
<file path=[Content_Types].xml><?xml version="1.0" encoding="utf-8"?>
<Types xmlns="http://schemas.openxmlformats.org/package/2006/content-types">
  <Override PartName="/xl/externalLinks/externalLink9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externalLinks/externalLink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56.xml" ContentType="application/vnd.openxmlformats-officedocument.spreadsheetml.externalLink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externalLinks/externalLink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54.xml" ContentType="application/vnd.openxmlformats-officedocument.spreadsheetml.externalLink+xml"/>
  <Override PartName="/xl/worksheets/sheet3.xml" ContentType="application/vnd.openxmlformats-officedocument.spreadsheetml.worksheet+xml"/>
  <Override PartName="/xl/externalLinks/externalLink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52.xml" ContentType="application/vnd.openxmlformats-officedocument.spreadsheetml.externalLink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50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externalLinks/externalLink59.xml" ContentType="application/vnd.openxmlformats-officedocument.spreadsheetml.externalLink+xml"/>
  <Default Extension="bin" ContentType="application/vnd.openxmlformats-officedocument.spreadsheetml.printerSettings"/>
  <Override PartName="/xl/externalLinks/externalLink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57.xml" ContentType="application/vnd.openxmlformats-officedocument.spreadsheetml.externalLink+xml"/>
  <Override PartName="/xl/worksheets/sheet6.xml" ContentType="application/vnd.openxmlformats-officedocument.spreadsheetml.worksheet+xml"/>
  <Override PartName="/xl/externalLinks/externalLink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55.xml" ContentType="application/vnd.openxmlformats-officedocument.spreadsheetml.externalLink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53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51.xml" ContentType="application/vnd.openxmlformats-officedocument.spreadsheetml.externalLink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610" yWindow="2475" windowWidth="16845" windowHeight="11895"/>
  </bookViews>
  <sheets>
    <sheet name="공사원가계산서" sheetId="21" r:id="rId1"/>
    <sheet name="총괄내역서" sheetId="25" r:id="rId2"/>
    <sheet name="1 세부내역서" sheetId="3" r:id="rId3"/>
    <sheet name="2 방송일위대가표_40%적용" sheetId="6" r:id="rId4"/>
    <sheet name="3.건축_산출근거목록표" sheetId="22" r:id="rId5"/>
    <sheet name="4.건축_산출근거표" sheetId="23" r:id="rId6"/>
    <sheet name="5.전축_자재단가표" sheetId="24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</externalReferences>
  <definedNames>
    <definedName name="_">#REF!</definedName>
    <definedName name="_.">#REF!</definedName>
    <definedName name="__">#REF!</definedName>
    <definedName name="___">#REF!</definedName>
    <definedName name="____">#REF!</definedName>
    <definedName name="_____">#REF!</definedName>
    <definedName name="______">#REF!</definedName>
    <definedName name="_______">#REF!</definedName>
    <definedName name="__________">#REF!</definedName>
    <definedName name="_____________0">#REF!</definedName>
    <definedName name="_____________11">#REF!</definedName>
    <definedName name="_____________12">#REF!</definedName>
    <definedName name="__________0">#REF!</definedName>
    <definedName name="__________11">#REF!</definedName>
    <definedName name="__________12">#REF!</definedName>
    <definedName name="_________0">#REF!</definedName>
    <definedName name="_________10">#REF!</definedName>
    <definedName name="_________11">#REF!</definedName>
    <definedName name="_________12">#REF!</definedName>
    <definedName name="________0">#REF!</definedName>
    <definedName name="________10">#REF!</definedName>
    <definedName name="________11">#REF!</definedName>
    <definedName name="________12">#REF!</definedName>
    <definedName name="_______0">#REF!</definedName>
    <definedName name="______0">#REF!</definedName>
    <definedName name="______11">#REF!</definedName>
    <definedName name="______12">#REF!</definedName>
    <definedName name="_____0">#REF!</definedName>
    <definedName name="_____10">#REF!</definedName>
    <definedName name="_____11">#REF!</definedName>
    <definedName name="_____12">#REF!</definedName>
    <definedName name="_____A20000">[1]갑지!#REF!</definedName>
    <definedName name="_____AA1">#REF!</definedName>
    <definedName name="_____MOK1">#REF!</definedName>
    <definedName name="_____MOK2">#REF!</definedName>
    <definedName name="_____MOK3">#REF!</definedName>
    <definedName name="_____MOK4">#REF!</definedName>
    <definedName name="____0">#REF!</definedName>
    <definedName name="____1">#REF!</definedName>
    <definedName name="____10">#REF!</definedName>
    <definedName name="____11">#REF!</definedName>
    <definedName name="____12">#REF!</definedName>
    <definedName name="____2">#REF!</definedName>
    <definedName name="____3">#REF!</definedName>
    <definedName name="____4">#REF!</definedName>
    <definedName name="____5">#REF!</definedName>
    <definedName name="____7">#REF!</definedName>
    <definedName name="____8">#REF!</definedName>
    <definedName name="____9">#REF!</definedName>
    <definedName name="____A20000">[1]갑지!#REF!</definedName>
    <definedName name="____AA1">#REF!</definedName>
    <definedName name="____DOG1">#REF!</definedName>
    <definedName name="____DOG2">#REF!</definedName>
    <definedName name="____DOG3">#REF!</definedName>
    <definedName name="____DOG4">#REF!</definedName>
    <definedName name="____MOK1">#REF!</definedName>
    <definedName name="____MOK2">#REF!</definedName>
    <definedName name="____MOK3">#REF!</definedName>
    <definedName name="____MOK4">#REF!</definedName>
    <definedName name="____PI48">#REF!</definedName>
    <definedName name="____PI60">#REF!</definedName>
    <definedName name="____RO110">#REF!</definedName>
    <definedName name="____RO22">#REF!</definedName>
    <definedName name="____RO35">#REF!</definedName>
    <definedName name="____RO60">#REF!</definedName>
    <definedName name="____RO80">#REF!</definedName>
    <definedName name="____TON1">#REF!</definedName>
    <definedName name="____TON2">#REF!</definedName>
    <definedName name="____v1">#REF!</definedName>
    <definedName name="____WW2">#REF!</definedName>
    <definedName name="____WW6">#REF!</definedName>
    <definedName name="___A20000">[1]갑지!#REF!</definedName>
    <definedName name="___AA1">#REF!</definedName>
    <definedName name="___CDT2" localSheetId="0">#REF!</definedName>
    <definedName name="___CDT2">#REF!</definedName>
    <definedName name="___DOG1">#REF!</definedName>
    <definedName name="___DOG2">#REF!</definedName>
    <definedName name="___DOG3">#REF!</definedName>
    <definedName name="___DOG4">#REF!</definedName>
    <definedName name="___MOK1">#REF!</definedName>
    <definedName name="___MOK2">#REF!</definedName>
    <definedName name="___MOK3">#REF!</definedName>
    <definedName name="___MOK4">#REF!</definedName>
    <definedName name="___PI48">#REF!</definedName>
    <definedName name="___PI60">#REF!</definedName>
    <definedName name="___RO110">#REF!</definedName>
    <definedName name="___RO22">#REF!</definedName>
    <definedName name="___RO35">#REF!</definedName>
    <definedName name="___RO60">#REF!</definedName>
    <definedName name="___RO80">#REF!</definedName>
    <definedName name="___TON1">#REF!</definedName>
    <definedName name="___TON2">#REF!</definedName>
    <definedName name="___v1">#REF!</definedName>
    <definedName name="___WW2">#REF!</definedName>
    <definedName name="___WW6">#REF!</definedName>
    <definedName name="___zz1">#REF!</definedName>
    <definedName name="__123Graph_X" hidden="1">#REF!</definedName>
    <definedName name="__a10" localSheetId="0">공사원가계산서!__a10</definedName>
    <definedName name="__a10">[0]!__a10</definedName>
    <definedName name="__A100000" localSheetId="0">#REF!</definedName>
    <definedName name="__A100000">#REF!</definedName>
    <definedName name="__a13" localSheetId="0">공사원가계산서!__a13</definedName>
    <definedName name="__a13">[0]!__a13</definedName>
    <definedName name="__a15" localSheetId="0">공사원가계산서!__a15</definedName>
    <definedName name="__a15">[0]!__a15</definedName>
    <definedName name="__a17" localSheetId="0">공사원가계산서!__a17</definedName>
    <definedName name="__a17">[0]!__a17</definedName>
    <definedName name="__A20000" localSheetId="0">[1]갑지!#REF!</definedName>
    <definedName name="__A20000">[1]갑지!#REF!</definedName>
    <definedName name="__A66000" localSheetId="0">#REF!</definedName>
    <definedName name="__A66000">#REF!</definedName>
    <definedName name="__A67000" localSheetId="0">#REF!</definedName>
    <definedName name="__A67000">#REF!</definedName>
    <definedName name="__A68000" localSheetId="0">#REF!</definedName>
    <definedName name="__A68000">#REF!</definedName>
    <definedName name="__A80000">#REF!</definedName>
    <definedName name="__AA1">#REF!</definedName>
    <definedName name="__aab42">#REF!</definedName>
    <definedName name="__AB1">#REF!</definedName>
    <definedName name="__B140007">[2]표지!#REF!</definedName>
    <definedName name="__B2">'[3]단면 (2)'!$K$55</definedName>
    <definedName name="__C100000">#REF!</definedName>
    <definedName name="__CDT2">#REF!</definedName>
    <definedName name="__CON135">#REF!</definedName>
    <definedName name="__CON210">#REF!</definedName>
    <definedName name="__CON240">#REF!</definedName>
    <definedName name="__DemandLoad">TRUE</definedName>
    <definedName name="__DOG1" localSheetId="0">#REF!</definedName>
    <definedName name="__DOG1">#REF!</definedName>
    <definedName name="__DOG2" localSheetId="0">#REF!</definedName>
    <definedName name="__DOG2">#REF!</definedName>
    <definedName name="__DOG22">#REF!</definedName>
    <definedName name="__DOG3" localSheetId="0">#REF!</definedName>
    <definedName name="__DOG3">#REF!</definedName>
    <definedName name="__DOG33">#REF!</definedName>
    <definedName name="__DOG4" localSheetId="0">#REF!</definedName>
    <definedName name="__DOG4">#REF!</definedName>
    <definedName name="__ELL1">#REF!</definedName>
    <definedName name="__ELL2">#REF!</definedName>
    <definedName name="__HSH1">#REF!</definedName>
    <definedName name="__HSH2">#REF!</definedName>
    <definedName name="__IntlFixup" hidden="1">TRUE</definedName>
    <definedName name="__JHY1" localSheetId="0">공사원가계산서!__JHY1</definedName>
    <definedName name="__JHY1">[0]!__JHY1</definedName>
    <definedName name="__JHY2" localSheetId="0">공사원가계산서!__JHY2</definedName>
    <definedName name="__JHY2">[0]!__JHY2</definedName>
    <definedName name="__JOI13" localSheetId="0">#REF!</definedName>
    <definedName name="__JOI13">#REF!</definedName>
    <definedName name="__K105011" localSheetId="0">#REF!</definedName>
    <definedName name="__K105011">#REF!</definedName>
    <definedName name="__LKS1" localSheetId="0">공사원가계산서!__LKS1</definedName>
    <definedName name="__LKS1">[0]!__LKS1</definedName>
    <definedName name="__LKS2" localSheetId="0">공사원가계산서!__LKS2</definedName>
    <definedName name="__LKS2">[0]!__LKS2</definedName>
    <definedName name="__ll15" localSheetId="0">#REF!</definedName>
    <definedName name="__ll15">#REF!</definedName>
    <definedName name="__MOK1" localSheetId="0">#REF!</definedName>
    <definedName name="__MOK1">#REF!</definedName>
    <definedName name="__MOK2" localSheetId="0">#REF!</definedName>
    <definedName name="__MOK2">#REF!</definedName>
    <definedName name="__MOK3">#REF!</definedName>
    <definedName name="__MOK4">#REF!</definedName>
    <definedName name="__NO1" hidden="1">#REF!</definedName>
    <definedName name="__NO2" hidden="1">#REF!</definedName>
    <definedName name="__NP1">#REF!</definedName>
    <definedName name="__NP2">#REF!</definedName>
    <definedName name="__NSH1">#REF!</definedName>
    <definedName name="__NSH2">#REF!</definedName>
    <definedName name="__pa1">#REF!</definedName>
    <definedName name="__pa2">#REF!</definedName>
    <definedName name="__PH2">'[4]기둥(원형)'!#REF!</definedName>
    <definedName name="__PI48" localSheetId="0">#REF!</definedName>
    <definedName name="__PI48">#REF!</definedName>
    <definedName name="__PI60" localSheetId="0">#REF!</definedName>
    <definedName name="__PI60">#REF!</definedName>
    <definedName name="__pl1">#REF!</definedName>
    <definedName name="__PL2">#REF!</definedName>
    <definedName name="__PL3">#REF!</definedName>
    <definedName name="__REH1">#REF!</definedName>
    <definedName name="__RO110" localSheetId="0">#REF!</definedName>
    <definedName name="__RO110">#REF!</definedName>
    <definedName name="__RO22" localSheetId="0">#REF!</definedName>
    <definedName name="__RO22">#REF!</definedName>
    <definedName name="__RO35" localSheetId="0">#REF!</definedName>
    <definedName name="__RO35">#REF!</definedName>
    <definedName name="__RO45">#REF!</definedName>
    <definedName name="__RO60" localSheetId="0">#REF!</definedName>
    <definedName name="__RO60">#REF!</definedName>
    <definedName name="__RO80" localSheetId="0">#REF!</definedName>
    <definedName name="__RO80">#REF!</definedName>
    <definedName name="__SBB1" localSheetId="0">#REF!</definedName>
    <definedName name="__SBB1">#REF!</definedName>
    <definedName name="__SBB2" localSheetId="0">#REF!</definedName>
    <definedName name="__SBB2">#REF!</definedName>
    <definedName name="__SBB3" localSheetId="0">#REF!</definedName>
    <definedName name="__SBB3">#REF!</definedName>
    <definedName name="__SBB4" localSheetId="0">#REF!</definedName>
    <definedName name="__SBB4">#REF!</definedName>
    <definedName name="__SBB5" localSheetId="0">#REF!</definedName>
    <definedName name="__SBB5">#REF!</definedName>
    <definedName name="__SCH1">#REF!</definedName>
    <definedName name="__SH1">#REF!</definedName>
    <definedName name="__SH2">#REF!</definedName>
    <definedName name="__SH3">#REF!</definedName>
    <definedName name="__SHH1" localSheetId="0">#REF!</definedName>
    <definedName name="__SHH1">#REF!</definedName>
    <definedName name="__shh13">#REF!</definedName>
    <definedName name="__SHH2" localSheetId="0">#REF!</definedName>
    <definedName name="__SHH2">#REF!</definedName>
    <definedName name="__SHH3" localSheetId="0">#REF!</definedName>
    <definedName name="__SHH3">#REF!</definedName>
    <definedName name="__ST1">#REF!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Ted1">#REF!</definedName>
    <definedName name="__TON1" localSheetId="0">#REF!</definedName>
    <definedName name="__TON1">#REF!</definedName>
    <definedName name="__TON2" localSheetId="0">#REF!</definedName>
    <definedName name="__TON2">#REF!</definedName>
    <definedName name="__Ts1">#REF!</definedName>
    <definedName name="__tt1">"tt1"</definedName>
    <definedName name="__v1" localSheetId="0">#REF!</definedName>
    <definedName name="__v1">#REF!</definedName>
    <definedName name="__WW2" localSheetId="0">#REF!</definedName>
    <definedName name="__WW2">#REF!</definedName>
    <definedName name="__WW3">#REF!</definedName>
    <definedName name="__WW6" localSheetId="0">#REF!</definedName>
    <definedName name="__WW6">#REF!</definedName>
    <definedName name="__WW7">#REF!</definedName>
    <definedName name="__WW8">#REF!</definedName>
    <definedName name="__XX6">#REF!</definedName>
    <definedName name="__XX7">#REF!</definedName>
    <definedName name="__YO1">#N/A</definedName>
    <definedName name="__zz1">#REF!</definedName>
    <definedName name="_000GJ">0</definedName>
    <definedName name="_000JJ">6092903</definedName>
    <definedName name="_000JN">239840721</definedName>
    <definedName name="_000KB">0</definedName>
    <definedName name="_1">#N/A</definedName>
    <definedName name="_1._PANEL_BD.__LP___1">#REF!</definedName>
    <definedName name="_1.가_설_공_사" localSheetId="0">#REF!</definedName>
    <definedName name="_1.가_설_공_사">#REF!</definedName>
    <definedName name="_1.수원시설">#REF!</definedName>
    <definedName name="_1_1제당">#REF!</definedName>
    <definedName name="_1_2취수탑">#REF!</definedName>
    <definedName name="_1_3_0Crite">#REF!</definedName>
    <definedName name="_1_3_취수탑조정실">#REF!</definedName>
    <definedName name="_1_4_도교">#REF!</definedName>
    <definedName name="_1_5통관">#REF!</definedName>
    <definedName name="_1_7_여수토방수로">#REF!</definedName>
    <definedName name="_1_8_그라우팅">#REF!</definedName>
    <definedName name="_10">#N/A</definedName>
    <definedName name="_10._사급자재대">#REF!</definedName>
    <definedName name="_10.수_장_공_사" localSheetId="0">#REF!</definedName>
    <definedName name="_10.수_장_공_사">#REF!</definedName>
    <definedName name="_10_0__123Grap" hidden="1">#REF!</definedName>
    <definedName name="_1000A01">#N/A</definedName>
    <definedName name="_101a17_" localSheetId="0">공사원가계산서!_101a17_</definedName>
    <definedName name="_101a17_">[0]!_101a17_</definedName>
    <definedName name="_102a17_" localSheetId="0">공사원가계산서!_102a17_</definedName>
    <definedName name="_102a17_">[0]!_102a17_</definedName>
    <definedName name="_104a2_" localSheetId="0">공사원가계산서!_104a2_</definedName>
    <definedName name="_104a2_">[0]!_104a2_</definedName>
    <definedName name="_105a2_" localSheetId="0">공사원가계산서!_105a2_</definedName>
    <definedName name="_105a2_">[0]!_105a2_</definedName>
    <definedName name="_108a3_" localSheetId="0">공사원가계산서!_108a3_</definedName>
    <definedName name="_108a3_">[0]!_108a3_</definedName>
    <definedName name="_109a3_" localSheetId="0">공사원가계산서!_109a3_</definedName>
    <definedName name="_109a3_">[0]!_109a3_</definedName>
    <definedName name="_10A_61">#N/A</definedName>
    <definedName name="_10A_62">#N/A</definedName>
    <definedName name="_10A_63">#N/A</definedName>
    <definedName name="_10A_64">#N/A</definedName>
    <definedName name="_10A_65">#N/A</definedName>
    <definedName name="_10A_66">#N/A</definedName>
    <definedName name="_10A_67">#N/A</definedName>
    <definedName name="_10A_68">#N/A</definedName>
    <definedName name="_10A_69">#N/A</definedName>
    <definedName name="_10A_70">#N/A</definedName>
    <definedName name="_10A_71">#N/A</definedName>
    <definedName name="_10A_72">#N/A</definedName>
    <definedName name="_10A_73">#N/A</definedName>
    <definedName name="_10A_74">#N/A</definedName>
    <definedName name="_10A_75">#N/A</definedName>
    <definedName name="_10A_76">#N/A</definedName>
    <definedName name="_10A_77">#N/A</definedName>
    <definedName name="_10A_78">#N/A</definedName>
    <definedName name="_10A_79">#N/A</definedName>
    <definedName name="_10A_80">#N/A</definedName>
    <definedName name="_10A_81">#N/A</definedName>
    <definedName name="_10A_82">#N/A</definedName>
    <definedName name="_10A_83">#N/A</definedName>
    <definedName name="_10A_84">#N/A</definedName>
    <definedName name="_10A_85">#N/A</definedName>
    <definedName name="_10A_86">#N/A</definedName>
    <definedName name="_10A_87">#N/A</definedName>
    <definedName name="_10A_88">#N/A</definedName>
    <definedName name="_10A_89">#N/A</definedName>
    <definedName name="_10A_90">#N/A</definedName>
    <definedName name="_10B_61">#N/A</definedName>
    <definedName name="_10B_62">#N/A</definedName>
    <definedName name="_10B_63">#N/A</definedName>
    <definedName name="_10B_64">#N/A</definedName>
    <definedName name="_10B_65">#N/A</definedName>
    <definedName name="_10B_66">#N/A</definedName>
    <definedName name="_10B_67">#N/A</definedName>
    <definedName name="_10B_68">#N/A</definedName>
    <definedName name="_10B_69">#N/A</definedName>
    <definedName name="_10B_70">#N/A</definedName>
    <definedName name="_10B_71">#N/A</definedName>
    <definedName name="_10B_72">#N/A</definedName>
    <definedName name="_10B_73">#N/A</definedName>
    <definedName name="_10B_74">#N/A</definedName>
    <definedName name="_10B_75">#N/A</definedName>
    <definedName name="_10B_76">#N/A</definedName>
    <definedName name="_10B_77">#N/A</definedName>
    <definedName name="_10B_78">#N/A</definedName>
    <definedName name="_10B_79">#N/A</definedName>
    <definedName name="_10B_80">#N/A</definedName>
    <definedName name="_10B_81">#N/A</definedName>
    <definedName name="_10B_82">#N/A</definedName>
    <definedName name="_10B_83">#N/A</definedName>
    <definedName name="_10B_84">#N/A</definedName>
    <definedName name="_10B_85">#N/A</definedName>
    <definedName name="_10B_86">#N/A</definedName>
    <definedName name="_10B_87">#N/A</definedName>
    <definedName name="_10B_88">#N/A</definedName>
    <definedName name="_10B_89">#N/A</definedName>
    <definedName name="_10B_90">#N/A</definedName>
    <definedName name="_10C_61">#N/A</definedName>
    <definedName name="_10C_62">#N/A</definedName>
    <definedName name="_10C_63">#N/A</definedName>
    <definedName name="_10C_64">#N/A</definedName>
    <definedName name="_10C_65">#N/A</definedName>
    <definedName name="_10C_66">#N/A</definedName>
    <definedName name="_10C_67">#N/A</definedName>
    <definedName name="_10C_68">#N/A</definedName>
    <definedName name="_10C_69">#N/A</definedName>
    <definedName name="_10C_70">#N/A</definedName>
    <definedName name="_10C_71">#N/A</definedName>
    <definedName name="_10C_72">#N/A</definedName>
    <definedName name="_10C_73">#N/A</definedName>
    <definedName name="_10C_74">#N/A</definedName>
    <definedName name="_10C_75">#N/A</definedName>
    <definedName name="_10C_76">#N/A</definedName>
    <definedName name="_10C_77">#N/A</definedName>
    <definedName name="_10C_78">#N/A</definedName>
    <definedName name="_10C_79">#N/A</definedName>
    <definedName name="_10C_80">#N/A</definedName>
    <definedName name="_10C_81">#N/A</definedName>
    <definedName name="_10C_82">#N/A</definedName>
    <definedName name="_10C_83">#N/A</definedName>
    <definedName name="_10C_84">#N/A</definedName>
    <definedName name="_10C_85">#N/A</definedName>
    <definedName name="_10C_86">#N/A</definedName>
    <definedName name="_10C_87">#N/A</definedName>
    <definedName name="_10C_88">#N/A</definedName>
    <definedName name="_10C_89">#N/A</definedName>
    <definedName name="_10C_90">#N/A</definedName>
    <definedName name="_11">#N/A</definedName>
    <definedName name="_11.타일및_석공사" localSheetId="0">#REF!</definedName>
    <definedName name="_11.타일및_석공사">#REF!</definedName>
    <definedName name="_111a4_" localSheetId="0">공사원가계산서!_111a4_</definedName>
    <definedName name="_111a4_">[0]!_111a4_</definedName>
    <definedName name="_112a4_" localSheetId="0">공사원가계산서!_112a4_</definedName>
    <definedName name="_112a4_">[0]!_112a4_</definedName>
    <definedName name="_114a5_" localSheetId="0">공사원가계산서!_114a5_</definedName>
    <definedName name="_114a5_">[0]!_114a5_</definedName>
    <definedName name="_115a5_" localSheetId="0">공사원가계산서!_115a5_</definedName>
    <definedName name="_115a5_">[0]!_115a5_</definedName>
    <definedName name="_117a6_" localSheetId="0">공사원가계산서!_117a6_</definedName>
    <definedName name="_117a6_">[0]!_117a6_</definedName>
    <definedName name="_118a6_" localSheetId="0">공사원가계산서!_118a6_</definedName>
    <definedName name="_118a6_">[0]!_118a6_</definedName>
    <definedName name="_12">#N/A</definedName>
    <definedName name="_12.금_속_공_사" localSheetId="0">#REF!</definedName>
    <definedName name="_12.금_속_공_사">#REF!</definedName>
    <definedName name="_120a7_" localSheetId="0">공사원가계산서!_120a7_</definedName>
    <definedName name="_120a7_">[0]!_120a7_</definedName>
    <definedName name="_121a7_" localSheetId="0">공사원가계산서!_121a7_</definedName>
    <definedName name="_121a7_">[0]!_121a7_</definedName>
    <definedName name="_123a8_" localSheetId="0">공사원가계산서!_123a8_</definedName>
    <definedName name="_123a8_">[0]!_123a8_</definedName>
    <definedName name="_124a8_" localSheetId="0">공사원가계산서!_124a8_</definedName>
    <definedName name="_124a8_">[0]!_124a8_</definedName>
    <definedName name="_126a9_" localSheetId="0">공사원가계산서!_126a9_</definedName>
    <definedName name="_126a9_">[0]!_126a9_</definedName>
    <definedName name="_127a9_" localSheetId="0">공사원가계산서!_127a9_</definedName>
    <definedName name="_127a9_">[0]!_127a9_</definedName>
    <definedName name="_129AA1_" localSheetId="0">#REF!</definedName>
    <definedName name="_129AA1_">#REF!</definedName>
    <definedName name="_12A_1">#N/A</definedName>
    <definedName name="_12A_10">#N/A</definedName>
    <definedName name="_12A_11">#N/A</definedName>
    <definedName name="_12A_12">#N/A</definedName>
    <definedName name="_12A_13">#N/A</definedName>
    <definedName name="_12A_14">#N/A</definedName>
    <definedName name="_12A_15">#N/A</definedName>
    <definedName name="_12A_16">#N/A</definedName>
    <definedName name="_12A_17">#N/A</definedName>
    <definedName name="_12A_18">#N/A</definedName>
    <definedName name="_12A_19">#N/A</definedName>
    <definedName name="_12A_2">#N/A</definedName>
    <definedName name="_12A_20">#N/A</definedName>
    <definedName name="_12A_21">#N/A</definedName>
    <definedName name="_12A_22">#N/A</definedName>
    <definedName name="_12A_23">#N/A</definedName>
    <definedName name="_12A_24">#N/A</definedName>
    <definedName name="_12A_25">#N/A</definedName>
    <definedName name="_12A_26">#N/A</definedName>
    <definedName name="_12A_27">#N/A</definedName>
    <definedName name="_12A_28">#N/A</definedName>
    <definedName name="_12A_29">#N/A</definedName>
    <definedName name="_12A_3">#N/A</definedName>
    <definedName name="_12A_30">#N/A</definedName>
    <definedName name="_12A_31">#N/A</definedName>
    <definedName name="_12A_32">#N/A</definedName>
    <definedName name="_12A_33">#N/A</definedName>
    <definedName name="_12A_34">#N/A</definedName>
    <definedName name="_12A_35">#N/A</definedName>
    <definedName name="_12A_36">#N/A</definedName>
    <definedName name="_12A_37">#N/A</definedName>
    <definedName name="_12A_38">#N/A</definedName>
    <definedName name="_12A_39">#N/A</definedName>
    <definedName name="_12A_4">#N/A</definedName>
    <definedName name="_12A_40">#N/A</definedName>
    <definedName name="_12A_41">#N/A</definedName>
    <definedName name="_12A_42">#N/A</definedName>
    <definedName name="_12A_43">#N/A</definedName>
    <definedName name="_12A_44">#N/A</definedName>
    <definedName name="_12A_45">#N/A</definedName>
    <definedName name="_12A_46">#N/A</definedName>
    <definedName name="_12A_47">#N/A</definedName>
    <definedName name="_12A_48">#N/A</definedName>
    <definedName name="_12A_49">#N/A</definedName>
    <definedName name="_12A_5">#N/A</definedName>
    <definedName name="_12A_50">#N/A</definedName>
    <definedName name="_12A_51">#N/A</definedName>
    <definedName name="_12A_52">#N/A</definedName>
    <definedName name="_12A_53">#N/A</definedName>
    <definedName name="_12A_54">#N/A</definedName>
    <definedName name="_12A_55">#N/A</definedName>
    <definedName name="_12A_56">#N/A</definedName>
    <definedName name="_12A_57">#N/A</definedName>
    <definedName name="_12A_58">#N/A</definedName>
    <definedName name="_12A_59">#N/A</definedName>
    <definedName name="_12A_6">#N/A</definedName>
    <definedName name="_12A_60">#N/A</definedName>
    <definedName name="_12A_61">#N/A</definedName>
    <definedName name="_12A_62">#N/A</definedName>
    <definedName name="_12A_63">#N/A</definedName>
    <definedName name="_12A_64">#N/A</definedName>
    <definedName name="_12A_65">#N/A</definedName>
    <definedName name="_12A_66">#N/A</definedName>
    <definedName name="_12A_67">#N/A</definedName>
    <definedName name="_12A_68">#N/A</definedName>
    <definedName name="_12A_69">#N/A</definedName>
    <definedName name="_12A_7">#N/A</definedName>
    <definedName name="_12A_70">#N/A</definedName>
    <definedName name="_12A_71">#N/A</definedName>
    <definedName name="_12A_72">#N/A</definedName>
    <definedName name="_12A_73">#N/A</definedName>
    <definedName name="_12A_74">#N/A</definedName>
    <definedName name="_12A_75">#N/A</definedName>
    <definedName name="_12A_76">#N/A</definedName>
    <definedName name="_12A_77">#N/A</definedName>
    <definedName name="_12A_78">#N/A</definedName>
    <definedName name="_12A_79">#N/A</definedName>
    <definedName name="_12A_8">#N/A</definedName>
    <definedName name="_12A_80">#N/A</definedName>
    <definedName name="_12A_81">#N/A</definedName>
    <definedName name="_12A_9">#N/A</definedName>
    <definedName name="_12B_1">#N/A</definedName>
    <definedName name="_12B_10">#N/A</definedName>
    <definedName name="_12B_11">#N/A</definedName>
    <definedName name="_12B_12">#N/A</definedName>
    <definedName name="_12B_13">#N/A</definedName>
    <definedName name="_12B_14">#N/A</definedName>
    <definedName name="_12B_15">#N/A</definedName>
    <definedName name="_12B_16">#N/A</definedName>
    <definedName name="_12B_17">#N/A</definedName>
    <definedName name="_12B_18">#N/A</definedName>
    <definedName name="_12B_19">#N/A</definedName>
    <definedName name="_12B_2">#N/A</definedName>
    <definedName name="_12B_20">#N/A</definedName>
    <definedName name="_12B_21">#N/A</definedName>
    <definedName name="_12B_22">#N/A</definedName>
    <definedName name="_12B_23">#N/A</definedName>
    <definedName name="_12B_24">#N/A</definedName>
    <definedName name="_12B_25">#N/A</definedName>
    <definedName name="_12B_26">#N/A</definedName>
    <definedName name="_12B_27">#N/A</definedName>
    <definedName name="_12B_28">#N/A</definedName>
    <definedName name="_12B_29">#N/A</definedName>
    <definedName name="_12B_3">#N/A</definedName>
    <definedName name="_12B_30">#N/A</definedName>
    <definedName name="_12B_31">#N/A</definedName>
    <definedName name="_12B_32">#N/A</definedName>
    <definedName name="_12B_33">#N/A</definedName>
    <definedName name="_12B_34">#N/A</definedName>
    <definedName name="_12B_35">#N/A</definedName>
    <definedName name="_12B_36">#N/A</definedName>
    <definedName name="_12B_37">#N/A</definedName>
    <definedName name="_12B_38">#N/A</definedName>
    <definedName name="_12B_39">#N/A</definedName>
    <definedName name="_12B_4">#N/A</definedName>
    <definedName name="_12B_40">#N/A</definedName>
    <definedName name="_12B_41">#N/A</definedName>
    <definedName name="_12B_42">#N/A</definedName>
    <definedName name="_12B_43">#N/A</definedName>
    <definedName name="_12B_44">#N/A</definedName>
    <definedName name="_12B_45">#N/A</definedName>
    <definedName name="_12B_46">#N/A</definedName>
    <definedName name="_12B_47">#N/A</definedName>
    <definedName name="_12B_48">#N/A</definedName>
    <definedName name="_12B_49">#N/A</definedName>
    <definedName name="_12B_5">#N/A</definedName>
    <definedName name="_12B_50">#N/A</definedName>
    <definedName name="_12B_51">#N/A</definedName>
    <definedName name="_12B_52">#N/A</definedName>
    <definedName name="_12B_53">#N/A</definedName>
    <definedName name="_12B_54">#N/A</definedName>
    <definedName name="_12B_55">#N/A</definedName>
    <definedName name="_12B_56">#N/A</definedName>
    <definedName name="_12B_57">#N/A</definedName>
    <definedName name="_12B_58">#N/A</definedName>
    <definedName name="_12B_59">#N/A</definedName>
    <definedName name="_12B_6">#N/A</definedName>
    <definedName name="_12B_60">#N/A</definedName>
    <definedName name="_12B_61">#N/A</definedName>
    <definedName name="_12B_62">#N/A</definedName>
    <definedName name="_12B_63">#N/A</definedName>
    <definedName name="_12B_64">#N/A</definedName>
    <definedName name="_12B_65">#N/A</definedName>
    <definedName name="_12B_66">#N/A</definedName>
    <definedName name="_12B_67">#N/A</definedName>
    <definedName name="_12B_68">#N/A</definedName>
    <definedName name="_12B_69">#N/A</definedName>
    <definedName name="_12B_7">#N/A</definedName>
    <definedName name="_12B_70">#N/A</definedName>
    <definedName name="_12B_71">#N/A</definedName>
    <definedName name="_12B_72">#N/A</definedName>
    <definedName name="_12B_73">#N/A</definedName>
    <definedName name="_12B_74">#N/A</definedName>
    <definedName name="_12B_75">#N/A</definedName>
    <definedName name="_12B_76">#N/A</definedName>
    <definedName name="_12B_77">#N/A</definedName>
    <definedName name="_12B_78">#N/A</definedName>
    <definedName name="_12B_79">#N/A</definedName>
    <definedName name="_12B_8">#N/A</definedName>
    <definedName name="_12B_80">#N/A</definedName>
    <definedName name="_12B_81">#N/A</definedName>
    <definedName name="_12B_9">#N/A</definedName>
    <definedName name="_12C_1">#N/A</definedName>
    <definedName name="_12C_10">#N/A</definedName>
    <definedName name="_12C_11">#N/A</definedName>
    <definedName name="_12C_12">#N/A</definedName>
    <definedName name="_12C_13">#N/A</definedName>
    <definedName name="_12C_14">#N/A</definedName>
    <definedName name="_12C_15">#N/A</definedName>
    <definedName name="_12C_16">#N/A</definedName>
    <definedName name="_12C_17">#N/A</definedName>
    <definedName name="_12C_18">#N/A</definedName>
    <definedName name="_12C_19">#N/A</definedName>
    <definedName name="_12C_2">#N/A</definedName>
    <definedName name="_12C_20">#N/A</definedName>
    <definedName name="_12C_21">#N/A</definedName>
    <definedName name="_12C_22">#N/A</definedName>
    <definedName name="_12C_23">#N/A</definedName>
    <definedName name="_12C_24">#N/A</definedName>
    <definedName name="_12C_25">#N/A</definedName>
    <definedName name="_12C_26">#N/A</definedName>
    <definedName name="_12C_27">#N/A</definedName>
    <definedName name="_12C_28">#N/A</definedName>
    <definedName name="_12C_29">#N/A</definedName>
    <definedName name="_12C_3">#N/A</definedName>
    <definedName name="_12C_30">#N/A</definedName>
    <definedName name="_12C_31">#N/A</definedName>
    <definedName name="_12C_32">#N/A</definedName>
    <definedName name="_12C_33">#N/A</definedName>
    <definedName name="_12C_34">#N/A</definedName>
    <definedName name="_12C_35">#N/A</definedName>
    <definedName name="_12C_36">#N/A</definedName>
    <definedName name="_12C_37">#N/A</definedName>
    <definedName name="_12C_38">#N/A</definedName>
    <definedName name="_12C_39">#N/A</definedName>
    <definedName name="_12C_4">#N/A</definedName>
    <definedName name="_12C_40">#N/A</definedName>
    <definedName name="_12C_41">#N/A</definedName>
    <definedName name="_12C_42">#N/A</definedName>
    <definedName name="_12C_43">#N/A</definedName>
    <definedName name="_12C_44">#N/A</definedName>
    <definedName name="_12C_45">#N/A</definedName>
    <definedName name="_12C_46">#N/A</definedName>
    <definedName name="_12C_47">#N/A</definedName>
    <definedName name="_12C_48">#N/A</definedName>
    <definedName name="_12C_49">#N/A</definedName>
    <definedName name="_12C_5">#N/A</definedName>
    <definedName name="_12C_50">#N/A</definedName>
    <definedName name="_12C_51">#N/A</definedName>
    <definedName name="_12C_52">#N/A</definedName>
    <definedName name="_12C_53">#N/A</definedName>
    <definedName name="_12C_54">#N/A</definedName>
    <definedName name="_12C_55">#N/A</definedName>
    <definedName name="_12C_56">#N/A</definedName>
    <definedName name="_12C_57">#N/A</definedName>
    <definedName name="_12C_58">#N/A</definedName>
    <definedName name="_12C_59">#N/A</definedName>
    <definedName name="_12C_6">#N/A</definedName>
    <definedName name="_12C_60">#N/A</definedName>
    <definedName name="_12C_61">#N/A</definedName>
    <definedName name="_12C_62">#N/A</definedName>
    <definedName name="_12C_63">#N/A</definedName>
    <definedName name="_12C_64">#N/A</definedName>
    <definedName name="_12C_65">#N/A</definedName>
    <definedName name="_12C_66">#N/A</definedName>
    <definedName name="_12C_67">#N/A</definedName>
    <definedName name="_12C_68">#N/A</definedName>
    <definedName name="_12C_69">#N/A</definedName>
    <definedName name="_12C_7">#N/A</definedName>
    <definedName name="_12C_70">#N/A</definedName>
    <definedName name="_12C_71">#N/A</definedName>
    <definedName name="_12C_72">#N/A</definedName>
    <definedName name="_12C_73">#N/A</definedName>
    <definedName name="_12C_74">#N/A</definedName>
    <definedName name="_12C_75">#N/A</definedName>
    <definedName name="_12C_76">#N/A</definedName>
    <definedName name="_12C_77">#N/A</definedName>
    <definedName name="_12C_78">#N/A</definedName>
    <definedName name="_12C_79">#N/A</definedName>
    <definedName name="_12C_8">#N/A</definedName>
    <definedName name="_12C_80">#N/A</definedName>
    <definedName name="_12C_81">#N/A</definedName>
    <definedName name="_12C_9">#N/A</definedName>
    <definedName name="_13">#N/A</definedName>
    <definedName name="_132AB1_" localSheetId="0">#REF!</definedName>
    <definedName name="_132AB1_">#REF!</definedName>
    <definedName name="_135bh43_" localSheetId="0">BlankMacro1</definedName>
    <definedName name="_135bh43_">BlankMacro1</definedName>
    <definedName name="_138C_" localSheetId="0">#REF!</definedName>
    <definedName name="_138C_">#REF!</definedName>
    <definedName name="_14">#N/A</definedName>
    <definedName name="_144G_0Extr" localSheetId="0">#REF!</definedName>
    <definedName name="_144G_0Extr">#REF!</definedName>
    <definedName name="_145G_0Extr" localSheetId="0">#REF!</definedName>
    <definedName name="_145G_0Extr">#REF!</definedName>
    <definedName name="_14A_1">#N/A</definedName>
    <definedName name="_14A_10">#N/A</definedName>
    <definedName name="_14A_11">#N/A</definedName>
    <definedName name="_14A_12">#N/A</definedName>
    <definedName name="_14A_13">#N/A</definedName>
    <definedName name="_14A_14">#N/A</definedName>
    <definedName name="_14A_15">#N/A</definedName>
    <definedName name="_14A_16">#N/A</definedName>
    <definedName name="_14A_17">#N/A</definedName>
    <definedName name="_14A_18">#N/A</definedName>
    <definedName name="_14A_19">#N/A</definedName>
    <definedName name="_14A_2">#N/A</definedName>
    <definedName name="_14A_20">#N/A</definedName>
    <definedName name="_14A_21">#N/A</definedName>
    <definedName name="_14A_22">#N/A</definedName>
    <definedName name="_14A_23">#N/A</definedName>
    <definedName name="_14A_24">#N/A</definedName>
    <definedName name="_14A_25">#N/A</definedName>
    <definedName name="_14A_26">#N/A</definedName>
    <definedName name="_14A_27">#N/A</definedName>
    <definedName name="_14A_28">#N/A</definedName>
    <definedName name="_14A_29">#N/A</definedName>
    <definedName name="_14A_3">#N/A</definedName>
    <definedName name="_14A_30">#N/A</definedName>
    <definedName name="_14A_4">#N/A</definedName>
    <definedName name="_14A_5">#N/A</definedName>
    <definedName name="_14A_6">#N/A</definedName>
    <definedName name="_14A_7">#N/A</definedName>
    <definedName name="_14A_8">#N/A</definedName>
    <definedName name="_14A_9">#N/A</definedName>
    <definedName name="_14B_1">#N/A</definedName>
    <definedName name="_14B_10">#N/A</definedName>
    <definedName name="_14B_11">#N/A</definedName>
    <definedName name="_14B_12">#N/A</definedName>
    <definedName name="_14B_13">#N/A</definedName>
    <definedName name="_14B_14">#N/A</definedName>
    <definedName name="_14B_15">#N/A</definedName>
    <definedName name="_14B_16">#N/A</definedName>
    <definedName name="_14B_17">#N/A</definedName>
    <definedName name="_14B_18">#N/A</definedName>
    <definedName name="_14B_19">#N/A</definedName>
    <definedName name="_14B_2">#N/A</definedName>
    <definedName name="_14B_20">#N/A</definedName>
    <definedName name="_14B_21">#N/A</definedName>
    <definedName name="_14B_22">#N/A</definedName>
    <definedName name="_14B_23">#N/A</definedName>
    <definedName name="_14B_24">#N/A</definedName>
    <definedName name="_14B_25">#N/A</definedName>
    <definedName name="_14B_26">#N/A</definedName>
    <definedName name="_14B_27">#N/A</definedName>
    <definedName name="_14B_28">#N/A</definedName>
    <definedName name="_14B_29">#N/A</definedName>
    <definedName name="_14B_3">#N/A</definedName>
    <definedName name="_14B_30">#N/A</definedName>
    <definedName name="_14B_4">#N/A</definedName>
    <definedName name="_14B_5">#N/A</definedName>
    <definedName name="_14B_6">#N/A</definedName>
    <definedName name="_14B_7">#N/A</definedName>
    <definedName name="_14B_8">#N/A</definedName>
    <definedName name="_14B_9">#N/A</definedName>
    <definedName name="_14C_1">#N/A</definedName>
    <definedName name="_14C_10">#N/A</definedName>
    <definedName name="_14C_11">#N/A</definedName>
    <definedName name="_14C_12">#N/A</definedName>
    <definedName name="_14C_13">#N/A</definedName>
    <definedName name="_14C_14">#N/A</definedName>
    <definedName name="_14C_15">#N/A</definedName>
    <definedName name="_14C_16">#N/A</definedName>
    <definedName name="_14C_17">#N/A</definedName>
    <definedName name="_14C_18">#N/A</definedName>
    <definedName name="_14C_19">#N/A</definedName>
    <definedName name="_14C_2">#N/A</definedName>
    <definedName name="_14C_20">#N/A</definedName>
    <definedName name="_14C_21">#N/A</definedName>
    <definedName name="_14C_22">#N/A</definedName>
    <definedName name="_14C_23">#N/A</definedName>
    <definedName name="_14C_24">#N/A</definedName>
    <definedName name="_14C_25">#N/A</definedName>
    <definedName name="_14C_26">#N/A</definedName>
    <definedName name="_14C_27">#N/A</definedName>
    <definedName name="_14C_28">#N/A</definedName>
    <definedName name="_14C_29">#N/A</definedName>
    <definedName name="_14C_3">#N/A</definedName>
    <definedName name="_14C_30">#N/A</definedName>
    <definedName name="_14C_4">#N/A</definedName>
    <definedName name="_14C_5">#N/A</definedName>
    <definedName name="_14C_6">#N/A</definedName>
    <definedName name="_14C_7">#N/A</definedName>
    <definedName name="_14C_8">#N/A</definedName>
    <definedName name="_14C_9">#N/A</definedName>
    <definedName name="_15">#N/A</definedName>
    <definedName name="_150G_0Extract">#REF!</definedName>
    <definedName name="_151G_0Extract">#REF!</definedName>
    <definedName name="_152G__Extr">#REF!</definedName>
    <definedName name="_153G__Extract">#REF!</definedName>
    <definedName name="_154IL1_">#REF!</definedName>
    <definedName name="_15A_1">#N/A</definedName>
    <definedName name="_15A_10">#N/A</definedName>
    <definedName name="_15A_11">#N/A</definedName>
    <definedName name="_15A_12">#N/A</definedName>
    <definedName name="_15A_13">#N/A</definedName>
    <definedName name="_15A_14">#N/A</definedName>
    <definedName name="_15A_15">#N/A</definedName>
    <definedName name="_15A_16">#N/A</definedName>
    <definedName name="_15A_17">#N/A</definedName>
    <definedName name="_15A_18">#N/A</definedName>
    <definedName name="_15A_19">#N/A</definedName>
    <definedName name="_15A_2">#N/A</definedName>
    <definedName name="_15A_20">#N/A</definedName>
    <definedName name="_15A_21">#N/A</definedName>
    <definedName name="_15A_22">#N/A</definedName>
    <definedName name="_15A_23">#N/A</definedName>
    <definedName name="_15A_24">#N/A</definedName>
    <definedName name="_15A_25">#N/A</definedName>
    <definedName name="_15A_26">#N/A</definedName>
    <definedName name="_15A_27">#N/A</definedName>
    <definedName name="_15A_28">#N/A</definedName>
    <definedName name="_15A_29">#N/A</definedName>
    <definedName name="_15A_3">#N/A</definedName>
    <definedName name="_15A_30">#N/A</definedName>
    <definedName name="_15A_31">#N/A</definedName>
    <definedName name="_15A_32">#N/A</definedName>
    <definedName name="_15A_33">#N/A</definedName>
    <definedName name="_15A_34">#N/A</definedName>
    <definedName name="_15A_35">#N/A</definedName>
    <definedName name="_15A_36">#N/A</definedName>
    <definedName name="_15A_37">#N/A</definedName>
    <definedName name="_15A_38">#N/A</definedName>
    <definedName name="_15A_39">#N/A</definedName>
    <definedName name="_15A_4">#N/A</definedName>
    <definedName name="_15A_40">#N/A</definedName>
    <definedName name="_15A_41">#N/A</definedName>
    <definedName name="_15A_42">#N/A</definedName>
    <definedName name="_15A_43">#N/A</definedName>
    <definedName name="_15A_44">#N/A</definedName>
    <definedName name="_15A_45">#N/A</definedName>
    <definedName name="_15A_46">#N/A</definedName>
    <definedName name="_15A_47">#N/A</definedName>
    <definedName name="_15A_48">#N/A</definedName>
    <definedName name="_15A_49">#N/A</definedName>
    <definedName name="_15A_5">#N/A</definedName>
    <definedName name="_15A_50">#N/A</definedName>
    <definedName name="_15A_51">#N/A</definedName>
    <definedName name="_15A_52">#N/A</definedName>
    <definedName name="_15A_53">#N/A</definedName>
    <definedName name="_15A_54">#N/A</definedName>
    <definedName name="_15A_55">#N/A</definedName>
    <definedName name="_15A_56">#N/A</definedName>
    <definedName name="_15A_57">#N/A</definedName>
    <definedName name="_15A_58">#N/A</definedName>
    <definedName name="_15A_59">#N/A</definedName>
    <definedName name="_15A_6">#N/A</definedName>
    <definedName name="_15A_60">#N/A</definedName>
    <definedName name="_15A_61">#N/A</definedName>
    <definedName name="_15A_62">#N/A</definedName>
    <definedName name="_15A_63">#N/A</definedName>
    <definedName name="_15A_64">#N/A</definedName>
    <definedName name="_15A_65">#N/A</definedName>
    <definedName name="_15A_66">#N/A</definedName>
    <definedName name="_15A_67">#N/A</definedName>
    <definedName name="_15A_68">#N/A</definedName>
    <definedName name="_15A_69">#N/A</definedName>
    <definedName name="_15A_7">#N/A</definedName>
    <definedName name="_15A_70">#N/A</definedName>
    <definedName name="_15A_71">#N/A</definedName>
    <definedName name="_15A_72">#N/A</definedName>
    <definedName name="_15A_73">#N/A</definedName>
    <definedName name="_15A_74">#N/A</definedName>
    <definedName name="_15A_75">#N/A</definedName>
    <definedName name="_15A_76">#N/A</definedName>
    <definedName name="_15A_77">#N/A</definedName>
    <definedName name="_15A_78">#N/A</definedName>
    <definedName name="_15A_79">#N/A</definedName>
    <definedName name="_15A_8">#N/A</definedName>
    <definedName name="_15A_80">#N/A</definedName>
    <definedName name="_15A_81">#N/A</definedName>
    <definedName name="_15A_82">#N/A</definedName>
    <definedName name="_15A_83">#N/A</definedName>
    <definedName name="_15A_84">#N/A</definedName>
    <definedName name="_15A_85">#N/A</definedName>
    <definedName name="_15A_86">#N/A</definedName>
    <definedName name="_15A_87">#N/A</definedName>
    <definedName name="_15A_88">#N/A</definedName>
    <definedName name="_15A_89">#N/A</definedName>
    <definedName name="_15A_9">#N/A</definedName>
    <definedName name="_15A_90">#N/A</definedName>
    <definedName name="_15B_1">#N/A</definedName>
    <definedName name="_15B_10">#N/A</definedName>
    <definedName name="_15B_11">#N/A</definedName>
    <definedName name="_15B_12">#N/A</definedName>
    <definedName name="_15B_13">#N/A</definedName>
    <definedName name="_15B_14">#N/A</definedName>
    <definedName name="_15B_15">#N/A</definedName>
    <definedName name="_15B_16">#N/A</definedName>
    <definedName name="_15B_17">#N/A</definedName>
    <definedName name="_15B_18">#N/A</definedName>
    <definedName name="_15B_19">#N/A</definedName>
    <definedName name="_15B_2">#N/A</definedName>
    <definedName name="_15B_20">#N/A</definedName>
    <definedName name="_15B_21">#N/A</definedName>
    <definedName name="_15B_22">#N/A</definedName>
    <definedName name="_15B_23">#N/A</definedName>
    <definedName name="_15B_24">#N/A</definedName>
    <definedName name="_15B_25">#N/A</definedName>
    <definedName name="_15B_26">#N/A</definedName>
    <definedName name="_15B_27">#N/A</definedName>
    <definedName name="_15B_28">#N/A</definedName>
    <definedName name="_15B_29">#N/A</definedName>
    <definedName name="_15B_3">#N/A</definedName>
    <definedName name="_15B_30">#N/A</definedName>
    <definedName name="_15B_31">#N/A</definedName>
    <definedName name="_15B_32">#N/A</definedName>
    <definedName name="_15B_33">#N/A</definedName>
    <definedName name="_15B_34">#N/A</definedName>
    <definedName name="_15B_35">#N/A</definedName>
    <definedName name="_15B_36">#N/A</definedName>
    <definedName name="_15B_37">#N/A</definedName>
    <definedName name="_15B_38">#N/A</definedName>
    <definedName name="_15B_39">#N/A</definedName>
    <definedName name="_15B_4">#N/A</definedName>
    <definedName name="_15B_40">#N/A</definedName>
    <definedName name="_15B_41">#N/A</definedName>
    <definedName name="_15B_42">#N/A</definedName>
    <definedName name="_15B_43">#N/A</definedName>
    <definedName name="_15B_44">#N/A</definedName>
    <definedName name="_15B_45">#N/A</definedName>
    <definedName name="_15B_46">#N/A</definedName>
    <definedName name="_15B_47">#N/A</definedName>
    <definedName name="_15B_48">#N/A</definedName>
    <definedName name="_15B_49">#N/A</definedName>
    <definedName name="_15B_5">#N/A</definedName>
    <definedName name="_15B_50">#N/A</definedName>
    <definedName name="_15B_51">#N/A</definedName>
    <definedName name="_15B_52">#N/A</definedName>
    <definedName name="_15B_53">#N/A</definedName>
    <definedName name="_15B_54">#N/A</definedName>
    <definedName name="_15B_55">#N/A</definedName>
    <definedName name="_15B_56">#N/A</definedName>
    <definedName name="_15B_57">#N/A</definedName>
    <definedName name="_15B_58">#N/A</definedName>
    <definedName name="_15B_59">#N/A</definedName>
    <definedName name="_15B_6">#N/A</definedName>
    <definedName name="_15B_60">#N/A</definedName>
    <definedName name="_15B_61">#N/A</definedName>
    <definedName name="_15B_62">#N/A</definedName>
    <definedName name="_15B_63">#N/A</definedName>
    <definedName name="_15B_64">#N/A</definedName>
    <definedName name="_15B_65">#N/A</definedName>
    <definedName name="_15B_66">#N/A</definedName>
    <definedName name="_15B_67">#N/A</definedName>
    <definedName name="_15B_68">#N/A</definedName>
    <definedName name="_15B_69">#N/A</definedName>
    <definedName name="_15B_7">#N/A</definedName>
    <definedName name="_15B_70">#N/A</definedName>
    <definedName name="_15B_71">#N/A</definedName>
    <definedName name="_15B_72">#N/A</definedName>
    <definedName name="_15B_73">#N/A</definedName>
    <definedName name="_15B_74">#N/A</definedName>
    <definedName name="_15B_75">#N/A</definedName>
    <definedName name="_15B_76">#N/A</definedName>
    <definedName name="_15B_77">#N/A</definedName>
    <definedName name="_15B_78">#N/A</definedName>
    <definedName name="_15B_79">#N/A</definedName>
    <definedName name="_15B_8">#N/A</definedName>
    <definedName name="_15B_80">#N/A</definedName>
    <definedName name="_15B_81">#N/A</definedName>
    <definedName name="_15B_82">#N/A</definedName>
    <definedName name="_15B_83">#N/A</definedName>
    <definedName name="_15B_84">#N/A</definedName>
    <definedName name="_15B_85">#N/A</definedName>
    <definedName name="_15B_86">#N/A</definedName>
    <definedName name="_15B_87">#N/A</definedName>
    <definedName name="_15B_88">#N/A</definedName>
    <definedName name="_15B_89">#N/A</definedName>
    <definedName name="_15B_9">#N/A</definedName>
    <definedName name="_15B_90">#N/A</definedName>
    <definedName name="_15C_1">#N/A</definedName>
    <definedName name="_15C_10">#N/A</definedName>
    <definedName name="_15C_11">#N/A</definedName>
    <definedName name="_15C_12">#N/A</definedName>
    <definedName name="_15C_13">#N/A</definedName>
    <definedName name="_15C_14">#N/A</definedName>
    <definedName name="_15C_15">#N/A</definedName>
    <definedName name="_15C_16">#N/A</definedName>
    <definedName name="_15C_17">#N/A</definedName>
    <definedName name="_15C_18">#N/A</definedName>
    <definedName name="_15C_19">#N/A</definedName>
    <definedName name="_15C_2">#N/A</definedName>
    <definedName name="_15C_20">#N/A</definedName>
    <definedName name="_15C_21">#N/A</definedName>
    <definedName name="_15C_22">#N/A</definedName>
    <definedName name="_15C_23">#N/A</definedName>
    <definedName name="_15C_24">#N/A</definedName>
    <definedName name="_15C_25">#N/A</definedName>
    <definedName name="_15C_26">#N/A</definedName>
    <definedName name="_15C_27">#N/A</definedName>
    <definedName name="_15C_28">#N/A</definedName>
    <definedName name="_15C_29">#N/A</definedName>
    <definedName name="_15C_3">#N/A</definedName>
    <definedName name="_15C_30">#N/A</definedName>
    <definedName name="_15C_31">#N/A</definedName>
    <definedName name="_15C_32">#N/A</definedName>
    <definedName name="_15C_33">#N/A</definedName>
    <definedName name="_15C_34">#N/A</definedName>
    <definedName name="_15C_35">#N/A</definedName>
    <definedName name="_15C_36">#N/A</definedName>
    <definedName name="_15C_37">#N/A</definedName>
    <definedName name="_15C_38">#N/A</definedName>
    <definedName name="_15C_39">#N/A</definedName>
    <definedName name="_15C_4">#N/A</definedName>
    <definedName name="_15C_40">#N/A</definedName>
    <definedName name="_15C_41">#N/A</definedName>
    <definedName name="_15C_42">#N/A</definedName>
    <definedName name="_15C_43">#N/A</definedName>
    <definedName name="_15C_44">#N/A</definedName>
    <definedName name="_15C_45">#N/A</definedName>
    <definedName name="_15C_46">#N/A</definedName>
    <definedName name="_15C_47">#N/A</definedName>
    <definedName name="_15C_48">#N/A</definedName>
    <definedName name="_15C_49">#N/A</definedName>
    <definedName name="_15C_5">#N/A</definedName>
    <definedName name="_15C_50">#N/A</definedName>
    <definedName name="_15C_51">#N/A</definedName>
    <definedName name="_15C_52">#N/A</definedName>
    <definedName name="_15C_53">#N/A</definedName>
    <definedName name="_15C_54">#N/A</definedName>
    <definedName name="_15C_55">#N/A</definedName>
    <definedName name="_15C_56">#N/A</definedName>
    <definedName name="_15C_57">#N/A</definedName>
    <definedName name="_15C_58">#N/A</definedName>
    <definedName name="_15C_59">#N/A</definedName>
    <definedName name="_15C_6">#N/A</definedName>
    <definedName name="_15C_60">#N/A</definedName>
    <definedName name="_15C_61">#N/A</definedName>
    <definedName name="_15C_62">#N/A</definedName>
    <definedName name="_15C_63">#N/A</definedName>
    <definedName name="_15C_64">#N/A</definedName>
    <definedName name="_15C_65">#N/A</definedName>
    <definedName name="_15C_66">#N/A</definedName>
    <definedName name="_15C_67">#N/A</definedName>
    <definedName name="_15C_68">#N/A</definedName>
    <definedName name="_15C_69">#N/A</definedName>
    <definedName name="_15C_7">#N/A</definedName>
    <definedName name="_15C_70">#N/A</definedName>
    <definedName name="_15C_71">#N/A</definedName>
    <definedName name="_15C_72">#N/A</definedName>
    <definedName name="_15C_73">#N/A</definedName>
    <definedName name="_15C_74">#N/A</definedName>
    <definedName name="_15C_75">#N/A</definedName>
    <definedName name="_15C_76">#N/A</definedName>
    <definedName name="_15C_77">#N/A</definedName>
    <definedName name="_15C_78">#N/A</definedName>
    <definedName name="_15C_79">#N/A</definedName>
    <definedName name="_15C_8">#N/A</definedName>
    <definedName name="_15C_80">#N/A</definedName>
    <definedName name="_15C_81">#N/A</definedName>
    <definedName name="_15C_82">#N/A</definedName>
    <definedName name="_15C_83">#N/A</definedName>
    <definedName name="_15C_84">#N/A</definedName>
    <definedName name="_15C_85">#N/A</definedName>
    <definedName name="_15C_86">#N/A</definedName>
    <definedName name="_15C_87">#N/A</definedName>
    <definedName name="_15C_88">#N/A</definedName>
    <definedName name="_15C_89">#N/A</definedName>
    <definedName name="_15C_9">#N/A</definedName>
    <definedName name="_15C_90">#N/A</definedName>
    <definedName name="_16">#N/A</definedName>
    <definedName name="_160Q1_">#REF!</definedName>
    <definedName name="_16A_10">#REF!</definedName>
    <definedName name="_16A_11">#REF!</definedName>
    <definedName name="_16A_12">#REF!</definedName>
    <definedName name="_16A_13">#REF!</definedName>
    <definedName name="_16A_14">#REF!</definedName>
    <definedName name="_16A_15">#REF!</definedName>
    <definedName name="_16A_8">#REF!</definedName>
    <definedName name="_16A_9">#REF!</definedName>
    <definedName name="_16B_10">#REF!</definedName>
    <definedName name="_16B_11">#REF!</definedName>
    <definedName name="_16B_12">#REF!</definedName>
    <definedName name="_16B_13">#REF!</definedName>
    <definedName name="_16B_14">#REF!</definedName>
    <definedName name="_16B_15">#REF!</definedName>
    <definedName name="_16B_8">#REF!</definedName>
    <definedName name="_16B_9">#REF!</definedName>
    <definedName name="_16C_10">#REF!</definedName>
    <definedName name="_16C_11">#REF!</definedName>
    <definedName name="_16C_12">#REF!</definedName>
    <definedName name="_16C_13">#REF!</definedName>
    <definedName name="_16C_14">#REF!</definedName>
    <definedName name="_16C_15">#REF!</definedName>
    <definedName name="_16C_8">#REF!</definedName>
    <definedName name="_16C_9">#REF!</definedName>
    <definedName name="_17">#N/A</definedName>
    <definedName name="_17A_1">#N/A</definedName>
    <definedName name="_17A_10">#N/A</definedName>
    <definedName name="_17A_11">#N/A</definedName>
    <definedName name="_17A_12">#N/A</definedName>
    <definedName name="_17A_13">#N/A</definedName>
    <definedName name="_17A_14">#N/A</definedName>
    <definedName name="_17A_15">#N/A</definedName>
    <definedName name="_17A_2">#N/A</definedName>
    <definedName name="_17A_3">#N/A</definedName>
    <definedName name="_17A_4">#N/A</definedName>
    <definedName name="_17A_5">#N/A</definedName>
    <definedName name="_17A_6">#N/A</definedName>
    <definedName name="_17A_7">#N/A</definedName>
    <definedName name="_17A_8">#N/A</definedName>
    <definedName name="_17A_9">#N/A</definedName>
    <definedName name="_17B_1">#N/A</definedName>
    <definedName name="_17B_10">#N/A</definedName>
    <definedName name="_17B_11">#N/A</definedName>
    <definedName name="_17B_12">#N/A</definedName>
    <definedName name="_17B_13">#N/A</definedName>
    <definedName name="_17B_14">#N/A</definedName>
    <definedName name="_17B_15">#N/A</definedName>
    <definedName name="_17B_2">#N/A</definedName>
    <definedName name="_17B_3">#N/A</definedName>
    <definedName name="_17B_4">#N/A</definedName>
    <definedName name="_17B_5">#N/A</definedName>
    <definedName name="_17B_6">#N/A</definedName>
    <definedName name="_17B_7">#N/A</definedName>
    <definedName name="_17B_8">#N/A</definedName>
    <definedName name="_17B_9">#N/A</definedName>
    <definedName name="_17C_1">#N/A</definedName>
    <definedName name="_17C_10">#N/A</definedName>
    <definedName name="_17C_11">#N/A</definedName>
    <definedName name="_17C_12">#N/A</definedName>
    <definedName name="_17C_13">#N/A</definedName>
    <definedName name="_17C_14">#N/A</definedName>
    <definedName name="_17C_15">#N/A</definedName>
    <definedName name="_17C_2">#N/A</definedName>
    <definedName name="_17C_3">#N/A</definedName>
    <definedName name="_17C_4">#N/A</definedName>
    <definedName name="_17C_5">#N/A</definedName>
    <definedName name="_17C_6">#N/A</definedName>
    <definedName name="_17C_7">#N/A</definedName>
    <definedName name="_17C_8">#N/A</definedName>
    <definedName name="_17C_9">#N/A</definedName>
    <definedName name="_18">#N/A</definedName>
    <definedName name="_18A_1">#N/A</definedName>
    <definedName name="_18A_10">#N/A</definedName>
    <definedName name="_18A_11">#N/A</definedName>
    <definedName name="_18A_12">#N/A</definedName>
    <definedName name="_18A_13">#N/A</definedName>
    <definedName name="_18A_14">#N/A</definedName>
    <definedName name="_18A_15">#N/A</definedName>
    <definedName name="_18A_2">#N/A</definedName>
    <definedName name="_18A_3">#N/A</definedName>
    <definedName name="_18A_4">#N/A</definedName>
    <definedName name="_18A_5">#N/A</definedName>
    <definedName name="_18A_6">#N/A</definedName>
    <definedName name="_18A_7">#N/A</definedName>
    <definedName name="_18A_8">#N/A</definedName>
    <definedName name="_18A_9">#N/A</definedName>
    <definedName name="_18B_1">#N/A</definedName>
    <definedName name="_18B_10">#N/A</definedName>
    <definedName name="_18B_11">#N/A</definedName>
    <definedName name="_18B_12">#N/A</definedName>
    <definedName name="_18B_13">#N/A</definedName>
    <definedName name="_18B_14">#N/A</definedName>
    <definedName name="_18B_15">#N/A</definedName>
    <definedName name="_18B_2">#N/A</definedName>
    <definedName name="_18B_3">#N/A</definedName>
    <definedName name="_18B_4">#N/A</definedName>
    <definedName name="_18B_5">#N/A</definedName>
    <definedName name="_18B_6">#N/A</definedName>
    <definedName name="_18B_7">#N/A</definedName>
    <definedName name="_18B_8">#N/A</definedName>
    <definedName name="_18B_9">#N/A</definedName>
    <definedName name="_18C_1">#N/A</definedName>
    <definedName name="_18C_10">#N/A</definedName>
    <definedName name="_18C_11">#N/A</definedName>
    <definedName name="_18C_12">#N/A</definedName>
    <definedName name="_18C_13">#N/A</definedName>
    <definedName name="_18C_14">#N/A</definedName>
    <definedName name="_18C_15">#N/A</definedName>
    <definedName name="_18C_2">#N/A</definedName>
    <definedName name="_18C_3">#N/A</definedName>
    <definedName name="_18C_4">#N/A</definedName>
    <definedName name="_18C_5">#N/A</definedName>
    <definedName name="_18C_6">#N/A</definedName>
    <definedName name="_18C_7">#N/A</definedName>
    <definedName name="_18C_8">#N/A</definedName>
    <definedName name="_18C_9">#N/A</definedName>
    <definedName name="_19">#N/A</definedName>
    <definedName name="_2">#N/A</definedName>
    <definedName name="_2._가스터빈_발전기기초_및_옥내기기기초__AC___02" localSheetId="0">#REF!</definedName>
    <definedName name="_2._가스터빈_발전기기초_및_옥내기기기초__AC___02">#REF!</definedName>
    <definedName name="_2._정수시설" localSheetId="0">#REF!</definedName>
    <definedName name="_2._정수시설">#REF!</definedName>
    <definedName name="_2_1_토공">#REF!</definedName>
    <definedName name="_2_10_우수배제시설">#REF!</definedName>
    <definedName name="_2_11_정수장정문및울타리L_496m">#REF!</definedName>
    <definedName name="_2_12_부대시설">#REF!</definedName>
    <definedName name="_2_13_조경">#REF!</definedName>
    <definedName name="_2_14_기계공사">#REF!</definedName>
    <definedName name="_2_15_혼화지">#REF!</definedName>
    <definedName name="_2_16_슬러지_처리장">#REF!</definedName>
    <definedName name="_2_2_착수정">#REF!</definedName>
    <definedName name="_2_3_0Criteria">#REF!</definedName>
    <definedName name="_2_3_침전지">#REF!</definedName>
    <definedName name="_2_4_완속여과지">#REF!</definedName>
    <definedName name="_2_5_정수지">#REF!</definedName>
    <definedName name="_2_6_제1가압장">#REF!</definedName>
    <definedName name="_2_7_염소투입실">#REF!</definedName>
    <definedName name="_2_8_관리사">#REF!</definedName>
    <definedName name="_2_9_구내배관">#REF!</definedName>
    <definedName name="_20">#N/A</definedName>
    <definedName name="_21">#N/A</definedName>
    <definedName name="_22">#N/A</definedName>
    <definedName name="_23">#N/A</definedName>
    <definedName name="_24">#N/A</definedName>
    <definedName name="_25">#N/A</definedName>
    <definedName name="_26">#N/A</definedName>
    <definedName name="_27">#N/A</definedName>
    <definedName name="_28">#N/A</definedName>
    <definedName name="_29">#N/A</definedName>
    <definedName name="_2AA1_">#REF!</definedName>
    <definedName name="_2P100A">#REF!</definedName>
    <definedName name="_2P200A">#REF!</definedName>
    <definedName name="_2P300A">#REF!</definedName>
    <definedName name="_2P30A">#REF!</definedName>
    <definedName name="_2P60A">#REF!</definedName>
    <definedName name="_3">#N/A</definedName>
    <definedName name="_3._스팀터빈_건물기초__AC___04" localSheetId="0">#REF!</definedName>
    <definedName name="_3._스팀터빈_건물기초__AC___04">#REF!</definedName>
    <definedName name="_3.철근콘크리트공사" localSheetId="0">#REF!</definedName>
    <definedName name="_3.철근콘크리트공사">#REF!</definedName>
    <definedName name="_3_">#REF!</definedName>
    <definedName name="_3_1정수장진입도로">#REF!</definedName>
    <definedName name="_3_2.1호이설도로">#REF!</definedName>
    <definedName name="_3_3.2호이설도로">#REF!</definedName>
    <definedName name="_3_도로공사">#REF!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P100A">#REF!</definedName>
    <definedName name="_3P200A">#REF!</definedName>
    <definedName name="_3P300A">#REF!</definedName>
    <definedName name="_3P30A">#REF!</definedName>
    <definedName name="_3P400A">#REF!</definedName>
    <definedName name="_3P600A">#REF!</definedName>
    <definedName name="_3P60A">#REF!</definedName>
    <definedName name="_3단">#REF!</definedName>
    <definedName name="_4">#N/A</definedName>
    <definedName name="_4._송수시설">#REF!</definedName>
    <definedName name="_4._스팀터빈_발전기기초_및_옥내기기기초__AC___05" localSheetId="0">#REF!</definedName>
    <definedName name="_4._스팀터빈_발전기기초_및_옥내기기기초__AC___05">#REF!</definedName>
    <definedName name="_4.철_골_공_사" localSheetId="0">#REF!</definedName>
    <definedName name="_4.철_골_공_사">#REF!</definedName>
    <definedName name="_4_1_1호_송수관로">#REF!</definedName>
    <definedName name="_4_2_제2가압장">#REF!</definedName>
    <definedName name="_4_3_2호송수관로">#REF!</definedName>
    <definedName name="_40">#N/A</definedName>
    <definedName name="_4072_19264">#REF!</definedName>
    <definedName name="_41">#N/A</definedName>
    <definedName name="_415">#REF!</definedName>
    <definedName name="_415___0">#REF!</definedName>
    <definedName name="_415___10">#REF!</definedName>
    <definedName name="_415___12">#REF!</definedName>
    <definedName name="_415___2">#REF!</definedName>
    <definedName name="_415___3">#REF!</definedName>
    <definedName name="_415___4">#REF!</definedName>
    <definedName name="_415___5">#REF!</definedName>
    <definedName name="_415___7">#REF!</definedName>
    <definedName name="_415___8">#REF!</definedName>
    <definedName name="_415___9">#REF!</definedName>
    <definedName name="_42">#N/A</definedName>
    <definedName name="_43">#N/A</definedName>
    <definedName name="_44">#N/A</definedName>
    <definedName name="_45">#N/A</definedName>
    <definedName name="_46">#N/A</definedName>
    <definedName name="_46_0옹벽부용수">#REF!</definedName>
    <definedName name="_461">#REF!</definedName>
    <definedName name="_461___0">#REF!</definedName>
    <definedName name="_461___10">#REF!</definedName>
    <definedName name="_461___12">#REF!</definedName>
    <definedName name="_461___2">#REF!</definedName>
    <definedName name="_461___3">#REF!</definedName>
    <definedName name="_461___4">#REF!</definedName>
    <definedName name="_461___5">#REF!</definedName>
    <definedName name="_461___7">#REF!</definedName>
    <definedName name="_461___8">#REF!</definedName>
    <definedName name="_461___9">#REF!</definedName>
    <definedName name="_47">#N/A</definedName>
    <definedName name="_48">#N/A</definedName>
    <definedName name="_49">#N/A</definedName>
    <definedName name="_49_10">#REF!</definedName>
    <definedName name="_4AA1_">#REF!</definedName>
    <definedName name="_4P100A">#REF!</definedName>
    <definedName name="_4P200A">#REF!</definedName>
    <definedName name="_4P300A">#REF!</definedName>
    <definedName name="_4P400A">#REF!</definedName>
    <definedName name="_4P60A">#REF!</definedName>
    <definedName name="_5._주제어건물기초__AC___07" localSheetId="0">#REF!</definedName>
    <definedName name="_5._주제어건물기초__AC___07">#REF!</definedName>
    <definedName name="_5.배수시설">#REF!</definedName>
    <definedName name="_5.조적및_단열공사" localSheetId="0">#REF!</definedName>
    <definedName name="_5.조적및_단열공사">#REF!</definedName>
    <definedName name="_5_1.제1배수지">#REF!</definedName>
    <definedName name="_5_2_제2배수지">#REF!</definedName>
    <definedName name="_5_3_배수관">#REF!</definedName>
    <definedName name="_50">#N/A</definedName>
    <definedName name="_50_11">#REF!</definedName>
    <definedName name="_51">#N/A</definedName>
    <definedName name="_52">#N/A</definedName>
    <definedName name="_53">#N/A</definedName>
    <definedName name="_54">#N/A</definedName>
    <definedName name="_55">#N/A</definedName>
    <definedName name="_55_3_0Crite">#REF!</definedName>
    <definedName name="_56">#N/A</definedName>
    <definedName name="_56_3_0Crite">#REF!</definedName>
    <definedName name="_57">#N/A</definedName>
    <definedName name="_58">#N/A</definedName>
    <definedName name="_59">#N/A</definedName>
    <definedName name="_5G_0Extr">#REF!</definedName>
    <definedName name="_6">#N/A</definedName>
    <definedName name="_6._부대공">#REF!</definedName>
    <definedName name="_6.벽_체_공_사" localSheetId="0">#REF!</definedName>
    <definedName name="_6.벽_체_공_사">#REF!</definedName>
    <definedName name="_60">#N/A</definedName>
    <definedName name="_61">#N/A</definedName>
    <definedName name="_61_3_0Criteria">#REF!</definedName>
    <definedName name="_62">#N/A</definedName>
    <definedName name="_62_3_0Criteria">#REF!</definedName>
    <definedName name="_63">#N/A</definedName>
    <definedName name="_63_3__Crite">#REF!</definedName>
    <definedName name="_64">#N/A</definedName>
    <definedName name="_64_3__Criteria">#REF!</definedName>
    <definedName name="_65">#N/A</definedName>
    <definedName name="_65_6">#REF!</definedName>
    <definedName name="_656_1548_22401_3825">#REF!</definedName>
    <definedName name="_66">#N/A</definedName>
    <definedName name="_66_7">#REF!</definedName>
    <definedName name="_67">#N/A</definedName>
    <definedName name="_67_8">#REF!</definedName>
    <definedName name="_68">#N/A</definedName>
    <definedName name="_68_9">#REF!</definedName>
    <definedName name="_69">#N/A</definedName>
    <definedName name="_6G_0Extract">#REF!</definedName>
    <definedName name="_7.미_장_공_사" localSheetId="0">#REF!</definedName>
    <definedName name="_7.미_장_공_사">#REF!</definedName>
    <definedName name="_70">#N/A</definedName>
    <definedName name="_70단">#REF!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7a1_" localSheetId="0">공사원가계산서!_77a1_</definedName>
    <definedName name="_77a1_">[0]!_77a1_</definedName>
    <definedName name="_78">#N/A</definedName>
    <definedName name="_78a1_" localSheetId="0">공사원가계산서!_78a1_</definedName>
    <definedName name="_78a1_">[0]!_78a1_</definedName>
    <definedName name="_79">#N/A</definedName>
    <definedName name="_8">#N/A</definedName>
    <definedName name="_8.방_수_공_사" localSheetId="0">#REF!</definedName>
    <definedName name="_8.방_수_공_사">#REF!</definedName>
    <definedName name="_80">#N/A</definedName>
    <definedName name="_80a10_" localSheetId="0">공사원가계산서!_80a10_</definedName>
    <definedName name="_80a10_">[0]!_80a10_</definedName>
    <definedName name="_81">#N/A</definedName>
    <definedName name="_81a10_" localSheetId="0">공사원가계산서!_81a10_</definedName>
    <definedName name="_81a10_">[0]!_81a10_</definedName>
    <definedName name="_82">#N/A</definedName>
    <definedName name="_83">#N/A</definedName>
    <definedName name="_83a11_" localSheetId="0">공사원가계산서!_83a11_</definedName>
    <definedName name="_83a11_">[0]!_83a11_</definedName>
    <definedName name="_84">#N/A</definedName>
    <definedName name="_84a11_" localSheetId="0">공사원가계산서!_84a11_</definedName>
    <definedName name="_84a11_">[0]!_84a11_</definedName>
    <definedName name="_85">#N/A</definedName>
    <definedName name="_86">#N/A</definedName>
    <definedName name="_86a12_" localSheetId="0">공사원가계산서!_86a12_</definedName>
    <definedName name="_86a12_">[0]!_86a12_</definedName>
    <definedName name="_87">#N/A</definedName>
    <definedName name="_87a12_" localSheetId="0">공사원가계산서!_87a12_</definedName>
    <definedName name="_87a12_">[0]!_87a12_</definedName>
    <definedName name="_88">#N/A</definedName>
    <definedName name="_89">#N/A</definedName>
    <definedName name="_89a13_" localSheetId="0">공사원가계산서!_89a13_</definedName>
    <definedName name="_89a13_">[0]!_89a13_</definedName>
    <definedName name="_9">#N/A</definedName>
    <definedName name="_9._골재대" localSheetId="0">#REF!</definedName>
    <definedName name="_9._골재대">#REF!</definedName>
    <definedName name="_9.도_장_공_사" localSheetId="0">#REF!</definedName>
    <definedName name="_9.도_장_공_사">#REF!</definedName>
    <definedName name="_90">#N/A</definedName>
    <definedName name="_90a13_" localSheetId="0">공사원가계산서!_90a13_</definedName>
    <definedName name="_90a13_">[0]!_90a13_</definedName>
    <definedName name="_91">#N/A</definedName>
    <definedName name="_92">#N/A</definedName>
    <definedName name="_92a14_" localSheetId="0">공사원가계산서!_92a14_</definedName>
    <definedName name="_92a14_">[0]!_92a14_</definedName>
    <definedName name="_93">#N/A</definedName>
    <definedName name="_93a14_" localSheetId="0">공사원가계산서!_93a14_</definedName>
    <definedName name="_93a14_">[0]!_93a14_</definedName>
    <definedName name="_94">#N/A</definedName>
    <definedName name="_95">#N/A</definedName>
    <definedName name="_95a15_" localSheetId="0">공사원가계산서!_95a15_</definedName>
    <definedName name="_95a15_">[0]!_95a15_</definedName>
    <definedName name="_96">#N/A</definedName>
    <definedName name="_96a15_" localSheetId="0">공사원가계산서!_96a15_</definedName>
    <definedName name="_96a15_">[0]!_96a15_</definedName>
    <definedName name="_97">#N/A</definedName>
    <definedName name="_98">#N/A</definedName>
    <definedName name="_98a16_" localSheetId="0">공사원가계산서!_98a16_</definedName>
    <definedName name="_98a16_">[0]!_98a16_</definedName>
    <definedName name="_99">#N/A</definedName>
    <definedName name="_99a16_" localSheetId="0">공사원가계산서!_99a16_</definedName>
    <definedName name="_99a16_">[0]!_99a16_</definedName>
    <definedName name="_9C_" localSheetId="0">#REF!</definedName>
    <definedName name="_9C_">#REF!</definedName>
    <definedName name="_A" localSheetId="0">#REF!</definedName>
    <definedName name="_A">#REF!</definedName>
    <definedName name="_a1" localSheetId="0">공사원가계산서!_a1</definedName>
    <definedName name="_a1">[0]!_a1</definedName>
    <definedName name="_A10">3</definedName>
    <definedName name="_A100000" localSheetId="0">#REF!</definedName>
    <definedName name="_A100000">#REF!</definedName>
    <definedName name="_a11" localSheetId="0">공사원가계산서!_a11</definedName>
    <definedName name="_a11">[0]!_a11</definedName>
    <definedName name="_a12" localSheetId="0">공사원가계산서!_a12</definedName>
    <definedName name="_a12">[0]!_a12</definedName>
    <definedName name="_A13">3052</definedName>
    <definedName name="_a14" localSheetId="0">공사원가계산서!_a14</definedName>
    <definedName name="_a14">[0]!_a14</definedName>
    <definedName name="_A15">405790</definedName>
    <definedName name="_a16" localSheetId="0">공사원가계산서!_a16</definedName>
    <definedName name="_a16">[0]!_a16</definedName>
    <definedName name="_A17">2</definedName>
    <definedName name="_A18">1</definedName>
    <definedName name="_a2" localSheetId="0">공사원가계산서!_a2</definedName>
    <definedName name="_a2">[0]!_a2</definedName>
    <definedName name="_A20">106</definedName>
    <definedName name="_A20000" localSheetId="0">[1]갑지!#REF!</definedName>
    <definedName name="_A20000">[1]갑지!#REF!</definedName>
    <definedName name="_A21">106</definedName>
    <definedName name="_A22">10</definedName>
    <definedName name="_A25">0</definedName>
    <definedName name="_A26">0</definedName>
    <definedName name="_A27">0</definedName>
    <definedName name="_a3" localSheetId="0">공사원가계산서!_a3</definedName>
    <definedName name="_a3">[0]!_a3</definedName>
    <definedName name="_A31">3808</definedName>
    <definedName name="_A32">1623</definedName>
    <definedName name="_A33">97</definedName>
    <definedName name="_A35">3527</definedName>
    <definedName name="_A36">1744</definedName>
    <definedName name="_A37">38</definedName>
    <definedName name="_a4" localSheetId="0">공사원가계산서!_a4</definedName>
    <definedName name="_a4">[0]!_a4</definedName>
    <definedName name="_A41">6970854</definedName>
    <definedName name="_a5" localSheetId="0">공사원가계산서!_a5</definedName>
    <definedName name="_a5">[0]!_a5</definedName>
    <definedName name="_A51">542622774</definedName>
    <definedName name="_A53">0</definedName>
    <definedName name="_A56">0</definedName>
    <definedName name="_a6" localSheetId="0">공사원가계산서!_a6</definedName>
    <definedName name="_a6">[0]!_a6</definedName>
    <definedName name="_A66000" localSheetId="0">#REF!</definedName>
    <definedName name="_A66000">#REF!</definedName>
    <definedName name="_A67000" localSheetId="0">#REF!</definedName>
    <definedName name="_A67000">#REF!</definedName>
    <definedName name="_A68000" localSheetId="0">#REF!</definedName>
    <definedName name="_A68000">#REF!</definedName>
    <definedName name="_A69999">#REF!</definedName>
    <definedName name="_a7" localSheetId="0">공사원가계산서!_a7</definedName>
    <definedName name="_a7">[0]!_a7</definedName>
    <definedName name="_A70000" localSheetId="0">#REF!</definedName>
    <definedName name="_A70000">#REF!</definedName>
    <definedName name="_a8" localSheetId="0">공사원가계산서!_a8</definedName>
    <definedName name="_a8">[0]!_a8</definedName>
    <definedName name="_A80000" localSheetId="0">#REF!</definedName>
    <definedName name="_A80000">#REF!</definedName>
    <definedName name="_a9" localSheetId="0">공사원가계산서!_a9</definedName>
    <definedName name="_a9">[0]!_a9</definedName>
    <definedName name="_A91">20</definedName>
    <definedName name="_A92">20</definedName>
    <definedName name="_A93">20</definedName>
    <definedName name="_A96">20</definedName>
    <definedName name="_A99999" localSheetId="0">#REF!</definedName>
    <definedName name="_A99999">#REF!</definedName>
    <definedName name="_AA1" localSheetId="0">#REF!</definedName>
    <definedName name="_AA1">11200</definedName>
    <definedName name="_AA3">3121</definedName>
    <definedName name="_AA5">3039</definedName>
    <definedName name="_AA7">53543</definedName>
    <definedName name="_aab42" localSheetId="0">#REF!</definedName>
    <definedName name="_aab42">#REF!</definedName>
    <definedName name="_AB1">7772</definedName>
    <definedName name="_AB3">81913</definedName>
    <definedName name="_AC1">90607</definedName>
    <definedName name="_AC9">560000</definedName>
    <definedName name="_AD1">0</definedName>
    <definedName name="_AD4">0</definedName>
    <definedName name="_AD7">0</definedName>
    <definedName name="_AD9">0</definedName>
    <definedName name="_AJ0">0</definedName>
    <definedName name="_AJ1">0</definedName>
    <definedName name="_AJ2">0</definedName>
    <definedName name="_AJ3">0</definedName>
    <definedName name="_AJ4">0</definedName>
    <definedName name="_AJ6">0</definedName>
    <definedName name="_AJ7">0</definedName>
    <definedName name="_AJ8">0</definedName>
    <definedName name="_AJ9">0</definedName>
    <definedName name="_AK1">0</definedName>
    <definedName name="_AK2">0</definedName>
    <definedName name="_AK3">0</definedName>
    <definedName name="_AK4">0</definedName>
    <definedName name="_AK6">0</definedName>
    <definedName name="_AK7">0</definedName>
    <definedName name="_AK8">0</definedName>
    <definedName name="_AK9">0</definedName>
    <definedName name="_AL1">0</definedName>
    <definedName name="_AL2">0</definedName>
    <definedName name="_AL3">0</definedName>
    <definedName name="_AL4">0</definedName>
    <definedName name="_AL6">0</definedName>
    <definedName name="_AL7">0</definedName>
    <definedName name="_AL8">0</definedName>
    <definedName name="_AL9">0</definedName>
    <definedName name="_alm1">#REF!</definedName>
    <definedName name="_alm2">#REF!</definedName>
    <definedName name="_AM1">0</definedName>
    <definedName name="_AM2">0</definedName>
    <definedName name="_AM3">0</definedName>
    <definedName name="_AM4">0</definedName>
    <definedName name="_AM6">0</definedName>
    <definedName name="_AM7">0</definedName>
    <definedName name="_AM8">0</definedName>
    <definedName name="_AM9">0</definedName>
    <definedName name="_AN0">0</definedName>
    <definedName name="_AN1">0</definedName>
    <definedName name="_AN2">0</definedName>
    <definedName name="_AN3">0</definedName>
    <definedName name="_AN4">0</definedName>
    <definedName name="_AN6">0</definedName>
    <definedName name="_AN7">0</definedName>
    <definedName name="_AN8">0</definedName>
    <definedName name="_AN9">0</definedName>
    <definedName name="_AO1">0</definedName>
    <definedName name="_AO2">0</definedName>
    <definedName name="_AO3">0</definedName>
    <definedName name="_AO4">0</definedName>
    <definedName name="_AO6">0</definedName>
    <definedName name="_AO7">0</definedName>
    <definedName name="_AO8">0</definedName>
    <definedName name="_AO9">0</definedName>
    <definedName name="_AP1">0</definedName>
    <definedName name="_AP2">0</definedName>
    <definedName name="_AP3">0</definedName>
    <definedName name="_AP4">0</definedName>
    <definedName name="_AP6">0</definedName>
    <definedName name="_AP7">0</definedName>
    <definedName name="_AP8">0</definedName>
    <definedName name="_AP9">0</definedName>
    <definedName name="_AQ1">0</definedName>
    <definedName name="_AQ2">0</definedName>
    <definedName name="_AQ3">0</definedName>
    <definedName name="_AQ4">0</definedName>
    <definedName name="_AQ6">0</definedName>
    <definedName name="_AQ7">0</definedName>
    <definedName name="_AQ8">0</definedName>
    <definedName name="_AQ9">0</definedName>
    <definedName name="_AR0">0</definedName>
    <definedName name="_AR1">0</definedName>
    <definedName name="_AR2">0</definedName>
    <definedName name="_AR3">0</definedName>
    <definedName name="_AR4">0</definedName>
    <definedName name="_AR6">0</definedName>
    <definedName name="_AR7">0</definedName>
    <definedName name="_AR8">0</definedName>
    <definedName name="_AR9">0</definedName>
    <definedName name="_AS1">0</definedName>
    <definedName name="_AS2">0</definedName>
    <definedName name="_AS3">0</definedName>
    <definedName name="_AS4">0</definedName>
    <definedName name="_AS6">0</definedName>
    <definedName name="_AS7">0</definedName>
    <definedName name="_AS8">0</definedName>
    <definedName name="_AS9">0</definedName>
    <definedName name="_AT1">0</definedName>
    <definedName name="_AT2">0</definedName>
    <definedName name="_AT3">0</definedName>
    <definedName name="_AT4">0</definedName>
    <definedName name="_AT6">0</definedName>
    <definedName name="_AT7">0</definedName>
    <definedName name="_AT8">0</definedName>
    <definedName name="_AT9">0</definedName>
    <definedName name="_AU1">0</definedName>
    <definedName name="_AU2">0</definedName>
    <definedName name="_AU3">0</definedName>
    <definedName name="_AU4">0</definedName>
    <definedName name="_AU6">0</definedName>
    <definedName name="_AU7">0</definedName>
    <definedName name="_AU8">0</definedName>
    <definedName name="_AU9">0</definedName>
    <definedName name="_AW1">0</definedName>
    <definedName name="_AW4">0</definedName>
    <definedName name="_AW5">0</definedName>
    <definedName name="_AW6">0</definedName>
    <definedName name="_AW7">0</definedName>
    <definedName name="_AW8">0</definedName>
    <definedName name="_AX5">0</definedName>
    <definedName name="_AZ9">0</definedName>
    <definedName name="_B">#REF!</definedName>
    <definedName name="_B11">0</definedName>
    <definedName name="_B12">20566</definedName>
    <definedName name="_B140007">[2]표지!#REF!</definedName>
    <definedName name="_B2">'[3]단면 (2)'!$K$55</definedName>
    <definedName name="_B20996">#REF!</definedName>
    <definedName name="_B21">0</definedName>
    <definedName name="_B51">0</definedName>
    <definedName name="_C">#REF!</definedName>
    <definedName name="_C011경">#REF!</definedName>
    <definedName name="_C011노">#REF!</definedName>
    <definedName name="_C011재">#REF!</definedName>
    <definedName name="_C01경">#REF!</definedName>
    <definedName name="_C01노">#REF!</definedName>
    <definedName name="_C01재">#REF!</definedName>
    <definedName name="_C07경">#REF!</definedName>
    <definedName name="_C07노">#REF!</definedName>
    <definedName name="_C07재">#REF!</definedName>
    <definedName name="_C091">#REF!</definedName>
    <definedName name="_C091경">#REF!</definedName>
    <definedName name="_C091노">#REF!</definedName>
    <definedName name="_C091재">#REF!</definedName>
    <definedName name="_C09경">#REF!</definedName>
    <definedName name="_C09노">#REF!</definedName>
    <definedName name="_C09재">#REF!</definedName>
    <definedName name="_C100000">#REF!</definedName>
    <definedName name="_C11">0</definedName>
    <definedName name="_C12">17365</definedName>
    <definedName name="_C15경">#REF!</definedName>
    <definedName name="_C15노">#REF!</definedName>
    <definedName name="_C15재">#REF!</definedName>
    <definedName name="_C19경">#REF!</definedName>
    <definedName name="_C19노">#REF!</definedName>
    <definedName name="_C19재">#REF!</definedName>
    <definedName name="_C21">0</definedName>
    <definedName name="_C22">484</definedName>
    <definedName name="_C27경">#REF!</definedName>
    <definedName name="_C27노">#REF!</definedName>
    <definedName name="_C27재">#REF!</definedName>
    <definedName name="_C315">#REF!</definedName>
    <definedName name="_Ç315">#REF!</definedName>
    <definedName name="_C315___0">#REF!</definedName>
    <definedName name="_Ç315___0">#REF!</definedName>
    <definedName name="_Ç315___10">#REF!</definedName>
    <definedName name="_C315___11">#REF!</definedName>
    <definedName name="_C315___12">#REF!</definedName>
    <definedName name="_Ç315___12">#REF!</definedName>
    <definedName name="_Ç315___2">#REF!</definedName>
    <definedName name="_Ç315___3">#REF!</definedName>
    <definedName name="_Ç315___4">#REF!</definedName>
    <definedName name="_Ç315___5">#REF!</definedName>
    <definedName name="_Ç315___7">#REF!</definedName>
    <definedName name="_Ç315___8">#REF!</definedName>
    <definedName name="_Ç315___9">#REF!</definedName>
    <definedName name="_C51">0</definedName>
    <definedName name="_C52">695</definedName>
    <definedName name="_C61">0</definedName>
    <definedName name="_C62">0</definedName>
    <definedName name="_C81">0</definedName>
    <definedName name="_C82">0</definedName>
    <definedName name="_CDT2">#REF!</definedName>
    <definedName name="_CON135">#REF!</definedName>
    <definedName name="_CON210">#REF!</definedName>
    <definedName name="_CON240">#REF!</definedName>
    <definedName name="_ctc1">#REF!</definedName>
    <definedName name="_ctc2">#REF!</definedName>
    <definedName name="_ctc3">#REF!</definedName>
    <definedName name="_ctc4">#REF!</definedName>
    <definedName name="_ctc5">#REF!</definedName>
    <definedName name="_ctc6">#REF!</definedName>
    <definedName name="_DOG1" localSheetId="0">#REF!</definedName>
    <definedName name="_DOG1">#REF!</definedName>
    <definedName name="_DOG2" localSheetId="0">#REF!</definedName>
    <definedName name="_DOG2">#REF!</definedName>
    <definedName name="_DOG22">#REF!</definedName>
    <definedName name="_DOG3" localSheetId="0">#REF!</definedName>
    <definedName name="_DOG3">#REF!</definedName>
    <definedName name="_DOG33">#REF!</definedName>
    <definedName name="_DOG4" localSheetId="0">#REF!</definedName>
    <definedName name="_DOG4">#REF!</definedName>
    <definedName name="_ELL1">#REF!</definedName>
    <definedName name="_ELL2">#REF!</definedName>
    <definedName name="_EOO1">#REF!</definedName>
    <definedName name="_Fill" localSheetId="3" hidden="1">#REF!</definedName>
    <definedName name="_Fill" localSheetId="0" hidden="1">#REF!</definedName>
    <definedName name="_Fill" hidden="1">#REF!</definedName>
    <definedName name="_xlnm._FilterDatabase" localSheetId="0" hidden="1">#REF!</definedName>
    <definedName name="_xlnm._FilterDatabase" hidden="1">#REF!</definedName>
    <definedName name="_flm1" localSheetId="0">#REF!</definedName>
    <definedName name="_flm1">#REF!</definedName>
    <definedName name="_flm2" localSheetId="0">#REF!</definedName>
    <definedName name="_flm2">#REF!</definedName>
    <definedName name="_flm3">#REF!</definedName>
    <definedName name="_flm4">#REF!</definedName>
    <definedName name="_flm5">#REF!</definedName>
    <definedName name="_flm6">#REF!</definedName>
    <definedName name="_flm7">#REF!</definedName>
    <definedName name="_flv1">#REF!</definedName>
    <definedName name="_flv2">#REF!</definedName>
    <definedName name="_flv3">#REF!</definedName>
    <definedName name="_flv4">#REF!</definedName>
    <definedName name="_flv5">#REF!</definedName>
    <definedName name="_flv6">#REF!</definedName>
    <definedName name="_flv7">#REF!</definedName>
    <definedName name="_G11">0</definedName>
    <definedName name="_G12">269</definedName>
    <definedName name="_G21">0</definedName>
    <definedName name="_G22">1</definedName>
    <definedName name="_G51">0</definedName>
    <definedName name="_G52">0</definedName>
    <definedName name="_G61">0</definedName>
    <definedName name="_G62">0</definedName>
    <definedName name="_G640768">#REF!</definedName>
    <definedName name="_H11">0</definedName>
    <definedName name="_H12">0</definedName>
    <definedName name="_H51">0</definedName>
    <definedName name="_H52">0</definedName>
    <definedName name="_H71223">#REF!</definedName>
    <definedName name="_HSH1">#REF!</definedName>
    <definedName name="_HSH2">#REF!</definedName>
    <definedName name="_IL1">#REF!</definedName>
    <definedName name="_J11">0</definedName>
    <definedName name="_J13">99</definedName>
    <definedName name="_J21">0</definedName>
    <definedName name="_J23">0</definedName>
    <definedName name="_J31">0</definedName>
    <definedName name="_J33">0</definedName>
    <definedName name="_JA2">#REF!</definedName>
    <definedName name="_JHY1" localSheetId="0">공사원가계산서!_JHY1</definedName>
    <definedName name="_JHY1">[0]!_JHY1</definedName>
    <definedName name="_JHY2" localSheetId="0">공사원가계산서!_JHY2</definedName>
    <definedName name="_JHY2">[0]!_JHY2</definedName>
    <definedName name="_JJJ1" localSheetId="0">#REF!</definedName>
    <definedName name="_JJJ1">#REF!</definedName>
    <definedName name="_JO11" localSheetId="0">#REF!</definedName>
    <definedName name="_JO11">#REF!</definedName>
    <definedName name="_JOI13" localSheetId="0">#REF!</definedName>
    <definedName name="_JOI13">#REF!</definedName>
    <definedName name="_K105011">#REF!</definedName>
    <definedName name="_K11">0</definedName>
    <definedName name="_K12">0</definedName>
    <definedName name="_K21">0</definedName>
    <definedName name="_K41">0</definedName>
    <definedName name="_K43">0</definedName>
    <definedName name="_K45">0</definedName>
    <definedName name="_K47">0</definedName>
    <definedName name="_K49">0</definedName>
    <definedName name="_K809632">#REF!</definedName>
    <definedName name="_K91">0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Key3" hidden="1">#REF!</definedName>
    <definedName name="_L11">8400</definedName>
    <definedName name="_LKS1" localSheetId="0">공사원가계산서!_LKS1</definedName>
    <definedName name="_LKS1">[0]!_LKS1</definedName>
    <definedName name="_LKS2" localSheetId="0">공사원가계산서!_LKS2</definedName>
    <definedName name="_LKS2">[0]!_LKS2</definedName>
    <definedName name="_ll15" localSheetId="0">#REF!</definedName>
    <definedName name="_ll15">#REF!</definedName>
    <definedName name="_LPB1" localSheetId="0">#REF!</definedName>
    <definedName name="_LPB1">#REF!</definedName>
    <definedName name="_LPK1" localSheetId="0">#REF!</definedName>
    <definedName name="_LPK1">#REF!</definedName>
    <definedName name="_LSK1">#REF!</definedName>
    <definedName name="_LSK2">#REF!</definedName>
    <definedName name="_LSK3">#REF!</definedName>
    <definedName name="_LV02">#REF!</definedName>
    <definedName name="_MOK1">#REF!</definedName>
    <definedName name="_MOK2">#REF!</definedName>
    <definedName name="_MOK3">#REF!</definedName>
    <definedName name="_MOK4">#REF!</definedName>
    <definedName name="_N11">0</definedName>
    <definedName name="_N12">0</definedName>
    <definedName name="_N14">0</definedName>
    <definedName name="_N16">0</definedName>
    <definedName name="_N21">0</definedName>
    <definedName name="_N31">0</definedName>
    <definedName name="_N32">0</definedName>
    <definedName name="_N41">0</definedName>
    <definedName name="_N43">0</definedName>
    <definedName name="_N44">0</definedName>
    <definedName name="_N45">0</definedName>
    <definedName name="_N51">0</definedName>
    <definedName name="_N61">0</definedName>
    <definedName name="_N81">0</definedName>
    <definedName name="_N85">0</definedName>
    <definedName name="_N86">0</definedName>
    <definedName name="_N89">0</definedName>
    <definedName name="_N91">0</definedName>
    <definedName name="_NO1" hidden="1">#REF!</definedName>
    <definedName name="_NO2" hidden="1">#REF!</definedName>
    <definedName name="_NON1">#REF!</definedName>
    <definedName name="_NON2">#N/A</definedName>
    <definedName name="_NP1">#REF!</definedName>
    <definedName name="_NP2">#REF!</definedName>
    <definedName name="_NSH1">#REF!</definedName>
    <definedName name="_NSH2">#REF!</definedName>
    <definedName name="_Order1" localSheetId="0" hidden="1">255</definedName>
    <definedName name="_Order1" hidden="1">0</definedName>
    <definedName name="_Order2" hidden="1">255</definedName>
    <definedName name="_P1">#REF!</definedName>
    <definedName name="_P10">#REF!</definedName>
    <definedName name="_P11">#REF!</definedName>
    <definedName name="_P12">#REF!</definedName>
    <definedName name="_P13">#REF!</definedName>
    <definedName name="_P14">#REF!</definedName>
    <definedName name="_P15">#REF!</definedName>
    <definedName name="_P16">#REF!</definedName>
    <definedName name="_P17">#REF!</definedName>
    <definedName name="_P2">#REF!</definedName>
    <definedName name="_P3">#REF!</definedName>
    <definedName name="_P4">#REF!</definedName>
    <definedName name="_P5">#REF!</definedName>
    <definedName name="_P6">#REF!</definedName>
    <definedName name="_P7">#REF!</definedName>
    <definedName name="_P8">#REF!</definedName>
    <definedName name="_P9">#REF!</definedName>
    <definedName name="_pa1">#REF!</definedName>
    <definedName name="_pa2">#REF!</definedName>
    <definedName name="_Parse_Out" hidden="1">#REF!</definedName>
    <definedName name="_PH1">#REF!</definedName>
    <definedName name="_PH2">'[4]기둥(원형)'!#REF!</definedName>
    <definedName name="_PI48" localSheetId="0">#REF!</definedName>
    <definedName name="_PI48">#REF!</definedName>
    <definedName name="_PI60" localSheetId="0">#REF!</definedName>
    <definedName name="_PI60">#REF!</definedName>
    <definedName name="_pl1">#REF!</definedName>
    <definedName name="_PL2">#REF!</definedName>
    <definedName name="_PL3">#REF!</definedName>
    <definedName name="_Q1">#REF!</definedName>
    <definedName name="_QTY1">#REF!</definedName>
    <definedName name="_QTY2">#REF!</definedName>
    <definedName name="_R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EH1">#REF!</definedName>
    <definedName name="_RO110" localSheetId="0">#REF!</definedName>
    <definedName name="_RO110">#REF!</definedName>
    <definedName name="_RO22" localSheetId="0">#REF!</definedName>
    <definedName name="_RO22">#REF!</definedName>
    <definedName name="_RO35" localSheetId="0">#REF!</definedName>
    <definedName name="_RO35">#REF!</definedName>
    <definedName name="_RO45">#REF!</definedName>
    <definedName name="_RO60" localSheetId="0">#REF!</definedName>
    <definedName name="_RO60">#REF!</definedName>
    <definedName name="_RO80" localSheetId="0">#REF!</definedName>
    <definedName name="_RO80">#REF!</definedName>
    <definedName name="_RVD100">#REF!</definedName>
    <definedName name="_RVD150">#REF!</definedName>
    <definedName name="_RVD200">#REF!</definedName>
    <definedName name="_RVD250">#REF!</definedName>
    <definedName name="_RVD300">#REF!</definedName>
    <definedName name="_RVD50">#REF!</definedName>
    <definedName name="_SBB1" localSheetId="0">#REF!</definedName>
    <definedName name="_SBB1">#REF!</definedName>
    <definedName name="_SBB2" localSheetId="0">#REF!</definedName>
    <definedName name="_SBB2">#REF!</definedName>
    <definedName name="_SBB3" localSheetId="0">#REF!</definedName>
    <definedName name="_SBB3">#REF!</definedName>
    <definedName name="_SBB4" localSheetId="0">#REF!</definedName>
    <definedName name="_SBB4">#REF!</definedName>
    <definedName name="_SBB5" localSheetId="0">#REF!</definedName>
    <definedName name="_SBB5">#REF!</definedName>
    <definedName name="_SCH1">#REF!</definedName>
    <definedName name="_SH1">#REF!</definedName>
    <definedName name="_SH2">#REF!</definedName>
    <definedName name="_SH3">#REF!</definedName>
    <definedName name="_SHH1" localSheetId="0">#REF!</definedName>
    <definedName name="_SHH1">#REF!</definedName>
    <definedName name="_shh13">#REF!</definedName>
    <definedName name="_SHH2" localSheetId="0">#REF!</definedName>
    <definedName name="_SHH2">#REF!</definedName>
    <definedName name="_SHH3" localSheetId="0">#REF!</definedName>
    <definedName name="_SHH3">#REF!</definedName>
    <definedName name="_slm1">#REF!</definedName>
    <definedName name="_slm2">#REF!</definedName>
    <definedName name="_slm3">#REF!</definedName>
    <definedName name="_slm4">#REF!</definedName>
    <definedName name="_slm5">#REF!</definedName>
    <definedName name="_slm6">#REF!</definedName>
    <definedName name="_slm7">#REF!</definedName>
    <definedName name="_Sort" localSheetId="0" hidden="1">#REF!</definedName>
    <definedName name="_Sort" hidden="1">#REF!</definedName>
    <definedName name="_ST1" localSheetId="0">#REF!</definedName>
    <definedName name="_ST1">#N/A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ed1">#REF!</definedName>
    <definedName name="_TON1" localSheetId="0">#REF!</definedName>
    <definedName name="_TON1">#REF!</definedName>
    <definedName name="_TON2" localSheetId="0">#REF!</definedName>
    <definedName name="_TON2">#REF!</definedName>
    <definedName name="_TOT1">#REF!</definedName>
    <definedName name="_TOT2">#REF!</definedName>
    <definedName name="_Ts1">#REF!</definedName>
    <definedName name="_tt1">"tt1"</definedName>
    <definedName name="_UAS1">#REF!</definedName>
    <definedName name="_UP1">#REF!</definedName>
    <definedName name="_UP2">#REF!</definedName>
    <definedName name="_v1">#REF!</definedName>
    <definedName name="_WW1">#REF!</definedName>
    <definedName name="_WW2" localSheetId="0">#REF!</definedName>
    <definedName name="_WW2">#REF!</definedName>
    <definedName name="_WW3">#REF!</definedName>
    <definedName name="_WW6" localSheetId="0">#REF!</definedName>
    <definedName name="_WW6">#REF!</definedName>
    <definedName name="_WW7">#REF!</definedName>
    <definedName name="_WW8">#REF!</definedName>
    <definedName name="_XX6">#REF!</definedName>
    <definedName name="_XX7">#REF!</definedName>
    <definedName name="_Y11">22640</definedName>
    <definedName name="_Y14">0</definedName>
    <definedName name="_Y16">0</definedName>
    <definedName name="_Y17">0</definedName>
    <definedName name="_Y23">0</definedName>
    <definedName name="_Y26">0</definedName>
    <definedName name="_Y29">0</definedName>
    <definedName name="_Y32">0</definedName>
    <definedName name="_Y35">270</definedName>
    <definedName name="_Y38">0</definedName>
    <definedName name="_Y41">0</definedName>
    <definedName name="_Y43">0</definedName>
    <definedName name="_Y46">0</definedName>
    <definedName name="_Y65">0</definedName>
    <definedName name="_YO1">#N/A</definedName>
    <definedName name="_Z11">0</definedName>
    <definedName name="_Z23">82</definedName>
    <definedName name="_Z25">256</definedName>
    <definedName name="_ZD0050_1310">111743</definedName>
    <definedName name="_ZD0050_1330">89760</definedName>
    <definedName name="_ZD0050_1340">65734</definedName>
    <definedName name="_ZD0050_1370">110211</definedName>
    <definedName name="_ZD0050_1390">50683</definedName>
    <definedName name="_ZD0050_1440">86872</definedName>
    <definedName name="_ZD0050_1470">93650</definedName>
    <definedName name="_ZD0050_1580">72268</definedName>
    <definedName name="_ZD0050_1620">61857</definedName>
    <definedName name="_ZD0050_1630">59707</definedName>
    <definedName name="_ZD0050_1640">81246</definedName>
    <definedName name="_ZD0050_1650">53719</definedName>
    <definedName name="_ZD0050_1660">87216</definedName>
    <definedName name="_ZD1390_1110">1387</definedName>
    <definedName name="_ZD1478_1110">7000</definedName>
    <definedName name="_ZD1485_1100">8170</definedName>
    <definedName name="_ZD1650_1100">5000</definedName>
    <definedName name="_ZD2050_1200">500</definedName>
    <definedName name="_ZD2300_1090">17000</definedName>
    <definedName name="_ZD2310_1100">1062</definedName>
    <definedName name="_ZD2310_1110">601</definedName>
    <definedName name="_ZD2310_1120">572</definedName>
    <definedName name="_ZD2410_1200">260</definedName>
    <definedName name="_ZD2430_1090">107</definedName>
    <definedName name="_ZD2610_1110">2200</definedName>
    <definedName name="_ZD2700_1100">4000</definedName>
    <definedName name="_ZD2700_1110">1600</definedName>
    <definedName name="_ZD2715_1110">10500</definedName>
    <definedName name="_ZD2785_1010">18000</definedName>
    <definedName name="_ZD2985_1110">125272</definedName>
    <definedName name="_ZD3115_1110">55000</definedName>
    <definedName name="_ZD3125_1110">1500</definedName>
    <definedName name="_ZD3185_1110">39000</definedName>
    <definedName name="_ZD3185_1120">74000</definedName>
    <definedName name="_ZD3185_1130">100000</definedName>
    <definedName name="_ZD3185_1210">31000</definedName>
    <definedName name="_ZD3185_1220">66300</definedName>
    <definedName name="_ZD3185_1410">6000</definedName>
    <definedName name="_ZD3185_1450">4350</definedName>
    <definedName name="_ZD3283_1110">595</definedName>
    <definedName name="_ZD7110_1100">430000</definedName>
    <definedName name="_ZD7120_1100">224000</definedName>
    <definedName name="_ZD7130_1100">22518000</definedName>
    <definedName name="_ZD7135_1110">1800000</definedName>
    <definedName name="_ZD7140_1100">1860000</definedName>
    <definedName name="_ZD7143_1100">45000000</definedName>
    <definedName name="_ZD7150_1100">330000</definedName>
    <definedName name="_ZD7160_1100">700000</definedName>
    <definedName name="_ZD7192_1100">28800000</definedName>
    <definedName name="_ZD7192_1110">10710000</definedName>
    <definedName name="_ZD7194_1100">40000000</definedName>
    <definedName name="_ZD7195_1100">13500000</definedName>
    <definedName name="_ZD7200_1100">13120000</definedName>
    <definedName name="_ZD7200_1200">15317000</definedName>
    <definedName name="_ZD7230_1100">1600000</definedName>
    <definedName name="_ZD7240_1100">2500000</definedName>
    <definedName name="_ZD7243_1100">5000000</definedName>
    <definedName name="_ZD7250_1100">5600000</definedName>
    <definedName name="_ZD7253_1100">4000000</definedName>
    <definedName name="_ZD7260_1100">16000000</definedName>
    <definedName name="_ZD7600_1100">450</definedName>
    <definedName name="_ZD7600_1110">350</definedName>
    <definedName name="_ZD7600_1120">310</definedName>
    <definedName name="_ZD7600_1210">230</definedName>
    <definedName name="_ZD7600_1220">190</definedName>
    <definedName name="_ZD7600_1230">150</definedName>
    <definedName name="_ZD7610_0010">8361</definedName>
    <definedName name="_ZD7610_0020">11181</definedName>
    <definedName name="_ZD7610_0030">15592</definedName>
    <definedName name="_ZD7610_0040">16196</definedName>
    <definedName name="_ZD7610_0050">17789</definedName>
    <definedName name="_ZD7610_0060">35178</definedName>
    <definedName name="_ZD7610_0070">19789</definedName>
    <definedName name="_ZD7610_0080">21033</definedName>
    <definedName name="_ZD7610_0090">22127</definedName>
    <definedName name="_ZD7610_0100">23100</definedName>
    <definedName name="_ZD7610_0120">24990</definedName>
    <definedName name="_ZD7610_0140">27098</definedName>
    <definedName name="_ZD7610_0160">29076</definedName>
    <definedName name="_ZD7610_0180">29570</definedName>
    <definedName name="_ZD7610_0200">31578</definedName>
    <definedName name="_ZD7610_0230">32498</definedName>
    <definedName name="_ZD7610_0260">34343</definedName>
    <definedName name="_ZD7610_0290">38047</definedName>
    <definedName name="_ZD7615_1100">895</definedName>
    <definedName name="_ZD7615_1110">812</definedName>
    <definedName name="_ZD7620_1100">30000</definedName>
    <definedName name="_ZD7650_1100">166500</definedName>
    <definedName name="_ZD8900_1110">1500000</definedName>
    <definedName name="_ZD8900_1120">2100000</definedName>
    <definedName name="_ZD8900_1130">3000000</definedName>
    <definedName name="_ZD8900_1140">4000000</definedName>
    <definedName name="_ZD8900_1210">1200000</definedName>
    <definedName name="_ZD8900_1220">1800000</definedName>
    <definedName name="_ZD8900_1230">2300000</definedName>
    <definedName name="_ZD8900_1240">3000000</definedName>
    <definedName name="_ZZ02">2003</definedName>
    <definedName name="_ZZ09">"충남망건설국"</definedName>
    <definedName name="_ZZ1">#REF!</definedName>
    <definedName name="_ZZ10">""</definedName>
    <definedName name="_ZZ11">""</definedName>
    <definedName name="¤?315">#REF!</definedName>
    <definedName name="¤±392">#REF!</definedName>
    <definedName name="¤C315">#REF!</definedName>
    <definedName name="¤Ç315" localSheetId="0">#REF!</definedName>
    <definedName name="¤Ç315">#REF!</definedName>
    <definedName name="\">#REF!</definedName>
    <definedName name="\0" localSheetId="0">#REF!</definedName>
    <definedName name="\0">#N/A</definedName>
    <definedName name="\2" localSheetId="0">#REF!</definedName>
    <definedName name="\2">#REF!</definedName>
    <definedName name="\3TY\43RE" localSheetId="0">BlankMacro1</definedName>
    <definedName name="\3TY\43RE">BlankMacro1</definedName>
    <definedName name="\a" localSheetId="0">#REF!</definedName>
    <definedName name="\a">#REF!</definedName>
    <definedName name="\b" localSheetId="0">[5]잡비!#REF!</definedName>
    <definedName name="\b">#N/A</definedName>
    <definedName name="\c" localSheetId="0">#REF!</definedName>
    <definedName name="\c">#REF!</definedName>
    <definedName name="\d" localSheetId="0">#N/A</definedName>
    <definedName name="\d">#REF!</definedName>
    <definedName name="\e">#REF!</definedName>
    <definedName name="\f">#REF!</definedName>
    <definedName name="\g">#REF!</definedName>
    <definedName name="\h">#REF!</definedName>
    <definedName name="\i">#N/A</definedName>
    <definedName name="\j">#N/A</definedName>
    <definedName name="\k">#REF!</definedName>
    <definedName name="\l">#REF!</definedName>
    <definedName name="\LARGE" localSheetId="0">[5]잡비!#REF!</definedName>
    <definedName name="\LARGE">[5]잡비!#REF!</definedName>
    <definedName name="\m" localSheetId="0">#REF!</definedName>
    <definedName name="\m">#REF!</definedName>
    <definedName name="\MIDDLE" localSheetId="0">[5]잡비!#REF!</definedName>
    <definedName name="\MIDDLE">[5]잡비!#REF!</definedName>
    <definedName name="\n" localSheetId="0">#REF!</definedName>
    <definedName name="\n">#N/A</definedName>
    <definedName name="\o" localSheetId="0">#REF!</definedName>
    <definedName name="\o">#REF!</definedName>
    <definedName name="\p" localSheetId="0">[5]잡비!#REF!</definedName>
    <definedName name="\P">#REF!</definedName>
    <definedName name="\q">#N/A</definedName>
    <definedName name="\r">#N/A</definedName>
    <definedName name="\s" localSheetId="0">#REF!</definedName>
    <definedName name="\s">#REF!</definedName>
    <definedName name="\SMALL" localSheetId="0">[5]잡비!#REF!</definedName>
    <definedName name="\SMALL">[5]잡비!#REF!</definedName>
    <definedName name="\v" localSheetId="0">[5]잡비!#REF!</definedName>
    <definedName name="\v">[5]잡비!#REF!</definedName>
    <definedName name="\w" localSheetId="0">[5]잡비!#REF!</definedName>
    <definedName name="\w">[5]잡비!#REF!</definedName>
    <definedName name="\x" localSheetId="0">[5]잡비!#REF!</definedName>
    <definedName name="\x">#N/A</definedName>
    <definedName name="\y" localSheetId="0">[5]잡비!#REF!</definedName>
    <definedName name="\y">[5]잡비!#REF!</definedName>
    <definedName name="\z" localSheetId="0">#REF!</definedName>
    <definedName name="\z">#REF!</definedName>
    <definedName name="A" localSheetId="0" hidden="1">#REF!</definedName>
    <definedName name="A">#REF!</definedName>
    <definedName name="A_">#REF!</definedName>
    <definedName name="a0">#REF!</definedName>
    <definedName name="A00">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05경">#REF!</definedName>
    <definedName name="A05노">#REF!</definedName>
    <definedName name="A05재">#REF!</definedName>
    <definedName name="A13경">#REF!</definedName>
    <definedName name="A13노">#REF!</definedName>
    <definedName name="A13재">#REF!</definedName>
    <definedName name="A15경">#REF!</definedName>
    <definedName name="A15노">#REF!</definedName>
    <definedName name="A15재">#REF!</definedName>
    <definedName name="A1C1" hidden="1">#REF!</definedName>
    <definedName name="a1F2">#REF!</definedName>
    <definedName name="A2배선공">#REF!</definedName>
    <definedName name="A315yoo1">#N/A</definedName>
    <definedName name="A35경">#REF!</definedName>
    <definedName name="A35노">#REF!</definedName>
    <definedName name="A35재">#REF!</definedName>
    <definedName name="A6_">#N/A</definedName>
    <definedName name="A77경">#REF!</definedName>
    <definedName name="A77노">#REF!</definedName>
    <definedName name="A77재">#REF!</definedName>
    <definedName name="A79경">#REF!</definedName>
    <definedName name="A79노">#REF!</definedName>
    <definedName name="A79재">#REF!</definedName>
    <definedName name="aa" localSheetId="0">#REF!</definedName>
    <definedName name="aa">#REF!</definedName>
    <definedName name="AA___0">#REF!</definedName>
    <definedName name="AA___11">#REF!</definedName>
    <definedName name="AA___12">#REF!</definedName>
    <definedName name="AA___8">#REF!</definedName>
    <definedName name="AAA" localSheetId="0">[6]EACT10!$A$1:$J$833</definedName>
    <definedName name="aaa" hidden="1">#REF!</definedName>
    <definedName name="aaaa" localSheetId="0">#REF!</definedName>
    <definedName name="aaaa">#REF!</definedName>
    <definedName name="AAAA___0" localSheetId="0">#REF!</definedName>
    <definedName name="AAAA___0">#REF!</definedName>
    <definedName name="AAAA___11">#REF!</definedName>
    <definedName name="AAAA___12">#REF!</definedName>
    <definedName name="AAAA___8">#REF!</definedName>
    <definedName name="AAAAA">#REF!</definedName>
    <definedName name="AAAAAA">#REF!</definedName>
    <definedName name="aaaaaaa" localSheetId="0">BlankMacro1</definedName>
    <definedName name="aaaaaaa">BlankMacro1</definedName>
    <definedName name="aaaaaaaa" localSheetId="0">BlankMacro1</definedName>
    <definedName name="aaaaaaaa">BlankMacro1</definedName>
    <definedName name="AAAAAAAAA" localSheetId="0" hidden="1">{#N/A,#N/A,FALSE,"전력간선"}</definedName>
    <definedName name="AAAAAAAAA" hidden="1">{#N/A,#N/A,FALSE,"전력간선"}</definedName>
    <definedName name="aaaaaaaaaaa" localSheetId="0">BlankMacro1</definedName>
    <definedName name="aaaaaaaaaaa">BlankMacro1</definedName>
    <definedName name="aaaaaaaaaaaaaaa" localSheetId="0">#REF!</definedName>
    <definedName name="aaaaaaaaaaaaaaa">BlankMacro1</definedName>
    <definedName name="AAAAAAAAAAAAAAAAAAA" localSheetId="0">#REF!</definedName>
    <definedName name="AAAAAAAAAAAAAAAAAAA">#REF!</definedName>
    <definedName name="aaaaaaaaaaaaaaaaaaaaaa" localSheetId="0">BlankMacro1</definedName>
    <definedName name="aaaaaaaaaaaaaaaaaaaaaa">BlankMacro1</definedName>
    <definedName name="AABB" localSheetId="0">#REF!</definedName>
    <definedName name="AABB">#REF!</definedName>
    <definedName name="AB" localSheetId="0">#REF!</definedName>
    <definedName name="AB">#REF!</definedName>
    <definedName name="AB_1" localSheetId="0">#REF!</definedName>
    <definedName name="AB_1">#REF!</definedName>
    <definedName name="ABAB">#REF!</definedName>
    <definedName name="ABB">#REF!</definedName>
    <definedName name="ABBB">#REF!</definedName>
    <definedName name="ABUTH">#REF!</definedName>
    <definedName name="AC">#REF!</definedName>
    <definedName name="Access_Button" hidden="1">"물품목_2_제품테이블_List"</definedName>
    <definedName name="Access_Button1" hidden="1">"물품목_2_제품테이블_List"</definedName>
    <definedName name="Access_Button2" hidden="1">"물품목_2_제품테이블_List"</definedName>
    <definedName name="AccessDatabase" localSheetId="0" hidden="1">"C:\My Documents\db2.mdb"</definedName>
    <definedName name="AccessDatabase" hidden="1">"D:\공무jaje\98년품의-수불\98146.mdb"</definedName>
    <definedName name="ACIDFAN">#REF!</definedName>
    <definedName name="ACIDPUMP">#REF!</definedName>
    <definedName name="ACIDSCRUBBER">#REF!</definedName>
    <definedName name="acz">#REF!</definedName>
    <definedName name="AD">#REF!</definedName>
    <definedName name="a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E">#REF!</definedName>
    <definedName name="af" localSheetId="0">#REF!</definedName>
    <definedName name="AF">#REF!</definedName>
    <definedName name="afa">#N/A</definedName>
    <definedName name="afafas">#REF!</definedName>
    <definedName name="AFC설비">#REF!</definedName>
    <definedName name="a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FSA">#N/A</definedName>
    <definedName name="AG">#REF!</definedName>
    <definedName name="AGAIN">#REF!</definedName>
    <definedName name="ag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>#REF!</definedName>
    <definedName name="ah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I">#REF!</definedName>
    <definedName name="aifjoweidmcx">#REF!</definedName>
    <definedName name="AJHD">#REF!</definedName>
    <definedName name="akfj">#REF!</definedName>
    <definedName name="AKJFD">#REF!</definedName>
    <definedName name="AKJFL">#REF!</definedName>
    <definedName name="AL_스펜드럴">#REF!</definedName>
    <definedName name="aldfkuxp">#REF!</definedName>
    <definedName name="ALKALIFAN">#REF!</definedName>
    <definedName name="ALKALIPUMP">#REF!</definedName>
    <definedName name="ALKALISCRUBBER">#REF!</definedName>
    <definedName name="All_Item">#REF!</definedName>
    <definedName name="ALPHA">#REF!</definedName>
    <definedName name="ALPIN">#N/A</definedName>
    <definedName name="ALPJYOU">#N/A</definedName>
    <definedName name="ALPTOI">#N/A</definedName>
    <definedName name="AL몰딩노">#REF!</definedName>
    <definedName name="AL몰딩설치">#REF!</definedName>
    <definedName name="AL스펜드럴노">#REF!</definedName>
    <definedName name="Amend_Matl">#REF!</definedName>
    <definedName name="Amend_MD">#REF!</definedName>
    <definedName name="Amend_Total_Matl">#REF!</definedName>
    <definedName name="Amend_Total_MD">#REF!</definedName>
    <definedName name="an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FRK2">#REF!</definedName>
    <definedName name="ANFRK3">#REF!</definedName>
    <definedName name="anfrkk">#REF!</definedName>
    <definedName name="ANG">#REF!</definedName>
    <definedName name="ann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scount" hidden="1">1</definedName>
    <definedName name="ar">#REF!</definedName>
    <definedName name="ar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RT">#REF!</definedName>
    <definedName name="as" localSheetId="0">#REF!</definedName>
    <definedName name="as">#REF!</definedName>
    <definedName name="asaasa">#REF!</definedName>
    <definedName name="ASB">#REF!</definedName>
    <definedName name="ASCON">#REF!</definedName>
    <definedName name="ascon접속">#REF!</definedName>
    <definedName name="ASD" localSheetId="0">공사원가계산서!ASD</definedName>
    <definedName name="ASD">[0]!ASD</definedName>
    <definedName name="asdf" localSheetId="0">#REF!</definedName>
    <definedName name="asdf">#REF!</definedName>
    <definedName name="asdhf" localSheetId="0">#REF!</definedName>
    <definedName name="asdhf">#REF!</definedName>
    <definedName name="ASL" localSheetId="0">#REF!</definedName>
    <definedName name="ASL">#REF!</definedName>
    <definedName name="ASP">#REF!</definedName>
    <definedName name="ass">#REF!</definedName>
    <definedName name="AST">#REF!</definedName>
    <definedName name="avvv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">#REF!</definedName>
    <definedName name="AW_20.1_12.65_제작설치">#REF!</definedName>
    <definedName name="AW_23.5_12.65_제작설치">#REF!</definedName>
    <definedName name="AW_68.5_22.65_제작설치">#REF!</definedName>
    <definedName name="awed">#REF!</definedName>
    <definedName name="az" localSheetId="0">#REF!</definedName>
    <definedName name="AZ">[0]!AZ</definedName>
    <definedName name="AZX" localSheetId="0">공사원가계산서!AZX</definedName>
    <definedName name="AZX">[0]!AZX</definedName>
    <definedName name="A삼" localSheetId="0">#REF!</definedName>
    <definedName name="A삼">#REF!</definedName>
    <definedName name="A이" localSheetId="0">#REF!</definedName>
    <definedName name="A이">#REF!</definedName>
    <definedName name="A일" localSheetId="0">#REF!</definedName>
    <definedName name="A일">#REF!</definedName>
    <definedName name="B" localSheetId="0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_">#REF!</definedName>
    <definedName name="B_1">#REF!</definedName>
    <definedName name="B01경">#REF!</definedName>
    <definedName name="B01노">#REF!</definedName>
    <definedName name="B01재">#REF!</definedName>
    <definedName name="B05경">#REF!</definedName>
    <definedName name="B05노">#REF!</definedName>
    <definedName name="B05재">#REF!</definedName>
    <definedName name="B13경">#REF!</definedName>
    <definedName name="B13노">#REF!</definedName>
    <definedName name="B13재">#REF!</definedName>
    <definedName name="B15경">#REF!</definedName>
    <definedName name="B15노">#REF!</definedName>
    <definedName name="B15재">#REF!</definedName>
    <definedName name="B1A">#REF!</definedName>
    <definedName name="B1B" localSheetId="0">#REF!</definedName>
    <definedName name="B1B">#REF!</definedName>
    <definedName name="B1WL">#REF!</definedName>
    <definedName name="B1WR">#REF!</definedName>
    <definedName name="B27경">#REF!</definedName>
    <definedName name="B27노">#REF!</definedName>
    <definedName name="B27재">#REF!</definedName>
    <definedName name="B2A">#REF!</definedName>
    <definedName name="B2B" localSheetId="0">#REF!</definedName>
    <definedName name="B2B">#REF!</definedName>
    <definedName name="B2WL">#REF!</definedName>
    <definedName name="B2WR">#REF!</definedName>
    <definedName name="B35경">#REF!</definedName>
    <definedName name="B35노">#REF!</definedName>
    <definedName name="B35재">#REF!</definedName>
    <definedName name="B3A">#REF!</definedName>
    <definedName name="B3B" localSheetId="0">#REF!</definedName>
    <definedName name="B3B">#REF!</definedName>
    <definedName name="B4A">#REF!</definedName>
    <definedName name="B4B" localSheetId="0">#REF!</definedName>
    <definedName name="B4B">#REF!</definedName>
    <definedName name="B5A">#REF!</definedName>
    <definedName name="B5B">[7]교각1!#REF!</definedName>
    <definedName name="B6A" localSheetId="0">#REF!</definedName>
    <definedName name="B6A">#REF!</definedName>
    <definedName name="B6B">[7]교각1!#REF!</definedName>
    <definedName name="B71경" localSheetId="0">#REF!</definedName>
    <definedName name="B71경">#REF!</definedName>
    <definedName name="B71노" localSheetId="0">#REF!</definedName>
    <definedName name="B71노">#REF!</definedName>
    <definedName name="B71재" localSheetId="0">#REF!</definedName>
    <definedName name="B71재">#REF!</definedName>
    <definedName name="B73경">#REF!</definedName>
    <definedName name="B73노">#REF!</definedName>
    <definedName name="B73재">#REF!</definedName>
    <definedName name="B75경">#REF!</definedName>
    <definedName name="B75노">#REF!</definedName>
    <definedName name="B75재">#REF!</definedName>
    <definedName name="B77경">#REF!</definedName>
    <definedName name="B77노">#REF!</definedName>
    <definedName name="B77재">#REF!</definedName>
    <definedName name="B79경">#REF!</definedName>
    <definedName name="B79노">#REF!</definedName>
    <definedName name="B79재">#REF!</definedName>
    <definedName name="B7A">#REF!</definedName>
    <definedName name="B7B">[7]교각1!#REF!</definedName>
    <definedName name="B8A" localSheetId="0">#REF!</definedName>
    <definedName name="B8A">#REF!</definedName>
    <definedName name="BA" localSheetId="0">#REF!</definedName>
    <definedName name="BA">#REF!</definedName>
    <definedName name="Base_MATL" localSheetId="0">#REF!</definedName>
    <definedName name="Base_MATL">#REF!</definedName>
    <definedName name="Base_MD">#REF!</definedName>
    <definedName name="Base_Total_Matl">#REF!</definedName>
    <definedName name="Base_Total_MD">#REF!</definedName>
    <definedName name="BB" localSheetId="0">#REF!</definedName>
    <definedName name="BB">#REF!</definedName>
    <definedName name="BBBBBB">#REF!</definedName>
    <definedName name="BBCC">#REF!</definedName>
    <definedName name="BC">#REF!</definedName>
    <definedName name="BD">#REF!</definedName>
    <definedName name="BDCODE">#N/A</definedName>
    <definedName name="bdsxzhds">#REF!</definedName>
    <definedName name="BE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1">#REF!</definedName>
    <definedName name="BEAR2">#REF!</definedName>
    <definedName name="BEB">#REF!</definedName>
    <definedName name="BEGIN1">#REF!</definedName>
    <definedName name="BEGIN2">#N/A</definedName>
    <definedName name="BETA">#REF!</definedName>
    <definedName name="betas">#REF!</definedName>
    <definedName name="BF">#REF!</definedName>
    <definedName name="BG">#REF!</definedName>
    <definedName name="BGIR">#REF!</definedName>
    <definedName name="BHB">#REF!</definedName>
    <definedName name="BHU">#REF!</definedName>
    <definedName name="BLO_1">#N/A</definedName>
    <definedName name="BLOCK">#REF!</definedName>
    <definedName name="BLOCK01">#N/A</definedName>
    <definedName name="BLOCK02">#N/A</definedName>
    <definedName name="BM.1">#REF!</definedName>
    <definedName name="BM.AFC">#REF!</definedName>
    <definedName name="BMO">#REF!</definedName>
    <definedName name="BN1030SUS">#REF!</definedName>
    <definedName name="BN1040SUS">#REF!</definedName>
    <definedName name="BN1060SUS">#REF!</definedName>
    <definedName name="BN1065SUS">#REF!</definedName>
    <definedName name="BN1230SUS">#REF!</definedName>
    <definedName name="BN1250SUS">#REF!</definedName>
    <definedName name="BN1270SUS">#REF!</definedName>
    <definedName name="BN1275SUS">#REF!</definedName>
    <definedName name="BN1630ST">#REF!</definedName>
    <definedName name="BN1630SUS">#REF!</definedName>
    <definedName name="BN1650ST">#REF!</definedName>
    <definedName name="BN1650SUS">#REF!</definedName>
    <definedName name="BN1670SUS">#REF!</definedName>
    <definedName name="BN19100SUS">#REF!</definedName>
    <definedName name="BN19120SUS">#REF!</definedName>
    <definedName name="BN19150SUS">#REF!</definedName>
    <definedName name="BN19175SUS">#REF!</definedName>
    <definedName name="BN19200SUS">#REF!</definedName>
    <definedName name="BN1965SUS">#REF!</definedName>
    <definedName name="BN20150SUS">#REF!</definedName>
    <definedName name="BN2070SUS">#REF!</definedName>
    <definedName name="BN22200SUS">#REF!</definedName>
    <definedName name="BN2290SUS">#REF!</definedName>
    <definedName name="BN2865ST">#REF!</definedName>
    <definedName name="BN3435SUS">#REF!</definedName>
    <definedName name="BOM_OF_ECP">#REF!</definedName>
    <definedName name="BOND">#REF!</definedName>
    <definedName name="BONDOLD">#REF!</definedName>
    <definedName name="bpipgo">#REF!</definedName>
    <definedName name="BPLATE250">#REF!</definedName>
    <definedName name="BPLATE300">#REF!</definedName>
    <definedName name="BPLATE350">#REF!</definedName>
    <definedName name="BQ_Area">#REF!</definedName>
    <definedName name="BREAK">#REF!</definedName>
    <definedName name="BREAK1">#REF!</definedName>
    <definedName name="bs_chekjum">#REF!</definedName>
    <definedName name="bs_chekplus">#REF!</definedName>
    <definedName name="bs_chekwave">#REF!</definedName>
    <definedName name="BSB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>#REF!</definedName>
    <definedName name="BTYPE">#N/A</definedName>
    <definedName name="BuiltIn_AutoFilter___10">#REF!</definedName>
    <definedName name="BuiltIn_Print_Area___0">#N/A</definedName>
    <definedName name="BUNHO">#N/A</definedName>
    <definedName name="BV">#REF!</definedName>
    <definedName name="BVC" localSheetId="0">공사원가계산서!BVC</definedName>
    <definedName name="BVC">[0]!BVC</definedName>
    <definedName name="BW" localSheetId="0">#REF!</definedName>
    <definedName name="BW">#REF!</definedName>
    <definedName name="B이" localSheetId="0">#REF!</definedName>
    <definedName name="B이">#REF!</definedName>
    <definedName name="B일" localSheetId="0">#REF!</definedName>
    <definedName name="B일">#REF!</definedName>
    <definedName name="B제로">#REF!</definedName>
    <definedName name="C_">#N/A</definedName>
    <definedName name="c_1" localSheetId="0">#REF!</definedName>
    <definedName name="c_1">#REF!</definedName>
    <definedName name="c_2" localSheetId="0">#REF!</definedName>
    <definedName name="c_2">#REF!</definedName>
    <definedName name="c_3" localSheetId="0">#REF!</definedName>
    <definedName name="c_3">#REF!</definedName>
    <definedName name="c_33" localSheetId="0">#REF!</definedName>
    <definedName name="c_33">#REF!</definedName>
    <definedName name="c_4" localSheetId="0">#REF!</definedName>
    <definedName name="c_4">#REF!</definedName>
    <definedName name="C_D">#REF!</definedName>
    <definedName name="C_S">#REF!</definedName>
    <definedName name="C_SECL">#REF!</definedName>
    <definedName name="CA" localSheetId="0">#REF!</definedName>
    <definedName name="CA">#REF!</definedName>
    <definedName name="CABLEMNO">#N/A</definedName>
    <definedName name="CABLENO">#N/A</definedName>
    <definedName name="CABLETYPE">#N/A</definedName>
    <definedName name="CAL">#N/A</definedName>
    <definedName name="CALAA">#N/A</definedName>
    <definedName name="CALAB">#N/A</definedName>
    <definedName name="CALAC">#N/A</definedName>
    <definedName name="CALBA">#N/A</definedName>
    <definedName name="CALBB">#N/A</definedName>
    <definedName name="CALBC">#N/A</definedName>
    <definedName name="CALBD">#N/A</definedName>
    <definedName name="CALBE">#N/A</definedName>
    <definedName name="CALBF">#N/A</definedName>
    <definedName name="CALBG">#REF!</definedName>
    <definedName name="CALBH">#N/A</definedName>
    <definedName name="CALBI">#N/A</definedName>
    <definedName name="CALBJ">#N/A</definedName>
    <definedName name="CALBK">#N/A</definedName>
    <definedName name="CALBL">#N/A</definedName>
    <definedName name="CALCA">#N/A</definedName>
    <definedName name="CALCB">#N/A</definedName>
    <definedName name="CALCC">#REF!</definedName>
    <definedName name="CALCD">#N/A</definedName>
    <definedName name="CALCE">#REF!</definedName>
    <definedName name="CALCU" localSheetId="0">공사원가계산서!CALCU</definedName>
    <definedName name="CALCU">[0]!CALCU</definedName>
    <definedName name="CALCUL" localSheetId="0">공사원가계산서!CALCUL</definedName>
    <definedName name="CALCUL">[0]!CALCUL</definedName>
    <definedName name="CALCULA" localSheetId="0">공사원가계산서!CALCULA</definedName>
    <definedName name="CALCULA">[0]!CALCULA</definedName>
    <definedName name="CALCULAT" localSheetId="0">공사원가계산서!CALCULAT</definedName>
    <definedName name="CALCULAT">[0]!CALCULAT</definedName>
    <definedName name="CALCULATI" localSheetId="0">공사원가계산서!CALCULATI</definedName>
    <definedName name="CALCULATI">[0]!CALCULATI</definedName>
    <definedName name="CALCULATION" localSheetId="0">공사원가계산서!CALCULATION</definedName>
    <definedName name="CALCULATION">[0]!CALCULATION</definedName>
    <definedName name="camberWork" localSheetId="0">공사원가계산서!camberWork</definedName>
    <definedName name="camberWork">[0]!camberWork</definedName>
    <definedName name="CANVAS" localSheetId="0">#REF!</definedName>
    <definedName name="CANVAS">#REF!</definedName>
    <definedName name="CATEGORY">#N/A</definedName>
    <definedName name="Category_All" localSheetId="0">#REF!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B" localSheetId="0">#REF!</definedName>
    <definedName name="CB">#REF!</definedName>
    <definedName name="CBCB">#REF!</definedName>
    <definedName name="cbj">#REF!</definedName>
    <definedName name="CC" localSheetId="0">#REF!</definedName>
    <definedName name="CC">#REF!</definedName>
    <definedName name="CCC">#REF!</definedName>
    <definedName name="CCCCCC">#REF!</definedName>
    <definedName name="ccdc">#REF!</definedName>
    <definedName name="CCTV설비">#REF!</definedName>
    <definedName name="CD" hidden="1">#REF!</definedName>
    <definedName name="CDB" localSheetId="0">[0]!Common [0]!DataBase.xls</definedName>
    <definedName name="CDB">[0]!Common [0]!DataBase.xls</definedName>
    <definedName name="CE" localSheetId="0">#REF!</definedName>
    <definedName name="CE">#REF!</definedName>
    <definedName name="CELL" localSheetId="0">#REF!</definedName>
    <definedName name="CELL">#REF!</definedName>
    <definedName name="CF">#REF!</definedName>
    <definedName name="CG">#REF!</definedName>
    <definedName name="CH">#REF!</definedName>
    <definedName name="CHECK150">#REF!</definedName>
    <definedName name="CHECK25">#REF!</definedName>
    <definedName name="CHECKPOINT">#REF!</definedName>
    <definedName name="CHEMICALINJECTION">#REF!</definedName>
    <definedName name="CHEMICALTANK">#REF!</definedName>
    <definedName name="CHO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.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.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JU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J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sd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hos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CI">#REF!</definedName>
    <definedName name="CJ">#REF!</definedName>
    <definedName name="CK">#REF!</definedName>
    <definedName name="CKSP">#REF!</definedName>
    <definedName name="co">#REF!</definedName>
    <definedName name="Code" localSheetId="0">#REF!</definedName>
    <definedName name="code">#REF!</definedName>
    <definedName name="COLUMN_A" localSheetId="0">#REF!</definedName>
    <definedName name="COLUMN_A">#REF!</definedName>
    <definedName name="COMB">#REF!</definedName>
    <definedName name="CommonDatabase">#REF!</definedName>
    <definedName name="CommonDatabase1">#REF!</definedName>
    <definedName name="COMPANY">#N/A</definedName>
    <definedName name="CON">#REF!</definedName>
    <definedName name="CONC">#N/A</definedName>
    <definedName name="COND_D">#REF!</definedName>
    <definedName name="CONDUIT" localSheetId="0">#REF!</definedName>
    <definedName name="CONDUIT">#REF!</definedName>
    <definedName name="CONT">#REF!</definedName>
    <definedName name="contt">#REF!</definedName>
    <definedName name="COPING_L" localSheetId="0">[8]COPING!#REF!</definedName>
    <definedName name="COPING_L">[8]COPING!#REF!</definedName>
    <definedName name="COPING_W" localSheetId="0">#REF!</definedName>
    <definedName name="COPING_W">#REF!</definedName>
    <definedName name="cost" localSheetId="0">#REF!</definedName>
    <definedName name="cost">#REF!</definedName>
    <definedName name="CP내자" localSheetId="0">#REF!</definedName>
    <definedName name="CP내자">#REF!</definedName>
    <definedName name="CP외자">#REF!</definedName>
    <definedName name="CP출고">#REF!</definedName>
    <definedName name="CR">#REF!</definedName>
    <definedName name="CRAIN">#REF!</definedName>
    <definedName name="_xlnm.Criteria" localSheetId="0">#REF!</definedName>
    <definedName name="_xlnm.Criteria">#REF!</definedName>
    <definedName name="CRT">#REF!</definedName>
    <definedName name="csn">#REF!</definedName>
    <definedName name="CUSTOM">#REF!</definedName>
    <definedName name="CV" localSheetId="0">공사원가계산서!CV</definedName>
    <definedName name="CV">[0]!CV</definedName>
    <definedName name="CVB" localSheetId="0">공사원가계산서!CVB</definedName>
    <definedName name="CVB">[0]!CVB</definedName>
    <definedName name="CVX" localSheetId="0">공사원가계산서!CVX</definedName>
    <definedName name="CVX">[0]!CVX</definedName>
    <definedName name="cxhgsd" localSheetId="0">#REF!</definedName>
    <definedName name="cxhgsd">#REF!</definedName>
    <definedName name="CXZ" localSheetId="0">공사원가계산서!CXZ</definedName>
    <definedName name="CXZ">[0]!CXZ</definedName>
    <definedName name="CY" localSheetId="0">#REF!</definedName>
    <definedName name="CY">#REF!</definedName>
    <definedName name="d" localSheetId="0">#REF!</definedName>
    <definedName name="d">#REF!</definedName>
    <definedName name="D.1">#REF!</definedName>
    <definedName name="D.2">#REF!</definedName>
    <definedName name="D.CPIPE">#REF!</definedName>
    <definedName name="d___0">#REF!</definedName>
    <definedName name="d___12">#REF!</definedName>
    <definedName name="D_FE">#REF!</definedName>
    <definedName name="D_FO">#REF!</definedName>
    <definedName name="D13.">#REF!</definedName>
    <definedName name="DA">#REF!</definedName>
    <definedName name="DADD">'[9]기둥(원형)'!$O$17</definedName>
    <definedName name="DAMPER" localSheetId="0">#REF!</definedName>
    <definedName name="DAMPER">#REF!</definedName>
    <definedName name="DANGA" localSheetId="0">'[10]Y-WORK'!$D$19:$D$19,'[10]Y-WORK'!$F$19:$BD$19</definedName>
    <definedName name="DANGA">#REF!,#REF!</definedName>
    <definedName name="DANWI">#N/A</definedName>
    <definedName name="DASGDF">#REF!</definedName>
    <definedName name="DATA" localSheetId="0">#REF!</definedName>
    <definedName name="DATA">#REF!</definedName>
    <definedName name="DATA_MDF" localSheetId="0">#REF!</definedName>
    <definedName name="DATA_MDF">#REF!</definedName>
    <definedName name="DATABAS">#REF!</definedName>
    <definedName name="_xlnm.Database" localSheetId="0">#REF!</definedName>
    <definedName name="_xlnm.Database">#REF!</definedName>
    <definedName name="database2">#REF!</definedName>
    <definedName name="DAY">#N/A</definedName>
    <definedName name="DB">#REF!</definedName>
    <definedName name="DC">#REF!</definedName>
    <definedName name="DD" localSheetId="0">#REF!</definedName>
    <definedName name="DD">#REF!</definedName>
    <definedName name="DD___0">#REF!</definedName>
    <definedName name="DD___12">#REF!</definedName>
    <definedName name="ddd" localSheetId="0">#REF!</definedName>
    <definedName name="ddd">#REF!</definedName>
    <definedName name="DDDD">#REF!</definedName>
    <definedName name="DDDD___0">#REF!</definedName>
    <definedName name="DDDD___11">#REF!</definedName>
    <definedName name="DDDD___12">#REF!</definedName>
    <definedName name="DDDD___8">#REF!</definedName>
    <definedName name="ddddd" localSheetId="0" hidden="1">#REF!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ddd" localSheetId="0">#REF!</definedName>
    <definedName name="dddddddddd">#REF!</definedName>
    <definedName name="DDE" localSheetId="0">#REF!</definedName>
    <definedName name="DDE">#REF!</definedName>
    <definedName name="DD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O">#REF!</definedName>
    <definedName name="DE">#REF!</definedName>
    <definedName name="DEA">#REF!</definedName>
    <definedName name="DEL">#REF!</definedName>
    <definedName name="DEMO">#REF!</definedName>
    <definedName name="DETAIL">#N/A</definedName>
    <definedName name="DF" localSheetId="0">#REF!</definedName>
    <definedName name="DF">#REF!</definedName>
    <definedName name="dfd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ffffff" localSheetId="0">#REF!</definedName>
    <definedName name="dfffffff">#REF!</definedName>
    <definedName name="d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hao">#REF!</definedName>
    <definedName name="dfjalk">#REF!</definedName>
    <definedName name="DFJKSLAEO">#REF!</definedName>
    <definedName name="DFS">#REF!</definedName>
    <definedName name="dfsd">#REF!</definedName>
    <definedName name="dfshdt">#REF!</definedName>
    <definedName name="DG">#REF!</definedName>
    <definedName name="dgdsfdg">#REF!</definedName>
    <definedName name="DGF">#REF!</definedName>
    <definedName name="dgsd">#REF!</definedName>
    <definedName name="DH">#REF!</definedName>
    <definedName name="DHS">#REF!</definedName>
    <definedName name="dhshs">#REF!</definedName>
    <definedName name="DI">#REF!</definedName>
    <definedName name="DIA" localSheetId="0">#REF!</definedName>
    <definedName name="DIA">#REF!</definedName>
    <definedName name="DIAA">'[9]기둥(원형)'!$S$5</definedName>
    <definedName name="DIKE" localSheetId="0">#REF!</definedName>
    <definedName name="DIKE">#REF!</definedName>
    <definedName name="DIKELINING" localSheetId="0">#REF!</definedName>
    <definedName name="DIKELINING">#REF!</definedName>
    <definedName name="DISTRIBUTOR" localSheetId="0">#REF!</definedName>
    <definedName name="DISTRIBUTOR">#REF!</definedName>
    <definedName name="DJ">#REF!</definedName>
    <definedName name="djfhka">#REF!</definedName>
    <definedName name="DJHFJ">#REF!</definedName>
    <definedName name="djhfs">#REF!</definedName>
    <definedName name="djkf" hidden="1">#REF!</definedName>
    <definedName name="DJKFJ">#REF!</definedName>
    <definedName name="djkfslkjapoapei93">#REF!</definedName>
    <definedName name="d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d">#REF!</definedName>
    <definedName name="DKDKS">#REF!</definedName>
    <definedName name="DKFAJKL">#REF!</definedName>
    <definedName name="dkfja">#REF!</definedName>
    <definedName name="dkfjl">#REF!</definedName>
    <definedName name="DKFJLE">#REF!</definedName>
    <definedName name="dkfjsl">#REF!</definedName>
    <definedName name="DKFSLK">#REF!</definedName>
    <definedName name="dkja" localSheetId="0">{"Book1","수시.XLS"}</definedName>
    <definedName name="dkja">{"Book1","수시.XLS"}</definedName>
    <definedName name="DKJFL" localSheetId="0">BlankMacro1</definedName>
    <definedName name="DKJFL">BlankMacro1</definedName>
    <definedName name="DKJKF" localSheetId="0">#REF!</definedName>
    <definedName name="DKJKF">#REF!</definedName>
    <definedName name="dklsfj" localSheetId="0">#REF!</definedName>
    <definedName name="dklsfj">#REF!</definedName>
    <definedName name="DLFDML12" localSheetId="0">BlankMacro1</definedName>
    <definedName name="DLFDML12">BlankMacro1</definedName>
    <definedName name="DLFE" localSheetId="0">#REF!</definedName>
    <definedName name="DLFE">#REF!</definedName>
    <definedName name="DLFO" localSheetId="0">#REF!</definedName>
    <definedName name="DLFO">#REF!</definedName>
    <definedName name="dlkfjls" localSheetId="0">#REF!</definedName>
    <definedName name="dlkfjls">#REF!</definedName>
    <definedName name="DLSDF">#REF!</definedName>
    <definedName name="DNJS">#REF!</definedName>
    <definedName name="DO">#REF!</definedName>
    <definedName name="Document_array" localSheetId="0">{"Book1","수시.XLS"}</definedName>
    <definedName name="Document_array">{"Book1","수시.XLS"}</definedName>
    <definedName name="DOG1___0">#REF!</definedName>
    <definedName name="DOG1___10">#REF!</definedName>
    <definedName name="DOG1___12">#REF!</definedName>
    <definedName name="DOG1___2">#REF!</definedName>
    <definedName name="DOG1___3">#REF!</definedName>
    <definedName name="DOG1___4">#REF!</definedName>
    <definedName name="DOG1___5">#REF!</definedName>
    <definedName name="DOG1___7">#REF!</definedName>
    <definedName name="DOG1___8">#REF!</definedName>
    <definedName name="DOG1___9">#REF!</definedName>
    <definedName name="DOG2___0">#REF!</definedName>
    <definedName name="DOG2___10">#REF!</definedName>
    <definedName name="DOG2___12">#REF!</definedName>
    <definedName name="DOG2___2">#REF!</definedName>
    <definedName name="DOG2___3">#REF!</definedName>
    <definedName name="DOG2___4">#REF!</definedName>
    <definedName name="DOG2___5">#REF!</definedName>
    <definedName name="DOG2___7">#REF!</definedName>
    <definedName name="DOG2___8">#REF!</definedName>
    <definedName name="DOG2___9">#REF!</definedName>
    <definedName name="DOG3___0">#REF!</definedName>
    <definedName name="DOG3___10">#REF!</definedName>
    <definedName name="DOG3___12">#REF!</definedName>
    <definedName name="DOG3___2">#REF!</definedName>
    <definedName name="DOG3___3">#REF!</definedName>
    <definedName name="DOG3___4">#REF!</definedName>
    <definedName name="DOG3___5">#REF!</definedName>
    <definedName name="DOG3___7">#REF!</definedName>
    <definedName name="DOG3___8">#REF!</definedName>
    <definedName name="DOG3___9">#REF!</definedName>
    <definedName name="DOG4___0">#REF!</definedName>
    <definedName name="DOG4___10">#REF!</definedName>
    <definedName name="DOG4___12">#REF!</definedName>
    <definedName name="DOG4___2">#REF!</definedName>
    <definedName name="DOG4___3">#REF!</definedName>
    <definedName name="DOG4___4">#REF!</definedName>
    <definedName name="DOG4___5">#REF!</definedName>
    <definedName name="DOG4___7">#REF!</definedName>
    <definedName name="DOG4___8">#REF!</definedName>
    <definedName name="DOG4___9">#REF!</definedName>
    <definedName name="DONG1">#REF!</definedName>
    <definedName name="DONG2">#REF!</definedName>
    <definedName name="DOO">#REF!</definedName>
    <definedName name="DOOR1_H">#REF!</definedName>
    <definedName name="DOOR1_W">#REF!</definedName>
    <definedName name="DOOR2_H">#REF!</definedName>
    <definedName name="DOOR2_W">#REF!</definedName>
    <definedName name="DOOR3_H">#REF!</definedName>
    <definedName name="DOOR3_N">#REF!</definedName>
    <definedName name="DOOR3_W">#REF!</definedName>
    <definedName name="DP">#REF!</definedName>
    <definedName name="DPAIR">#REF!</definedName>
    <definedName name="DPI">#REF!</definedName>
    <definedName name="DPT">#REF!</definedName>
    <definedName name="DRAINNOZZLE">#REF!</definedName>
    <definedName name="DRAINPOT">#REF!</definedName>
    <definedName name="DRAW_COM">#N/A</definedName>
    <definedName name="DRAW_COM2">#N/A</definedName>
    <definedName name="DRAW_SINGLE">#N/A</definedName>
    <definedName name="DRAW_TICK">#N/A</definedName>
    <definedName name="DRIVE" localSheetId="0">#REF!</definedName>
    <definedName name="DRIVE">#REF!</definedName>
    <definedName name="DRIVE___0" localSheetId="0">#REF!</definedName>
    <definedName name="DRIVE___0">#REF!</definedName>
    <definedName name="DRIVE___10">#REF!</definedName>
    <definedName name="DRIVE___12">#REF!</definedName>
    <definedName name="DRIVE___2">#REF!</definedName>
    <definedName name="DRIVE___3">#REF!</definedName>
    <definedName name="DRIVE___4">#REF!</definedName>
    <definedName name="DRIVE___5">#REF!</definedName>
    <definedName name="DRIVE___7">#REF!</definedName>
    <definedName name="DRIVE___8">#REF!</definedName>
    <definedName name="DRIVE___9">#REF!</definedName>
    <definedName name="DRKK" localSheetId="0">{"Book1","수시.XLS"}</definedName>
    <definedName name="DRKK">{"Book1","수시.XLS"}</definedName>
    <definedName name="DROW">#N/A</definedName>
    <definedName name="drsg">#REF!</definedName>
    <definedName name="ds">#REF!</definedName>
    <definedName name="dsaghh">#REF!</definedName>
    <definedName name="dsargda">#REF!</definedName>
    <definedName name="DSE">#REF!</definedName>
    <definedName name="dsfjsk" localSheetId="0">공사원가계산서!dsfjsk</definedName>
    <definedName name="dsfjsk">[0]!dsfjsk</definedName>
    <definedName name="DSKFJL" localSheetId="0">#REF!</definedName>
    <definedName name="DSKFJL">#REF!</definedName>
    <definedName name="DSO" localSheetId="0">#REF!</definedName>
    <definedName name="DSO">#REF!</definedName>
    <definedName name="DSVP" localSheetId="0">#REF!</definedName>
    <definedName name="DSVP">#REF!</definedName>
    <definedName name="DU">#REF!</definedName>
    <definedName name="DUCT_GONG">#REF!</definedName>
    <definedName name="DW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y">#N/A</definedName>
    <definedName name="D열">#REF!</definedName>
    <definedName name="e">#N/A</definedName>
    <definedName name="EA" localSheetId="0">#REF!</definedName>
    <definedName name="EA">#REF!</definedName>
    <definedName name="EARCA">#N/A</definedName>
    <definedName name="EARCB">#N/A</definedName>
    <definedName name="earthp">#REF!</definedName>
    <definedName name="EB">#REF!</definedName>
    <definedName name="Ec">#REF!</definedName>
    <definedName name="Ec3Span">#REF!</definedName>
    <definedName name="edgh">#REF!</definedName>
    <definedName name="edit__home__del__branch_\f">#REF!</definedName>
    <definedName name="EDT">#N/A</definedName>
    <definedName name="edtgh">#REF!</definedName>
    <definedName name="EE">#REF!</definedName>
    <definedName name="EEEEEE">#REF!</definedName>
    <definedName name="eeeeeeeee" localSheetId="0">BlankMacro1</definedName>
    <definedName name="eeeeeeeee">BlankMacro1</definedName>
    <definedName name="eer" localSheetId="0">#REF!</definedName>
    <definedName name="eer">#REF!</definedName>
    <definedName name="efd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I">#REF!</definedName>
    <definedName name="EIRP">#REF!</definedName>
    <definedName name="ELBOW250">#REF!</definedName>
    <definedName name="ELBOW300">#REF!</definedName>
    <definedName name="ELBOW350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EV개구부미장">#REF!</definedName>
    <definedName name="ELEV개구부미장노">#REF!</definedName>
    <definedName name="ELFE">#REF!</definedName>
    <definedName name="ELG">#REF!</definedName>
    <definedName name="ENCOST">#N/A</definedName>
    <definedName name="END">#REF!</definedName>
    <definedName name="Epc">#REF!</definedName>
    <definedName name="Epc3Span">#REF!</definedName>
    <definedName name="ERER">#REF!</definedName>
    <definedName name="ert" localSheetId="0" hidden="1">{#N/A,#N/A,FALSE,"구조1"}</definedName>
    <definedName name="ert" hidden="1">{#N/A,#N/A,FALSE,"구조1"}</definedName>
    <definedName name="ERWEREW">#REF!</definedName>
    <definedName name="Eslab">#REF!</definedName>
    <definedName name="es적용내역">#REF!</definedName>
    <definedName name="EVEN" localSheetId="0">#REF!,#REF!,#REF!,#REF!,#REF!,#REF!,#REF!,#REF!,#REF!,#REF!,#REF!,#REF!,#REF!,#REF!,#REF!,#REF!,#REF!,#REF!</definedName>
    <definedName name="EVEN">#REF!,#REF!,#REF!,#REF!,#REF!,#REF!,#REF!,#REF!,#REF!,#REF!,#REF!,#REF!,#REF!,#REF!,#REF!,#REF!,#REF!,#REF!</definedName>
    <definedName name="EW">'[11]3련 BOX'!#REF!</definedName>
    <definedName name="EWREWREW" localSheetId="0">#REF!</definedName>
    <definedName name="EWREWREW">#REF!</definedName>
    <definedName name="EXCEL" localSheetId="0">#REF!</definedName>
    <definedName name="EXCEL">#REF!</definedName>
    <definedName name="EXE">#N/A</definedName>
    <definedName name="EXPANSION" localSheetId="0">#REF!</definedName>
    <definedName name="EXPANSION">#REF!</definedName>
    <definedName name="_xlnm.Extract" localSheetId="0">#REF!</definedName>
    <definedName name="_xlnm.Extract">#REF!</definedName>
    <definedName name="F" localSheetId="0">#N/A</definedName>
    <definedName name="f">#REF!</definedName>
    <definedName name="F___0">#REF!</definedName>
    <definedName name="F___11">#REF!</definedName>
    <definedName name="F___12">#REF!</definedName>
    <definedName name="F___8">#REF!</definedName>
    <definedName name="F_CODE">#N/A</definedName>
    <definedName name="F_CODE1">#REF!</definedName>
    <definedName name="F_DES">#REF!</definedName>
    <definedName name="F_DESC">#REF!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MA">#N/A</definedName>
    <definedName name="F_MA0">#N/A</definedName>
    <definedName name="F_MEMO">#N/A</definedName>
    <definedName name="F_QINC">#REF!</definedName>
    <definedName name="F_QMOD">#REF!</definedName>
    <definedName name="F_QQTY">#REF!</definedName>
    <definedName name="F_QUNIT">#REF!</definedName>
    <definedName name="F_QVAL">#N/A</definedName>
    <definedName name="F_SEQ">#N/A</definedName>
    <definedName name="F_SIZE">#REF!</definedName>
    <definedName name="F_SOS">#N/A</definedName>
    <definedName name="F_TMOD">#REF!</definedName>
    <definedName name="F_TQTY">#N/A</definedName>
    <definedName name="F_TUNIT">#REF!</definedName>
    <definedName name="F_UNIT">#REF!</definedName>
    <definedName name="F1F">[7]교각1!#REF!</definedName>
    <definedName name="F2F">[7]교각1!#REF!</definedName>
    <definedName name="F3F">[7]교각1!#REF!</definedName>
    <definedName name="FB" localSheetId="0">#REF!</definedName>
    <definedName name="fb">#REF!</definedName>
    <definedName name="Fci" localSheetId="0">#REF!</definedName>
    <definedName name="Fci">#REF!</definedName>
    <definedName name="fck">#REF!</definedName>
    <definedName name="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sf">#REF!</definedName>
    <definedName name="fdgz">#REF!</definedName>
    <definedName name="FD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SGFSD">#N/A</definedName>
    <definedName name="fdshgsdr">#REF!</definedName>
    <definedName name="FE">#REF!</definedName>
    <definedName name="FEEE" localSheetId="0">공사원가계산서!FEEE</definedName>
    <definedName name="FEEE">[0]!FEEE</definedName>
    <definedName name="FEEL" localSheetId="0">#REF!</definedName>
    <definedName name="FEEL">#REF!</definedName>
    <definedName name="FE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localSheetId="0">공사원가계산서!FF</definedName>
    <definedName name="FF">[0]!FF</definedName>
    <definedName name="FFDGGFD" localSheetId="0">#REF!</definedName>
    <definedName name="FFDGGFD">#REF!</definedName>
    <definedName name="FFDGGFD___0" localSheetId="0">#REF!</definedName>
    <definedName name="FFDGGFD___0">#REF!</definedName>
    <definedName name="FFDGGFD___11" localSheetId="0">#REF!</definedName>
    <definedName name="FFDGGFD___11">#REF!</definedName>
    <definedName name="FFDGGFD___12">#REF!</definedName>
    <definedName name="FFDGGFD___8">#REF!</definedName>
    <definedName name="FFF" localSheetId="0">공사원가계산서!FFF</definedName>
    <definedName name="FFF">[0]!FFF</definedName>
    <definedName name="FFFF" localSheetId="0">#REF!</definedName>
    <definedName name="FFFF">#REF!</definedName>
    <definedName name="FFFF___0" localSheetId="0">#REF!</definedName>
    <definedName name="FFFF___0">#REF!</definedName>
    <definedName name="FFFF___11" localSheetId="0">#REF!</definedName>
    <definedName name="FFFF___11">#REF!</definedName>
    <definedName name="FFFF___12">#REF!</definedName>
    <definedName name="FFFF___8">#REF!</definedName>
    <definedName name="FFFFF">#REF!</definedName>
    <definedName name="FFFFF___0">#REF!</definedName>
    <definedName name="FFFFF___11">#REF!</definedName>
    <definedName name="FFFFF___12">#REF!</definedName>
    <definedName name="FFFFF___8">#REF!</definedName>
    <definedName name="fff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k" hidden="1">#REF!</definedName>
    <definedName name="FG">#REF!</definedName>
    <definedName name="FGD">#REF!</definedName>
    <definedName name="F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djhgf">#REF!</definedName>
    <definedName name="FGGG">#REF!</definedName>
    <definedName name="fh">#REF!</definedName>
    <definedName name="fhdd">#REF!</definedName>
    <definedName name="fhsdfg">#REF!</definedName>
    <definedName name="FI">#REF!</definedName>
    <definedName name="Field00">[12]견적내용입력!$J$5</definedName>
    <definedName name="FILENAME" localSheetId="0">#REF!</definedName>
    <definedName name="FILENAME">#REF!</definedName>
    <definedName name="FIRST" localSheetId="0">#REF!</definedName>
    <definedName name="FIRST">#REF!</definedName>
    <definedName name="fk">#N/A</definedName>
    <definedName name="fkalsjdioa" localSheetId="0">#REF!</definedName>
    <definedName name="fkalsjdioa">#REF!</definedName>
    <definedName name="FKFK">#REF!</definedName>
    <definedName name="FLATBAR">#REF!</definedName>
    <definedName name="FLEXIBLE100">#REF!</definedName>
    <definedName name="FLEXIBLE150">#REF!</definedName>
    <definedName name="FLEXIBLE200">#REF!</definedName>
    <definedName name="FLEXIBLE250">#REF!</definedName>
    <definedName name="FN">[7]교각1!#REF!</definedName>
    <definedName name="FOUND_A" localSheetId="0">#REF!</definedName>
    <definedName name="FOUND_A">#REF!</definedName>
    <definedName name="FOUND_H" localSheetId="0">#REF!</definedName>
    <definedName name="FOUND_H">#REF!</definedName>
    <definedName name="Fpu">#REF!</definedName>
    <definedName name="Fpy">#REF!</definedName>
    <definedName name="FROM">#N/A</definedName>
    <definedName name="FRP">#REF!</definedName>
    <definedName name="FRPDUCT">#REF!</definedName>
    <definedName name="FRPFL">#REF!</definedName>
    <definedName name="FRPUP">#REF!</definedName>
    <definedName name="FRP공">#REF!</definedName>
    <definedName name="FS">#REF!</definedName>
    <definedName name="FSD_10_18_제작설치">#REF!</definedName>
    <definedName name="FSD_10_21_제작설치">#REF!</definedName>
    <definedName name="FSD_10_21_제작설치현관">#REF!</definedName>
    <definedName name="FSD_16.1_24.8_제작설치">#REF!</definedName>
    <definedName name="fsdgd">#N/A</definedName>
    <definedName name="FSWADJK">#REF!</definedName>
    <definedName name="FV">#REF!</definedName>
    <definedName name="FVD">#REF!</definedName>
    <definedName name="FVDOLD">#REF!</definedName>
    <definedName name="fy">#REF!</definedName>
    <definedName name="F이">#REF!</definedName>
    <definedName name="F일">#REF!</definedName>
    <definedName name="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_?P_">#REF!</definedName>
    <definedName name="G_m" localSheetId="0">#REF!</definedName>
    <definedName name="G_m">#REF!</definedName>
    <definedName name="Gain">#REF!</definedName>
    <definedName name="GAK">#REF!</definedName>
    <definedName name="gasket">#REF!</definedName>
    <definedName name="GASKET1F">#REF!</definedName>
    <definedName name="GASKET3F">#REF!</definedName>
    <definedName name="GASKETRISER">#REF!</definedName>
    <definedName name="GASKETROOF">#REF!</definedName>
    <definedName name="gbc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C">#REF!</definedName>
    <definedName name="GCODE">#N/A</definedName>
    <definedName name="gdasgf">#REF!</definedName>
    <definedName name="GEW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">#REF!</definedName>
    <definedName name="GFD___0">#REF!</definedName>
    <definedName name="GFD___11">#REF!</definedName>
    <definedName name="GFD___12">#REF!</definedName>
    <definedName name="GFD___8">#REF!</definedName>
    <definedName name="gfdhgdf">#REF!</definedName>
    <definedName name="GFDS">#REF!</definedName>
    <definedName name="G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G">#REF!</definedName>
    <definedName name="GGGG___0">#REF!</definedName>
    <definedName name="GGGG___11">#REF!</definedName>
    <definedName name="GGGG___12">#REF!</definedName>
    <definedName name="GGGG___8">#REF!</definedName>
    <definedName name="GGGGGGG">#REF!</definedName>
    <definedName name="gggggggggg">#REF!</definedName>
    <definedName name="G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G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G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kswk" localSheetId="0">[0]!Common [0]!DataBase.xls</definedName>
    <definedName name="gkswk">[0]!Common [0]!DataBase.xls</definedName>
    <definedName name="GO" localSheetId="0">#REF!</definedName>
    <definedName name="GO">#REF!</definedName>
    <definedName name="GONGJONG" localSheetId="0">#REF!</definedName>
    <definedName name="GONGJONG">#REF!</definedName>
    <definedName name="GO번호">#REF!</definedName>
    <definedName name="GPRIC">#N/A</definedName>
    <definedName name="GRDF">#REF!</definedName>
    <definedName name="GRID">#REF!</definedName>
    <definedName name="GS">#REF!</definedName>
    <definedName name="gsdf">#N/A</definedName>
    <definedName name="gsg">#REF!</definedName>
    <definedName name="gt">#REF!</definedName>
    <definedName name="GUBUN">#N/A</definedName>
    <definedName name="GYGY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YGY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열">#REF!</definedName>
    <definedName name="H" localSheetId="0">#REF!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__0">#REF!</definedName>
    <definedName name="h___11">#REF!</definedName>
    <definedName name="h___12">#REF!</definedName>
    <definedName name="H_1" localSheetId="0">#REF!</definedName>
    <definedName name="H_1">#REF!</definedName>
    <definedName name="H_2" localSheetId="0">#REF!</definedName>
    <definedName name="H_2">#REF!</definedName>
    <definedName name="h_3" localSheetId="0">#REF!</definedName>
    <definedName name="h_3">#REF!</definedName>
    <definedName name="H100x100x6x8t_단중">#REF!</definedName>
    <definedName name="H125x125x6.5x9t_단중">#REF!</definedName>
    <definedName name="H150x100x6x9t_단중">#REF!</definedName>
    <definedName name="H1C">#REF!</definedName>
    <definedName name="H1H" localSheetId="0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H" localSheetId="0">#REF!</definedName>
    <definedName name="H2H">#REF!</definedName>
    <definedName name="H2H2">#REF!</definedName>
    <definedName name="H2L">#REF!</definedName>
    <definedName name="H2R">#REF!</definedName>
    <definedName name="H2WL">#REF!</definedName>
    <definedName name="H2WR">#REF!</definedName>
    <definedName name="H3H" localSheetId="0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 localSheetId="0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AF">#REF!</definedName>
    <definedName name="HAFJDHO">#REF!</definedName>
    <definedName name="hajihiaio" localSheetId="0">{"Book1","수시.XLS"}</definedName>
    <definedName name="hajihiaio">{"Book1","수시.XLS"}</definedName>
    <definedName name="HANGER">#REF!</definedName>
    <definedName name="HANGER1000이상">#REF!</definedName>
    <definedName name="HANGER250">#REF!</definedName>
    <definedName name="HANGER300">#REF!</definedName>
    <definedName name="HANGER350">#REF!</definedName>
    <definedName name="hanger400">#REF!</definedName>
    <definedName name="HANGER500">#REF!</definedName>
    <definedName name="hanger550">#REF!</definedName>
    <definedName name="hanger600">#REF!</definedName>
    <definedName name="hanger700">#REF!</definedName>
    <definedName name="hanger800">#REF!</definedName>
    <definedName name="hanger900">#REF!</definedName>
    <definedName name="HANGERA">#REF!</definedName>
    <definedName name="HANGERB">#REF!</definedName>
    <definedName name="HANIWALL_FB">#REF!</definedName>
    <definedName name="HANIWALL_GC">#REF!</definedName>
    <definedName name="HapCKVA">#N/A</definedName>
    <definedName name="HapCKvar">#N/A</definedName>
    <definedName name="HapCKW">#N/A</definedName>
    <definedName name="HapIKVA">#N/A</definedName>
    <definedName name="HapIKvar">#N/A</definedName>
    <definedName name="HapIKW">#N/A</definedName>
    <definedName name="HapKVA">#N/A</definedName>
    <definedName name="HapSKVA">#N/A</definedName>
    <definedName name="HapSKW">#N/A</definedName>
    <definedName name="HB">#REF!</definedName>
    <definedName name="HBV">#REF!</definedName>
    <definedName name="HC">#REF!</definedName>
    <definedName name="HCR">#REF!</definedName>
    <definedName name="HD">#REF!</definedName>
    <definedName name="HD_10">#REF!</definedName>
    <definedName name="HD_13">#REF!</definedName>
    <definedName name="HD_16">#REF!</definedName>
    <definedName name="HD_19">#REF!</definedName>
    <definedName name="HD_22">#REF!</definedName>
    <definedName name="HDGBG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SVP">#REF!</definedName>
    <definedName name="HE">#REF!</definedName>
    <definedName name="HF">#REF!</definedName>
    <definedName name="hfesahtr">#REF!</definedName>
    <definedName name="HG" localSheetId="0">{"Book1","수시.XLS"}</definedName>
    <definedName name="HG">{"Book1","수시.XLS"}</definedName>
    <definedName name="h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GF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GF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gsdh">#REF!</definedName>
    <definedName name="HH" localSheetId="0">[7]교각1!#REF!</definedName>
    <definedName name="HH">#REF!</definedName>
    <definedName name="HHAF" localSheetId="0">#REF!</definedName>
    <definedName name="HHAF">#REF!</definedName>
    <definedName name="HHH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___0">#REF!</definedName>
    <definedName name="HHH___11">#REF!</definedName>
    <definedName name="HHH___12">#REF!</definedName>
    <definedName name="HHH___8">#REF!</definedName>
    <definedName name="HHHHHH">#REF!</definedName>
    <definedName name="HHMF">#REF!</definedName>
    <definedName name="HI_전선관">#REF!</definedName>
    <definedName name="hiip">#REF!</definedName>
    <definedName name="hj">#REF!</definedName>
    <definedName name="hj___0">#REF!</definedName>
    <definedName name="hj___11">#REF!</definedName>
    <definedName name="hj___12">#REF!</definedName>
    <definedName name="HKJH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JH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kjlkl" localSheetId="0" hidden="1">{#N/A,#N/A,FALSE,"토공2"}</definedName>
    <definedName name="hkjlkl" hidden="1">{#N/A,#N/A,FALSE,"토공2"}</definedName>
    <definedName name="HL">#REF!</definedName>
    <definedName name="HMAX">#N/A</definedName>
    <definedName name="HMF">#REF!</definedName>
    <definedName name="HMHM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OTOR">#REF!</definedName>
    <definedName name="HO">#REF!</definedName>
    <definedName name="HP">#REF!</definedName>
    <definedName name="HPUMP">#REF!</definedName>
    <definedName name="HR">#REF!</definedName>
    <definedName name="HS" localSheetId="0">[7]교각1!#REF!</definedName>
    <definedName name="HS">[7]교각1!#REF!</definedName>
    <definedName name="HSH" localSheetId="0">#REF!</definedName>
    <definedName name="HSH">#REF!</definedName>
    <definedName name="HSV" localSheetId="0">#REF!</definedName>
    <definedName name="HSV">#REF!</definedName>
    <definedName name="HT" localSheetId="0">#REF!</definedName>
    <definedName name="HT">#REF!</definedName>
    <definedName name="HTH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localSheetId="0" hidden="1">{"'Sheet1'!$A$22:$G$23","'Sheet1'!$A$6","'Sheet1'!$E$10","'Sheet1'!$A$1:$F$23","'Sheet1'!$B$10","'Sheet1'!$A$1:$G$22","'Sheet1'!$A$1:$G$51"}</definedName>
    <definedName name="HTML_Control" hidden="1">{"'Sheet1'!$A$22:$G$23","'Sheet1'!$A$6","'Sheet1'!$E$10","'Sheet1'!$A$1:$F$23","'Sheet1'!$B$10","'Sheet1'!$A$1:$G$22","'Sheet1'!$A$1:$G$51"}</definedName>
    <definedName name="HTML_Description" hidden="1">""</definedName>
    <definedName name="HTML_Email" hidden="1">""</definedName>
    <definedName name="HTML_Header" hidden="1">"Sheet1"</definedName>
    <definedName name="HTML_LastUpdate" hidden="1">"99-06-18"</definedName>
    <definedName name="HTML_LineAfter" hidden="1">FALSE</definedName>
    <definedName name="HTML_LineBefore" hidden="1">FALSE</definedName>
    <definedName name="HTML_Name" hidden="1">"(주)새암건축"</definedName>
    <definedName name="HTML_OBDlg2" hidden="1">TRUE</definedName>
    <definedName name="HTML_OBDlg4" hidden="1">TRUE</definedName>
    <definedName name="HTML_OS" hidden="1">0</definedName>
    <definedName name="HTML_PathFile" hidden="1">"C:\가\f.htm"</definedName>
    <definedName name="HTML_Title" hidden="1">"Book2"</definedName>
    <definedName name="HU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U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UHU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UHU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UHU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UHU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HVAFP">#REF!</definedName>
    <definedName name="HVMF">#REF!</definedName>
    <definedName name="HWEI">#REF!</definedName>
    <definedName name="HWL">#REF!</definedName>
    <definedName name="HWR">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D" localSheetId="0">'[10]Y-WORK'!$I$268:$I$417,'[10]Y-WORK'!$I$427:$I$450</definedName>
    <definedName name="ID">#REF!,#REF!</definedName>
    <definedName name="id_공통공사비">#REF!</definedName>
    <definedName name="id_단위시설별_공사비">#REF!</definedName>
    <definedName name="id_제잡비">#REF!</definedName>
    <definedName name="IDF직노">#REF!</definedName>
    <definedName name="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>#REF!</definedName>
    <definedName name="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L" localSheetId="0">#REF!</definedName>
    <definedName name="IL">#REF!</definedName>
    <definedName name="IL___0" localSheetId="0">#REF!</definedName>
    <definedName name="IL___0">#REF!</definedName>
    <definedName name="IL___10">#REF!</definedName>
    <definedName name="IL___12">#REF!</definedName>
    <definedName name="IL___2">#REF!</definedName>
    <definedName name="IL___3">#REF!</definedName>
    <definedName name="IL___4">#REF!</definedName>
    <definedName name="IL___5">#REF!</definedName>
    <definedName name="IL___7">#REF!</definedName>
    <definedName name="IL___8">#REF!</definedName>
    <definedName name="IL___9">#REF!</definedName>
    <definedName name="ILJIB_MOTO_PYO">#REF!</definedName>
    <definedName name="ILWI1_35">#REF!</definedName>
    <definedName name="ILWI36_47">#REF!</definedName>
    <definedName name="ILWI48_57">#REF!</definedName>
    <definedName name="IMP">#REF!</definedName>
    <definedName name="IN">#REF!</definedName>
    <definedName name="INSTALLATION">#REF!</definedName>
    <definedName name="INTPUT">#REF!</definedName>
    <definedName name="INTPUTDATA">#REF!</definedName>
    <definedName name="IO">#REF!</definedName>
    <definedName name="ITNUM">#REF!</definedName>
    <definedName name="i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.S.P.공사">#REF!</definedName>
    <definedName name="JA">#REF!</definedName>
    <definedName name="jfdeshfd">#REF!</definedName>
    <definedName name="JF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F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g">#REF!</definedName>
    <definedName name="JH">#REF!</definedName>
    <definedName name="JHG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HG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HG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HG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HY" localSheetId="0">공사원가계산서!JHY</definedName>
    <definedName name="JHY">[0]!JHY</definedName>
    <definedName name="JHYKING" localSheetId="0">공사원가계산서!JHYKING</definedName>
    <definedName name="JHYKING">[0]!JHYKING</definedName>
    <definedName name="JHYY" localSheetId="0">공사원가계산서!JHYY</definedName>
    <definedName name="JHYY">[0]!JHYY</definedName>
    <definedName name="JJ" localSheetId="0">#REF!</definedName>
    <definedName name="JJ">#REF!</definedName>
    <definedName name="JJJ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jljk" localSheetId="0" hidden="1">{#N/A,#N/A,FALSE,"표지"}</definedName>
    <definedName name="jjljk" hidden="1">{#N/A,#N/A,FALSE,"표지"}</definedName>
    <definedName name="JK">#REF!</definedName>
    <definedName name="jkghjgk" hidden="1">#REF!</definedName>
    <definedName name="JKH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H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hghkjg">#REF!</definedName>
    <definedName name="jllklkl" localSheetId="0" hidden="1">{#N/A,#N/A,TRUE,"1";#N/A,#N/A,TRUE,"2";#N/A,#N/A,TRUE,"3";#N/A,#N/A,TRUE,"4";#N/A,#N/A,TRUE,"5";#N/A,#N/A,TRUE,"6";#N/A,#N/A,TRUE,"7"}</definedName>
    <definedName name="jllklkl" hidden="1">{#N/A,#N/A,TRUE,"1";#N/A,#N/A,TRUE,"2";#N/A,#N/A,TRUE,"3";#N/A,#N/A,TRUE,"4";#N/A,#N/A,TRUE,"5";#N/A,#N/A,TRUE,"6";#N/A,#N/A,TRUE,"7"}</definedName>
    <definedName name="JOINT">#REF!</definedName>
    <definedName name="JUST">#REF!</definedName>
    <definedName name="jygfjkdf">#REF!</definedName>
    <definedName name="JYH">#REF!</definedName>
    <definedName name="JYJY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">#N/A</definedName>
    <definedName name="K_PR">#REF!</definedName>
    <definedName name="KA">#REF!</definedName>
    <definedName name="KAE">#REF!</definedName>
    <definedName name="KANG1">#REF!</definedName>
    <definedName name="KANG2">#REF!</definedName>
    <definedName name="KAS">#REF!</definedName>
    <definedName name="Ka일">#REF!</definedName>
    <definedName name="Ka투">#REF!</definedName>
    <definedName name="KB" localSheetId="0">'[13]3련 BOX'!#REF!</definedName>
    <definedName name="KB">'[14]3련 BOX'!#REF!</definedName>
    <definedName name="kd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dfjaiow">#REF!</definedName>
    <definedName name="KDJ">#REF!</definedName>
    <definedName name="KEA">#REF!</definedName>
    <definedName name="KEY_E">#REF!</definedName>
    <definedName name="k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jaje">#REF!</definedName>
    <definedName name="KFJG">#REF!</definedName>
    <definedName name="KH">#REF!</definedName>
    <definedName name="KH.1" localSheetId="0">'[13]3련 BOX'!#REF!</definedName>
    <definedName name="KH.1">'[14]3련 BOX'!#REF!</definedName>
    <definedName name="KIMREDEMISTER" localSheetId="0">#REF!</definedName>
    <definedName name="KIMREDEMISTER">#REF!</definedName>
    <definedName name="KIMREPACKING" localSheetId="0">#REF!</definedName>
    <definedName name="KIMREPACKING">#REF!</definedName>
    <definedName name="kjkcm" localSheetId="0">#REF!</definedName>
    <definedName name="kjkcm">#REF!</definedName>
    <definedName name="KK">#REF!</definedName>
    <definedName name="kkk" localSheetId="0">공사원가계산서!kkk</definedName>
    <definedName name="kkk">[0]!kkk</definedName>
    <definedName name="kklj" localSheetId="0" hidden="1">{#N/A,#N/A,FALSE,"포장1";#N/A,#N/A,FALSE,"포장1"}</definedName>
    <definedName name="kklj" hidden="1">{#N/A,#N/A,FALSE,"포장1";#N/A,#N/A,FALSE,"포장1"}</definedName>
    <definedName name="KKP">#REF!</definedName>
    <definedName name="KL" localSheetId="0">'[13]3련 BOX'!#REF!</definedName>
    <definedName name="KL">'[14]3련 BOX'!#REF!</definedName>
    <definedName name="KMP" localSheetId="0">#REF!</definedName>
    <definedName name="KMP">#REF!</definedName>
    <definedName name="KO" localSheetId="0">#REF!</definedName>
    <definedName name="KO">#REF!</definedName>
    <definedName name="ks_awg" localSheetId="0">#REF!</definedName>
    <definedName name="ks_awg">#REF!</definedName>
    <definedName name="ksjafie">#REF!</definedName>
    <definedName name="KUK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P">#REF!</definedName>
    <definedName name="L">#REF!</definedName>
    <definedName name="L1L" localSheetId="0">#REF!</definedName>
    <definedName name="L1L">#REF!</definedName>
    <definedName name="L2L" localSheetId="0">#REF!</definedName>
    <definedName name="L2L">#REF!</definedName>
    <definedName name="L3L" localSheetId="0">#REF!</definedName>
    <definedName name="L3L">#REF!</definedName>
    <definedName name="L4L" localSheetId="0">#REF!</definedName>
    <definedName name="L4L">#REF!</definedName>
    <definedName name="La" localSheetId="0">#REF!</definedName>
    <definedName name="LA">#REF!</definedName>
    <definedName name="LAB">#REF!</definedName>
    <definedName name="lamp">#REF!</definedName>
    <definedName name="lasdkj">#REF!</definedName>
    <definedName name="LAST">#REF!</definedName>
    <definedName name="LAST1">#REF!</definedName>
    <definedName name="LC">#REF!</definedName>
    <definedName name="ldskjf">#REF!</definedName>
    <definedName name="LED">#REF!</definedName>
    <definedName name="LENGTH">#N/A</definedName>
    <definedName name="LF">#REF!</definedName>
    <definedName name="LG">#REF!</definedName>
    <definedName name="LH" localSheetId="0">#REF!</definedName>
    <definedName name="LH">#REF!</definedName>
    <definedName name="LH.4">#REF!</definedName>
    <definedName name="LH.7">#REF!</definedName>
    <definedName name="light">"Picture 1"</definedName>
    <definedName name="LINE">#REF!</definedName>
    <definedName name="LINE_1">#N/A</definedName>
    <definedName name="LINE_2">#N/A</definedName>
    <definedName name="LINE_3">#N/A</definedName>
    <definedName name="LINING">#REF!</definedName>
    <definedName name="ListItem01">[12]발신정보!$C$4</definedName>
    <definedName name="ListItem02">[12]발신정보!$C$5</definedName>
    <definedName name="ListItem04">[12]발신정보!$C$7</definedName>
    <definedName name="ListItem07">[12]발신정보!$C$11</definedName>
    <definedName name="lj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" localSheetId="0">#REF!,#REF!</definedName>
    <definedName name="LK">#REF!,#REF!</definedName>
    <definedName name="lks" localSheetId="0">공사원가계산서!lks</definedName>
    <definedName name="lks">[0]!lks</definedName>
    <definedName name="LKSS" localSheetId="0">공사원가계산서!LKSS</definedName>
    <definedName name="LKSS">[0]!LKSS</definedName>
    <definedName name="LL" localSheetId="0">#REF!</definedName>
    <definedName name="LL">#REF!</definedName>
    <definedName name="LLFE">#N/A</definedName>
    <definedName name="LLFO" localSheetId="0">#REF!</definedName>
    <definedName name="LLFO">#REF!</definedName>
    <definedName name="lll" localSheetId="0">공사원가계산서!lll</definedName>
    <definedName name="lll">[0]!lll</definedName>
    <definedName name="LLLL" localSheetId="0">#REF!</definedName>
    <definedName name="LLLL">#REF!</definedName>
    <definedName name="LMO" localSheetId="0">#REF!</definedName>
    <definedName name="LMO">#REF!</definedName>
    <definedName name="lnl" localSheetId="0">#REF!</definedName>
    <definedName name="lnl">#REF!</definedName>
    <definedName name="lns">#REF!</definedName>
    <definedName name="LOOP">#REF!</definedName>
    <definedName name="LOOP1">#REF!</definedName>
    <definedName name="LOOP2">#REF!</definedName>
    <definedName name="LOOP3">#REF!</definedName>
    <definedName name="LOOP4">#REF!</definedName>
    <definedName name="LOOP5">#REF!</definedName>
    <definedName name="LP1A">#REF!</definedName>
    <definedName name="LP1B">#REF!</definedName>
    <definedName name="LP2A">#REF!</definedName>
    <definedName name="LP2B">#REF!</definedName>
    <definedName name="LP3A">#REF!</definedName>
    <definedName name="LP3B">#REF!</definedName>
    <definedName name="LPB">#REF!</definedName>
    <definedName name="LPBA">#REF!</definedName>
    <definedName name="LPBB">#REF!</definedName>
    <definedName name="LPG">#REF!</definedName>
    <definedName name="LPGSOCKET">#REF!</definedName>
    <definedName name="LPI">#REF!</definedName>
    <definedName name="LPKA">#REF!</definedName>
    <definedName name="LPKB">#REF!</definedName>
    <definedName name="LPM">#REF!</definedName>
    <definedName name="LPMA">#REF!</definedName>
    <definedName name="LPO">#REF!</definedName>
    <definedName name="LPOA">#REF!</definedName>
    <definedName name="LPRIC">#N/A</definedName>
    <definedName name="LP구입">#REF!</definedName>
    <definedName name="LP출고">#REF!</definedName>
    <definedName name="LSH">#REF!</definedName>
    <definedName name="LSK">#REF!</definedName>
    <definedName name="LV02A">#REF!</definedName>
    <definedName name="LV02B">#REF!</definedName>
    <definedName name="LV04A">#REF!</definedName>
    <definedName name="LV04B">#REF!</definedName>
    <definedName name="L형측구">#REF!</definedName>
    <definedName name="L형측구깨기">#REF!</definedName>
    <definedName name="M" localSheetId="0">#REF!</definedName>
    <definedName name="M">#N/A</definedName>
    <definedName name="M_EF">#REF!</definedName>
    <definedName name="M13직노">#REF!</definedName>
    <definedName name="M3GASKET1F">#REF!</definedName>
    <definedName name="M3GASKET3F">#REF!</definedName>
    <definedName name="M3GASKETROOF">#REF!</definedName>
    <definedName name="M3INSTALLATION">#REF!</definedName>
    <definedName name="M3PIPE">#REF!</definedName>
    <definedName name="M3SCRUBBER추가">#REF!</definedName>
    <definedName name="M3STEEL1F">#REF!</definedName>
    <definedName name="M3STEEL3F">#REF!</definedName>
    <definedName name="M3STEELROOF">#REF!</definedName>
    <definedName name="M3포장비1F">#REF!</definedName>
    <definedName name="M3포장비3F">#REF!</definedName>
    <definedName name="Main">#REF!</definedName>
    <definedName name="MAINPART">#REF!</definedName>
    <definedName name="MATO">#REF!</definedName>
    <definedName name="MB.1">#REF!</definedName>
    <definedName name="MB.2">#REF!</definedName>
    <definedName name="Mc3Span">#REF!</definedName>
    <definedName name="MCB">#REF!</definedName>
    <definedName name="MCCE">#REF!</definedName>
    <definedName name="MCCEA">#REF!</definedName>
    <definedName name="MCCEB">#REF!</definedName>
    <definedName name="MCCF">#REF!</definedName>
    <definedName name="MCCN">#REF!</definedName>
    <definedName name="MCCP">#REF!</definedName>
    <definedName name="MCCS">#REF!</definedName>
    <definedName name="MCH">#REF!</definedName>
    <definedName name="MCON">#REF!</definedName>
    <definedName name="MENU1">[5]잡비!#REF!</definedName>
    <definedName name="MENU2">[5]잡비!#REF!</definedName>
    <definedName name="MH" localSheetId="0">#REF!</definedName>
    <definedName name="MH">#REF!</definedName>
    <definedName name="MID" localSheetId="0">#REF!</definedName>
    <definedName name="MID">#REF!</definedName>
    <definedName name="mm" localSheetId="0">#REF!</definedName>
    <definedName name="mm">#REF!</definedName>
    <definedName name="mmm" localSheetId="0">[15]COPING!#REF!</definedName>
    <definedName name="MMM">[0]!MMM</definedName>
    <definedName name="MOK_DO_GONG" localSheetId="0">#REF!</definedName>
    <definedName name="MOK_DO_GONG">#REF!</definedName>
    <definedName name="MONEY" localSheetId="0">'[10]Y-WORK'!$F$21:$M$417,'[10]Y-WORK'!$F$427:$M$450</definedName>
    <definedName name="MONEY">#REF!,#REF!</definedName>
    <definedName name="monitor">#REF!</definedName>
    <definedName name="MOTOR">#REF!</definedName>
    <definedName name="MOTOR_______">#REF!</definedName>
    <definedName name="MOTOR__________0">#REF!</definedName>
    <definedName name="MOTOR__________10">#REF!</definedName>
    <definedName name="MOTOR__________12">#REF!</definedName>
    <definedName name="MOTOR__________2">#REF!</definedName>
    <definedName name="MOTOR__________3">#REF!</definedName>
    <definedName name="MOTOR__________4">#REF!</definedName>
    <definedName name="MOTOR__________5">#REF!</definedName>
    <definedName name="MOTOR__________6">#REF!</definedName>
    <definedName name="MOTOR__________7">#REF!</definedName>
    <definedName name="MOTOR__________8">#REF!</definedName>
    <definedName name="MOTOR__________9">#REF!</definedName>
    <definedName name="MOTOR__농형_전폐" localSheetId="0">#REF!</definedName>
    <definedName name="MOTOR__농형_전폐">#REF!</definedName>
    <definedName name="MOUNT">#REF!</definedName>
    <definedName name="MPRIC">#N/A</definedName>
    <definedName name="MT">#REF!</definedName>
    <definedName name="MUO_REA">#REF!</definedName>
    <definedName name="MUO_TOE">#REF!</definedName>
    <definedName name="musu">'[16]수안보-MBR1'!$AN$247</definedName>
    <definedName name="MYB.1" localSheetId="0">#REF!</definedName>
    <definedName name="MYB.1">#REF!</definedName>
    <definedName name="MYB.2" localSheetId="0">#REF!</definedName>
    <definedName name="MYB.2">#REF!</definedName>
    <definedName name="MYH" localSheetId="0">#REF!</definedName>
    <definedName name="MYH">#REF!</definedName>
    <definedName name="n" localSheetId="0">#REF!</definedName>
    <definedName name="n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_C">#REF!</definedName>
    <definedName name="N_Q">#REF!</definedName>
    <definedName name="N_R">#REF!</definedName>
    <definedName name="N1S">#REF!</definedName>
    <definedName name="N2S">#REF!</definedName>
    <definedName name="N3S">#REF!</definedName>
    <definedName name="NAK">#N/A</definedName>
    <definedName name="NAM">#REF!</definedName>
    <definedName name="NAME">#REF!</definedName>
    <definedName name="NDO">#REF!</definedName>
    <definedName name="NEGO">#REF!</definedName>
    <definedName name="nego검토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go검토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NEW">#REF!</definedName>
    <definedName name="NEWNAME" localSheetId="0" hidden="1">{#N/A,#N/A,FALSE,"CCTV"}</definedName>
    <definedName name="NEWNAME" hidden="1">{#N/A,#N/A,FALSE,"CCTV"}</definedName>
    <definedName name="NEXT">#REF!</definedName>
    <definedName name="ngf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M">#REF!</definedName>
    <definedName name="NI">[17]노임!$A$1:$B$65536</definedName>
    <definedName name="NN" localSheetId="0">#REF!</definedName>
    <definedName name="NN">#REF!</definedName>
    <definedName name="NNN" localSheetId="0">#REF!</definedName>
    <definedName name="NNN">#REF!</definedName>
    <definedName name="nnnnnnnnnnnnnnnn" localSheetId="0">#REF!</definedName>
    <definedName name="nnnnnnnnnnnnnnnn">#REF!</definedName>
    <definedName name="NO" hidden="1">#REF!</definedName>
    <definedName name="NO.">#REF!</definedName>
    <definedName name="NOIM">#REF!</definedName>
    <definedName name="NOMU">#REF!</definedName>
    <definedName name="NOMUNA">#REF!</definedName>
    <definedName name="NOMUNE">#REF!</definedName>
    <definedName name="NOT">#REF!</definedName>
    <definedName name="NOTCH">#REF!</definedName>
    <definedName name="NPI">#REF!</definedName>
    <definedName name="NSH">#REF!</definedName>
    <definedName name="NSO">#REF!</definedName>
    <definedName name="NUMBER">#REF!</definedName>
    <definedName name="n이">#REF!</definedName>
    <definedName name="n이_1">#REF!</definedName>
    <definedName name="n이_2">#REF!</definedName>
    <definedName name="n일">#REF!</definedName>
    <definedName name="o_m" localSheetId="0">#REF!</definedName>
    <definedName name="o_m">#REF!</definedName>
    <definedName name="ODD">#REF!,#REF!,#REF!,#REF!,#REF!,#REF!,#REF!,#REF!,#REF!,#REF!,#REF!,#REF!,#REF!,#REF!,#REF!,#REF!,#REF!,#REF!</definedName>
    <definedName name="ONP" hidden="1">#REF!</definedName>
    <definedName name="OO">#REF!</definedName>
    <definedName name="OOO">#REF!</definedName>
    <definedName name="OOOO">#REF!</definedName>
    <definedName name="OPP" hidden="1">#REF!</definedName>
    <definedName name="OPTION">#REF!</definedName>
    <definedName name="OUTPOINT1">#REF!</definedName>
    <definedName name="OUTPOINT2">#REF!</definedName>
    <definedName name="P">#REF!</definedName>
    <definedName name="P.D_BOX_카바">#REF!</definedName>
    <definedName name="P_A">#REF!</definedName>
    <definedName name="P_D">#REF!</definedName>
    <definedName name="P_E">#REF!</definedName>
    <definedName name="P_H2">#REF!</definedName>
    <definedName name="p_m" localSheetId="0">#REF!</definedName>
    <definedName name="p_m">#REF!</definedName>
    <definedName name="P_NAE">#REF!</definedName>
    <definedName name="P_NAE2">#REF!</definedName>
    <definedName name="P1693a3">#REF!</definedName>
    <definedName name="PA" localSheetId="0">#REF!</definedName>
    <definedName name="Pa">#REF!</definedName>
    <definedName name="PAC">#N/A</definedName>
    <definedName name="PACB">#N/A</definedName>
    <definedName name="PACC">#N/A</definedName>
    <definedName name="PACD">#N/A</definedName>
    <definedName name="PARCA">#N/A</definedName>
    <definedName name="pa삼">#REF!</definedName>
    <definedName name="Pa오">#REF!</definedName>
    <definedName name="PB" localSheetId="0">#REF!</definedName>
    <definedName name="PB">#REF!</definedName>
    <definedName name="PBB">#REF!</definedName>
    <definedName name="PC">#REF!</definedName>
    <definedName name="PD" localSheetId="0">#REF!</definedName>
    <definedName name="PD">#REF!</definedName>
    <definedName name="PD_18_23.75_제작설치">#REF!</definedName>
    <definedName name="PD_30_23.75_제작설치">#REF!</definedName>
    <definedName name="PD박스카바노">#REF!</definedName>
    <definedName name="PE">#REF!</definedName>
    <definedName name="PEA">#REF!</definedName>
    <definedName name="PF" localSheetId="0">#REF!</definedName>
    <definedName name="PF">#REF!</definedName>
    <definedName name="PFD">#REF!</definedName>
    <definedName name="PG" localSheetId="0">#REF!</definedName>
    <definedName name="PG">#REF!</definedName>
    <definedName name="PG_9_9_제작설치">#REF!</definedName>
    <definedName name="PGASKET">#REF!</definedName>
    <definedName name="PGSOCKET">#REF!</definedName>
    <definedName name="PH" localSheetId="0">#REF!</definedName>
    <definedName name="PH">#REF!</definedName>
    <definedName name="PI">#REF!</definedName>
    <definedName name="PI48___0">#REF!</definedName>
    <definedName name="PI48___10">#REF!</definedName>
    <definedName name="PI48___12">#REF!</definedName>
    <definedName name="PI48___2">#REF!</definedName>
    <definedName name="PI48___3">#REF!</definedName>
    <definedName name="PI48___4">#REF!</definedName>
    <definedName name="PI48___5">#REF!</definedName>
    <definedName name="PI48___7">#REF!</definedName>
    <definedName name="PI48___8">#REF!</definedName>
    <definedName name="PI48___9">#REF!</definedName>
    <definedName name="PI60___0">#REF!</definedName>
    <definedName name="PI60___10">#REF!</definedName>
    <definedName name="PI60___12">#REF!</definedName>
    <definedName name="PI60___2">#REF!</definedName>
    <definedName name="PI60___3">#REF!</definedName>
    <definedName name="PI60___4">#REF!</definedName>
    <definedName name="PI60___5">#REF!</definedName>
    <definedName name="PI60___7">#REF!</definedName>
    <definedName name="PI60___8">#REF!</definedName>
    <definedName name="PI60___9">#REF!</definedName>
    <definedName name="PILE_LENG">#REF!</definedName>
    <definedName name="PILE_TYPE">#REF!</definedName>
    <definedName name="PIPE">#REF!</definedName>
    <definedName name="PIPE1">#REF!</definedName>
    <definedName name="PIPE250">#REF!</definedName>
    <definedName name="PIPE300">#REF!</definedName>
    <definedName name="PIPE350">#REF!</definedName>
    <definedName name="PIPE40">#REF!</definedName>
    <definedName name="PJ">#REF!</definedName>
    <definedName name="PJT">#N/A</definedName>
    <definedName name="PK">#REF!</definedName>
    <definedName name="PL">#REF!</definedName>
    <definedName name="PL50T">#REF!</definedName>
    <definedName name="PLANT_JE_GWAN_GONG">#REF!</definedName>
    <definedName name="PLATE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LINT_TITLES">#REF!</definedName>
    <definedName name="PM" localSheetId="0">#REF!</definedName>
    <definedName name="PM">#REF!</definedName>
    <definedName name="PN">#REF!</definedName>
    <definedName name="PNAME">#N/A</definedName>
    <definedName name="PNLW10">#REF!</definedName>
    <definedName name="PNLW8">#REF!</definedName>
    <definedName name="PO" localSheetId="0">#REF!</definedName>
    <definedName name="PO">#REF!</definedName>
    <definedName name="POI">#REF!</definedName>
    <definedName name="POT_BEARING">#REF!</definedName>
    <definedName name="PP" localSheetId="0">#REF!</definedName>
    <definedName name="PP">#REF!</definedName>
    <definedName name="PPP">#REF!</definedName>
    <definedName name="PPPP">#REF!</definedName>
    <definedName name="ppppp">#REF!</definedName>
    <definedName name="PQ">#REF!</definedName>
    <definedName name="PR" localSheetId="0">#REF!</definedName>
    <definedName name="Pr">#REF!</definedName>
    <definedName name="PRC">#REF!</definedName>
    <definedName name="prin">#REF!</definedName>
    <definedName name="_xlnm.Print_Area" localSheetId="2">'1 세부내역서'!$A$1:$K$352</definedName>
    <definedName name="_xlnm.Print_Area" localSheetId="3">'2 방송일위대가표_40%적용'!$A$1:$AD$227</definedName>
    <definedName name="_xlnm.Print_Area" localSheetId="6">'5.전축_자재단가표'!$A$1:$P$156</definedName>
    <definedName name="_xlnm.Print_Area" localSheetId="0">공사원가계산서!$A$1:$F$27</definedName>
    <definedName name="_xlnm.Print_Area">#REF!</definedName>
    <definedName name="PRINT_AREA_MI" localSheetId="0">'[18]빌딩 안내'!#REF!</definedName>
    <definedName name="PRINT_AREA_MI">#REF!</definedName>
    <definedName name="PRINT_AREA_MI1" localSheetId="0">#REF!</definedName>
    <definedName name="PRINT_AREA_MI1">#REF!</definedName>
    <definedName name="Print_Area1" localSheetId="0">#REF!</definedName>
    <definedName name="Print_Area1">#REF!</definedName>
    <definedName name="PRINT_AREAS">#REF!</definedName>
    <definedName name="Print_Tiles">#REF!</definedName>
    <definedName name="PRINT_TILIES" localSheetId="0">#REF!,#REF!,#REF!,#REF!,#REF!</definedName>
    <definedName name="PRINT_TILIES">#REF!,#REF!,#REF!,#REF!,#REF!</definedName>
    <definedName name="print_tital">#REF!</definedName>
    <definedName name="PRINT_TITEL">#REF!</definedName>
    <definedName name="PRINT_TITELS">#REF!</definedName>
    <definedName name="print_titil">#REF!</definedName>
    <definedName name="print_titiles">#REF!</definedName>
    <definedName name="print_title">#REF!</definedName>
    <definedName name="PRINT_TITLEES">#REF!</definedName>
    <definedName name="PRINT_TITLEES.">#REF!</definedName>
    <definedName name="PRINT_TITLEN">#REF!</definedName>
    <definedName name="_xlnm.Print_Titles" localSheetId="2">'1 세부내역서'!$2:$2</definedName>
    <definedName name="_xlnm.Print_Titles" localSheetId="3">'2 방송일위대가표_40%적용'!$2:$4</definedName>
    <definedName name="_xlnm.Print_Titles" localSheetId="4">'3.건축_산출근거목록표'!$1:$2</definedName>
    <definedName name="_xlnm.Print_Titles" localSheetId="5">'4.건축_산출근거표'!$1:$2</definedName>
    <definedName name="_xlnm.Print_Titles" localSheetId="6">'5.전축_자재단가표'!$1:$2</definedName>
    <definedName name="_xlnm.Print_Titles" localSheetId="0">#REF!</definedName>
    <definedName name="_xlnm.Print_Titles">#REF!</definedName>
    <definedName name="PRINT_TITLES_MI" localSheetId="0">#N/A</definedName>
    <definedName name="PRINT_TITLES_MI">#REF!</definedName>
    <definedName name="PRINT_TITLES_MI1">#REF!</definedName>
    <definedName name="PRINT_TITLESS">#REF!</definedName>
    <definedName name="PRINT_TITLS">#REF!</definedName>
    <definedName name="PRINT_TLTLES">#REF!</definedName>
    <definedName name="printed_title">#REF!</definedName>
    <definedName name="PRINTTITLES">#REF!</definedName>
    <definedName name="prn_compa">#REF!</definedName>
    <definedName name="PRN_T">#REF!</definedName>
    <definedName name="PRODUCT">#REF!</definedName>
    <definedName name="PRODUCT2">#REF!</definedName>
    <definedName name="PROJECT">#N/A</definedName>
    <definedName name="PROJNAME">#REF!</definedName>
    <definedName name="Prop_Matl">#REF!</definedName>
    <definedName name="Prop_MD">#REF!</definedName>
    <definedName name="Prop_Total_Matl">#REF!</definedName>
    <definedName name="Prop_Total_MD">#REF!</definedName>
    <definedName name="PRT">#N/A</definedName>
    <definedName name="PRTNAME">#REF!</definedName>
    <definedName name="PS" localSheetId="0">#REF!</definedName>
    <definedName name="PS">#REF!</definedName>
    <definedName name="PSS">#REF!</definedName>
    <definedName name="PT">#REF!</definedName>
    <definedName name="PTINT" localSheetId="0">공사원가계산서!PTINT</definedName>
    <definedName name="PTINT">[0]!PTINT</definedName>
    <definedName name="PTT" localSheetId="0">#REF!</definedName>
    <definedName name="PTT">#REF!</definedName>
    <definedName name="PU" localSheetId="0">#REF!</definedName>
    <definedName name="PU">#REF!</definedName>
    <definedName name="PUMP" localSheetId="0">#REF!</definedName>
    <definedName name="PUMP">#REF!</definedName>
    <definedName name="PUU">#REF!</definedName>
    <definedName name="PV">#REF!</definedName>
    <definedName name="PVC">#REF!</definedName>
    <definedName name="PVC10T">#REF!</definedName>
    <definedName name="PVC5T">#REF!</definedName>
    <definedName name="PVC5TFAB">#REF!</definedName>
    <definedName name="PVC5T일반">#REF!</definedName>
    <definedName name="PVC6T">#REF!</definedName>
    <definedName name="PVC6TFAB">#REF!</definedName>
    <definedName name="PVC6T일반">#REF!</definedName>
    <definedName name="PVC8T">#REF!</definedName>
    <definedName name="PVC8TFAB">#REF!</definedName>
    <definedName name="PVC8T일반">#REF!</definedName>
    <definedName name="PVCPLATE15">#REF!</definedName>
    <definedName name="PVCSOCKET100">#REF!</definedName>
    <definedName name="PVCSOCKET150">#REF!</definedName>
    <definedName name="PVCSOCKET200">#REF!</definedName>
    <definedName name="PVCSOCKET250">#REF!</definedName>
    <definedName name="PVCSOCKET50">#REF!</definedName>
    <definedName name="PVCTESTHOLE">#REF!</definedName>
    <definedName name="PVCVD">#REF!</definedName>
    <definedName name="PVC급배기구">#REF!</definedName>
    <definedName name="PVC선홈통100">#REF!</definedName>
    <definedName name="PVC선홈통50">#REF!</definedName>
    <definedName name="PVC에어콘">#REF!</definedName>
    <definedName name="PVC주방배기구">#REF!</definedName>
    <definedName name="PW_10_6_제작설치">#REF!</definedName>
    <definedName name="PW_15_12_제작설치">#REF!</definedName>
    <definedName name="PW_18_15_제작설치">#REF!</definedName>
    <definedName name="PW_18_15_제작설치고층">#REF!</definedName>
    <definedName name="PW_24_19.5_제작설치">#REF!</definedName>
    <definedName name="PW_24_19.5_제작설치고층">#REF!</definedName>
    <definedName name="PW_9__9_제작설치">#REF!</definedName>
    <definedName name="PY">#REF!</definedName>
    <definedName name="q" localSheetId="0">#REF!</definedName>
    <definedName name="Q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q1u">#REF!</definedName>
    <definedName name="QB">#REF!</definedName>
    <definedName name="QBB">#REF!</definedName>
    <definedName name="QBS">#REF!</definedName>
    <definedName name="Qe앨">#REF!</definedName>
    <definedName name="QGGG">#REF!</definedName>
    <definedName name="QLQL">#REF!</definedName>
    <definedName name="qncjstkdehdwhrud" localSheetId="0" hidden="1">{#N/A,#N/A,TRUE,"1";#N/A,#N/A,TRUE,"2";#N/A,#N/A,TRUE,"3";#N/A,#N/A,TRUE,"4";#N/A,#N/A,TRUE,"5";#N/A,#N/A,TRUE,"6";#N/A,#N/A,TRUE,"7"}</definedName>
    <definedName name="qncjstkdehdwhrud" hidden="1">{#N/A,#N/A,TRUE,"1";#N/A,#N/A,TRUE,"2";#N/A,#N/A,TRUE,"3";#N/A,#N/A,TRUE,"4";#N/A,#N/A,TRUE,"5";#N/A,#N/A,TRUE,"6";#N/A,#N/A,TRUE,"7"}</definedName>
    <definedName name="QPRO">#REF!</definedName>
    <definedName name="qq">#REF!</definedName>
    <definedName name="QQBB">#REF!</definedName>
    <definedName name="QQQ">#REF!</definedName>
    <definedName name="qqqq">#REF!</definedName>
    <definedName name="qswedf">#REF!</definedName>
    <definedName name="QTY">#N/A</definedName>
    <definedName name="Qty_1">#REF!</definedName>
    <definedName name="qu">#REF!</definedName>
    <definedName name="QWQW">#REF!</definedName>
    <definedName name="qwreq" hidden="1">#REF!</definedName>
    <definedName name="QWS" hidden="1">#REF!</definedName>
    <definedName name="QWT" localSheetId="0">'[13]3련 BOX'!#REF!</definedName>
    <definedName name="QWT">'[14]3련 BOX'!#REF!</definedName>
    <definedName name="qwwew" localSheetId="0" hidden="1">{#N/A,#N/A,FALSE,"토공2"}</definedName>
    <definedName name="qwwew" hidden="1">{#N/A,#N/A,FALSE,"토공2"}</definedName>
    <definedName name="QWXQWSX">#REF!</definedName>
    <definedName name="q디">#REF!</definedName>
    <definedName name="q앨">#REF!</definedName>
    <definedName name="R_">#N/A</definedName>
    <definedName name="R_A_10">#REF!</definedName>
    <definedName name="R_A_11">#REF!</definedName>
    <definedName name="R_A_12">#REF!</definedName>
    <definedName name="R_A_13">#REF!</definedName>
    <definedName name="R_A_2">#REF!</definedName>
    <definedName name="R_A_3">#REF!</definedName>
    <definedName name="R_A_4">#REF!</definedName>
    <definedName name="R_A_5">#REF!</definedName>
    <definedName name="R_A_6">#REF!</definedName>
    <definedName name="R_A_7">#REF!</definedName>
    <definedName name="R_A_8">#REF!</definedName>
    <definedName name="R_A_9">#REF!</definedName>
    <definedName name="R_G_15">#REF!</definedName>
    <definedName name="R_G_16">#REF!</definedName>
    <definedName name="R_G_17">#REF!</definedName>
    <definedName name="R_G_18">#REF!</definedName>
    <definedName name="R_G_19">#REF!</definedName>
    <definedName name="R_G_20">#REF!</definedName>
    <definedName name="R_G_21">#REF!</definedName>
    <definedName name="R_G_22">#REF!</definedName>
    <definedName name="R_G_23">#REF!</definedName>
    <definedName name="R_G_24">#REF!</definedName>
    <definedName name="R_G_25">#REF!</definedName>
    <definedName name="R_G_26">#REF!</definedName>
    <definedName name="R_G_27">#REF!</definedName>
    <definedName name="R_G_28">#REF!</definedName>
    <definedName name="R_G_29">#REF!</definedName>
    <definedName name="R_G_30">#REF!</definedName>
    <definedName name="R_G_31">#REF!</definedName>
    <definedName name="R_G_32">#REF!</definedName>
    <definedName name="RACK">#REF!</definedName>
    <definedName name="RAD" localSheetId="0">#REF!</definedName>
    <definedName name="RAD">#REF!</definedName>
    <definedName name="RBOLT">#REF!</definedName>
    <definedName name="RCC">#REF!</definedName>
    <definedName name="rdyery">#REF!</definedName>
    <definedName name="re" localSheetId="0" hidden="1">{#N/A,#N/A,FALSE,"배수2"}</definedName>
    <definedName name="re" hidden="1">{#N/A,#N/A,FALSE,"배수2"}</definedName>
    <definedName name="_xlnm.Recorder" localSheetId="0">#REF!</definedName>
    <definedName name="_xlnm.Recorder">#REF!</definedName>
    <definedName name="RECOUT">#N/A</definedName>
    <definedName name="REH">#REF!</definedName>
    <definedName name="REM">#N/A</definedName>
    <definedName name="REMARKS">#N/A</definedName>
    <definedName name="REMK">#N/A</definedName>
    <definedName name="REYW">#REF!</definedName>
    <definedName name="RF" localSheetId="0">BlankMacro1</definedName>
    <definedName name="RF">BlankMacro1</definedName>
    <definedName name="rffff" localSheetId="0">공사원가계산서!rffff</definedName>
    <definedName name="rffff">[0]!rffff</definedName>
    <definedName name="RFP003A" localSheetId="0">#REF!</definedName>
    <definedName name="RFP003A">#REF!</definedName>
    <definedName name="RFP003B" localSheetId="0">#REF!</definedName>
    <definedName name="RFP003B">#REF!</definedName>
    <definedName name="RFP003C" localSheetId="0">#REF!</definedName>
    <definedName name="RFP003C">#REF!</definedName>
    <definedName name="RFP003D">#REF!</definedName>
    <definedName name="RFP003E">#REF!</definedName>
    <definedName name="RFP003F">#REF!</definedName>
    <definedName name="R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.4">#REF!</definedName>
    <definedName name="RH.7">#REF!</definedName>
    <definedName name="RHAB">#REF!</definedName>
    <definedName name="riipd">#REF!</definedName>
    <definedName name="RING_PLATE">#REF!</definedName>
    <definedName name="RI집계2">#REF!</definedName>
    <definedName name="RJRJ" localSheetId="0">BlankMacro1</definedName>
    <definedName name="RJRJ">BlankMacro1</definedName>
    <definedName name="RJRKJRKJR" localSheetId="0">BlankMacro1</definedName>
    <definedName name="RJRKJRKJR">BlankMacro1</definedName>
    <definedName name="rkatnwl" localSheetId="0">BlankMacro1</definedName>
    <definedName name="rkatnwl">BlankMacro1</definedName>
    <definedName name="rkd" localSheetId="0">#REF!</definedName>
    <definedName name="rkd">#REF!</definedName>
    <definedName name="RKFL" localSheetId="0">#REF!</definedName>
    <definedName name="RKFL">#REF!</definedName>
    <definedName name="RL" localSheetId="0">#REF!</definedName>
    <definedName name="RL">BlankMacro1</definedName>
    <definedName name="rlr" localSheetId="0">#REF!</definedName>
    <definedName name="rlr">#REF!</definedName>
    <definedName name="RLTJD" localSheetId="0">BlankMacro1</definedName>
    <definedName name="RLTJD">BlankMacro1</definedName>
    <definedName name="Rl이" localSheetId="0">#REF!</definedName>
    <definedName name="Rl이">#REF!</definedName>
    <definedName name="Rl일" localSheetId="0">#REF!</definedName>
    <definedName name="Rl일">#REF!</definedName>
    <definedName name="RO110___0" localSheetId="0">#REF!</definedName>
    <definedName name="RO110___0">#REF!</definedName>
    <definedName name="RO110___10">#REF!</definedName>
    <definedName name="RO110___12">#REF!</definedName>
    <definedName name="RO110___2">#REF!</definedName>
    <definedName name="RO110___3">#REF!</definedName>
    <definedName name="RO110___4">#REF!</definedName>
    <definedName name="RO110___5">#REF!</definedName>
    <definedName name="RO110___7">#REF!</definedName>
    <definedName name="RO110___8">#REF!</definedName>
    <definedName name="RO110___9">#REF!</definedName>
    <definedName name="RO22___0">#REF!</definedName>
    <definedName name="RO22___10">#REF!</definedName>
    <definedName name="RO22___12">#REF!</definedName>
    <definedName name="RO22___2">#REF!</definedName>
    <definedName name="RO22___3">#REF!</definedName>
    <definedName name="RO22___4">#REF!</definedName>
    <definedName name="RO22___5">#REF!</definedName>
    <definedName name="RO22___7">#REF!</definedName>
    <definedName name="RO22___8">#REF!</definedName>
    <definedName name="RO22___9">#REF!</definedName>
    <definedName name="RO35___0">#REF!</definedName>
    <definedName name="RO35___10">#REF!</definedName>
    <definedName name="RO35___12">#REF!</definedName>
    <definedName name="RO35___2">#REF!</definedName>
    <definedName name="RO35___3">#REF!</definedName>
    <definedName name="RO35___4">#REF!</definedName>
    <definedName name="RO35___5">#REF!</definedName>
    <definedName name="RO35___7">#REF!</definedName>
    <definedName name="RO35___8">#REF!</definedName>
    <definedName name="RO35___9">#REF!</definedName>
    <definedName name="RO60___0">#REF!</definedName>
    <definedName name="RO60___10">#REF!</definedName>
    <definedName name="RO60___12">#REF!</definedName>
    <definedName name="RO60___2">#REF!</definedName>
    <definedName name="RO60___3">#REF!</definedName>
    <definedName name="RO60___4">#REF!</definedName>
    <definedName name="RO60___5">#REF!</definedName>
    <definedName name="RO60___7">#REF!</definedName>
    <definedName name="RO60___8">#REF!</definedName>
    <definedName name="RO60___9">#REF!</definedName>
    <definedName name="RO80___0">#REF!</definedName>
    <definedName name="RO80___10">#REF!</definedName>
    <definedName name="RO80___12">#REF!</definedName>
    <definedName name="RO80___2">#REF!</definedName>
    <definedName name="RO80___3">#REF!</definedName>
    <definedName name="RO80___4">#REF!</definedName>
    <definedName name="RO80___5">#REF!</definedName>
    <definedName name="RO80___7">#REF!</definedName>
    <definedName name="RO80___8">#REF!</definedName>
    <definedName name="RO80___9">#REF!</definedName>
    <definedName name="ROTAT">#N/A</definedName>
    <definedName name="ROTAT1">#N/A</definedName>
    <definedName name="ROTAT2">#N/A</definedName>
    <definedName name="ROTAT3">#N/A</definedName>
    <definedName name="ROTAT4">#N/A</definedName>
    <definedName name="RPE">#REF!</definedName>
    <definedName name="RR">#REF!</definedName>
    <definedName name="RRERE">#REF!</definedName>
    <definedName name="RRR">#REF!</definedName>
    <definedName name="RRRR">#REF!</definedName>
    <definedName name="rrrrrr">#REF!</definedName>
    <definedName name="rt">#REF!</definedName>
    <definedName name="RTG" localSheetId="0" hidden="1">{#N/A,#N/A,FALSE,"포장2"}</definedName>
    <definedName name="RTG" hidden="1">{#N/A,#N/A,FALSE,"포장2"}</definedName>
    <definedName name="rth" hidden="1">#REF!</definedName>
    <definedName name="ruswjrsodur">#REF!</definedName>
    <definedName name="RVD300납품">#REF!</definedName>
    <definedName name="rweytewyt">#N/A</definedName>
    <definedName name="RYANG">#N/A</definedName>
    <definedName name="S">#REF!</definedName>
    <definedName name="s_1" localSheetId="0">#REF!</definedName>
    <definedName name="s_1">#REF!</definedName>
    <definedName name="s_2" localSheetId="0">#REF!</definedName>
    <definedName name="s_2">#REF!</definedName>
    <definedName name="S_BB">#REF!</definedName>
    <definedName name="S_BU">#REF!</definedName>
    <definedName name="S_EF">#REF!</definedName>
    <definedName name="S2L" localSheetId="0">#REF!</definedName>
    <definedName name="S2L">#REF!</definedName>
    <definedName name="S2L2">#REF!</definedName>
    <definedName name="SA">#REF!</definedName>
    <definedName name="SADDLE">#REF!</definedName>
    <definedName name="saddle400">#REF!</definedName>
    <definedName name="saddle500">#REF!</definedName>
    <definedName name="saddle550">#REF!</definedName>
    <definedName name="saddle600">#REF!</definedName>
    <definedName name="saddle700">#REF!</definedName>
    <definedName name="saddle800">#REF!</definedName>
    <definedName name="saddle900">#REF!</definedName>
    <definedName name="SADDLE900이상">#REF!</definedName>
    <definedName name="SADE">#REF!</definedName>
    <definedName name="sadgsa">#REF!</definedName>
    <definedName name="SALI">#REF!</definedName>
    <definedName name="sample">#REF!</definedName>
    <definedName name="sanch_2">#REF!</definedName>
    <definedName name="sanch_3">#REF!</definedName>
    <definedName name="sanch_4">#REF!</definedName>
    <definedName name="SASL" localSheetId="0">'[13]3련 BOX'!#REF!</definedName>
    <definedName name="SASL">'[14]3련 BOX'!#REF!</definedName>
    <definedName name="SAV">#N/A</definedName>
    <definedName name="sb_공통공사비">#REF!</definedName>
    <definedName name="sb_단위시설별공사비">#REF!</definedName>
    <definedName name="sb_제잡비">#REF!</definedName>
    <definedName name="sb010_가설공사_1">#REF!</definedName>
    <definedName name="sb020_가설공사_2">#REF!</definedName>
    <definedName name="sb030_공통장비비">#REF!</definedName>
    <definedName name="sb040_현장관리비">#REF!</definedName>
    <definedName name="sb050_기타공통비">#REF!</definedName>
    <definedName name="sb101_토공사">#REF!</definedName>
    <definedName name="sb102_지정공사">#REF!</definedName>
    <definedName name="sb103_철근콘크리트공사">#REF!</definedName>
    <definedName name="sb104_철골공사">#REF!</definedName>
    <definedName name="sb105_조적공사">#REF!</definedName>
    <definedName name="sb106_미장공사">#REF!</definedName>
    <definedName name="sb107_방수공사">#REF!</definedName>
    <definedName name="sb108_목공사">#REF!</definedName>
    <definedName name="sb109_금속공사">#REF!</definedName>
    <definedName name="sb110_지붕및홈통공사">#REF!</definedName>
    <definedName name="sb111_문_셔터_부속자재">#REF!</definedName>
    <definedName name="sb112_창_창호추가공사">#REF!</definedName>
    <definedName name="sb113_유리공사">#REF!</definedName>
    <definedName name="sb114_타일및돌공사">#REF!</definedName>
    <definedName name="sb115_도장공사">#REF!</definedName>
    <definedName name="sb116_수장공사_1">#REF!</definedName>
    <definedName name="sb117_수장공사_2">#REF!</definedName>
    <definedName name="sb118_실내설비공사">#REF!</definedName>
    <definedName name="sb201_창고">#REF!</definedName>
    <definedName name="sb202_경비실">#REF!</definedName>
    <definedName name="sb203_기타경비시설">#REF!</definedName>
    <definedName name="sb204_차고">#REF!</definedName>
    <definedName name="sb301_정화조공사">#REF!</definedName>
    <definedName name="sb302_우수맨홀">#REF!</definedName>
    <definedName name="sb303_우수배수관설치">#REF!</definedName>
    <definedName name="sb401_굴취">#REF!</definedName>
    <definedName name="sb402_식재_파종">#REF!</definedName>
    <definedName name="sb403_식재관련_부대공">#REF!</definedName>
    <definedName name="sb404_조경시설물공사">#REF!</definedName>
    <definedName name="sb501_문_문주_설치">#REF!</definedName>
    <definedName name="sb502_울타리_담장설치">#REF!</definedName>
    <definedName name="sb503_기타경계시설">#REF!</definedName>
    <definedName name="sb601_해체_철거공사">#REF!</definedName>
    <definedName name="sb602_보수_및_이전공사">#REF!</definedName>
    <definedName name="sck">#REF!</definedName>
    <definedName name="SCODE">#N/A</definedName>
    <definedName name="SCRUBBER">#REF!</definedName>
    <definedName name="SCRUBBERHOUSING">#REF!</definedName>
    <definedName name="SCRUBBER추가">#REF!</definedName>
    <definedName name="sd" localSheetId="0">#REF!</definedName>
    <definedName name="sd">#REF!</definedName>
    <definedName name="SD_9_21_제작설치">#REF!</definedName>
    <definedName name="sdakfj">#REF!</definedName>
    <definedName name="SDF">#REF!</definedName>
    <definedName name="SDF___0">#REF!</definedName>
    <definedName name="SDF___11">#REF!</definedName>
    <definedName name="SDF___12">#REF!</definedName>
    <definedName name="SDF___8">#REF!</definedName>
    <definedName name="sdfdfdffd" localSheetId="0" hidden="1">{#N/A,#N/A,FALSE,"표지"}</definedName>
    <definedName name="sdfdfdffd" hidden="1">{#N/A,#N/A,FALSE,"표지"}</definedName>
    <definedName name="SDFHK">#REF!</definedName>
    <definedName name="sdfjk">#REF!</definedName>
    <definedName name="sdgs">#REF!</definedName>
    <definedName name="sdjfkl">#REF!</definedName>
    <definedName name="SDJI">#REF!</definedName>
    <definedName name="SELECT">#N/A</definedName>
    <definedName name="SEQU">#N/A</definedName>
    <definedName name="SETANCHOR10">#REF!</definedName>
    <definedName name="SETANCHOR12">#REF!</definedName>
    <definedName name="Sex">[12]견적내용입력!$E$8</definedName>
    <definedName name="SEXP">#N/A</definedName>
    <definedName name="SF">#N/A</definedName>
    <definedName name="sfdgnl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fdgn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sfdgsd" hidden="1">#REF!</definedName>
    <definedName name="sfgsdfd" hidden="1">#REF!</definedName>
    <definedName name="sfsd">#N/A</definedName>
    <definedName name="SG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ARETER" hidden="1">#REF!</definedName>
    <definedName name="sgddsg">#REF!</definedName>
    <definedName name="sgsgr">#REF!</definedName>
    <definedName name="shddhdrtuhr">#REF!</definedName>
    <definedName name="SHE">#REF!</definedName>
    <definedName name="SHEET100" hidden="1">#REF!</definedName>
    <definedName name="shop">#REF!</definedName>
    <definedName name="SHT" localSheetId="0">#REF!</definedName>
    <definedName name="SHT">#REF!</definedName>
    <definedName name="SIGHT150">#REF!</definedName>
    <definedName name="SIGHT300">#REF!</definedName>
    <definedName name="SIGHT300200">#REF!</definedName>
    <definedName name="SIGHT300300">#REF!</definedName>
    <definedName name="SIGHT450">#REF!</definedName>
    <definedName name="SIGHT450300">#REF!</definedName>
    <definedName name="SIGHT450x450">#REF!</definedName>
    <definedName name="sinchook">#REF!</definedName>
    <definedName name="SIZE">#N/A</definedName>
    <definedName name="sjrhei">#REF!</definedName>
    <definedName name="SK">#REF!</definedName>
    <definedName name="skadjf">#REF!</definedName>
    <definedName name="SKE">#REF!</definedName>
    <definedName name="SKIN">#REF!</definedName>
    <definedName name="SLAB">#N/A</definedName>
    <definedName name="SLAB1">#REF!</definedName>
    <definedName name="SLAB11">#REF!</definedName>
    <definedName name="SLAB2">#REF!</definedName>
    <definedName name="SLAB3">#REF!</definedName>
    <definedName name="SLEEVE100">#REF!</definedName>
    <definedName name="SLEEVE150">#REF!</definedName>
    <definedName name="SLEEVE200">#REF!</definedName>
    <definedName name="SLEEVE300">#REF!</definedName>
    <definedName name="SLEEVE350">#REF!</definedName>
    <definedName name="SLEEVE80">#REF!</definedName>
    <definedName name="SLFE">#REF!</definedName>
    <definedName name="SLFO">#REF!</definedName>
    <definedName name="SLID">#REF!</definedName>
    <definedName name="SMAT">#N/A</definedName>
    <definedName name="SMHR">#N/A</definedName>
    <definedName name="SMP">#REF!</definedName>
    <definedName name="SOCKET100">#REF!</definedName>
    <definedName name="SOCKET150">#REF!</definedName>
    <definedName name="SOCKET200">#REF!</definedName>
    <definedName name="SOCKET250">#REF!</definedName>
    <definedName name="SOCKET300">#REF!</definedName>
    <definedName name="SOCKET350">#REF!</definedName>
    <definedName name="SORT" hidden="1">#REF!</definedName>
    <definedName name="SORTCODE">#N/A</definedName>
    <definedName name="SP">#REF!</definedName>
    <definedName name="SPA">#REF!</definedName>
    <definedName name="SPACE">#REF!</definedName>
    <definedName name="SPARE">#REF!</definedName>
    <definedName name="SPECI">#N/A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PTYPE1">#REF!</definedName>
    <definedName name="ss">#REF!</definedName>
    <definedName name="SS___0">#REF!</definedName>
    <definedName name="SS___11">#REF!</definedName>
    <definedName name="SS___12">#REF!</definedName>
    <definedName name="SS___8">#REF!</definedName>
    <definedName name="SSD_26_22.8_제작설치">#REF!</definedName>
    <definedName name="sss" localSheetId="0">#REF!</definedName>
    <definedName name="SSS">#REF!</definedName>
    <definedName name="SSS___0">#REF!</definedName>
    <definedName name="SSS___11">#REF!</definedName>
    <definedName name="SSS___12">#REF!</definedName>
    <definedName name="SSS___8">#REF!</definedName>
    <definedName name="SSSS">#REF!</definedName>
    <definedName name="SSSS___0">#REF!</definedName>
    <definedName name="SSSS___11">#REF!</definedName>
    <definedName name="SSSS___12">#REF!</definedName>
    <definedName name="SSSS___8">#REF!</definedName>
    <definedName name="SSSSS">#REF!</definedName>
    <definedName name="SSSSS___0">#REF!</definedName>
    <definedName name="SSSSS___11">#REF!</definedName>
    <definedName name="SSSSS___12">#REF!</definedName>
    <definedName name="SSSSS___8">#REF!</definedName>
    <definedName name="SSSSSS___0">#REF!</definedName>
    <definedName name="SSSSSS___11">#REF!</definedName>
    <definedName name="SSSSSS___12">#REF!</definedName>
    <definedName name="SSSSSS___8">#REF!</definedName>
    <definedName name="sssssssss" localSheetId="0">[0]!Common [0]!DataBase.xls</definedName>
    <definedName name="sssssssss">[0]!Common [0]!DataBase.xls</definedName>
    <definedName name="ssssssssssss" localSheetId="0">[0]!Common [0]!DataBase.xls</definedName>
    <definedName name="ssssssssssss">[0]!Common [0]!DataBase.xls</definedName>
    <definedName name="SST__재료분리대제작설치" localSheetId="0">#REF!</definedName>
    <definedName name="SST__재료분리대제작설치">#REF!</definedName>
    <definedName name="SST재료분리대노" localSheetId="0">#REF!</definedName>
    <definedName name="SST재료분리대노">#REF!</definedName>
    <definedName name="ST">#REF!</definedName>
    <definedName name="STAR1">#REF!</definedName>
    <definedName name="STAR3">#REF!</definedName>
    <definedName name="START1">#REF!</definedName>
    <definedName name="START2">#REF!</definedName>
    <definedName name="START3">#REF!</definedName>
    <definedName name="START4">#REF!</definedName>
    <definedName name="STATIONA1">#REF!</definedName>
    <definedName name="STEEL1F">#REF!</definedName>
    <definedName name="STEEL3F">#REF!</definedName>
    <definedName name="STEELRISER">#REF!</definedName>
    <definedName name="STEELROOF">#REF!</definedName>
    <definedName name="STI">#REF!</definedName>
    <definedName name="stiff_pl">#REF!</definedName>
    <definedName name="STOP">#REF!</definedName>
    <definedName name="STOP1">#REF!</definedName>
    <definedName name="STOWH" localSheetId="0">'[13]3련 BOX'!#REF!</definedName>
    <definedName name="STOWH">'[14]3련 BOX'!#REF!</definedName>
    <definedName name="Strand가닥수" localSheetId="0">#REF!</definedName>
    <definedName name="Strand가닥수">#REF!</definedName>
    <definedName name="Strand단면적" localSheetId="0">#REF!</definedName>
    <definedName name="Strand단면적">#REF!</definedName>
    <definedName name="Strand직경" localSheetId="0">#REF!</definedName>
    <definedName name="Strand직경">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UB">#REF!</definedName>
    <definedName name="SubDic">#REF!</definedName>
    <definedName name="sul경">#REF!</definedName>
    <definedName name="sul노">#REF!</definedName>
    <definedName name="sul재">#REF!</definedName>
    <definedName name="SUM">#N/A</definedName>
    <definedName name="sumif" localSheetId="0">#N/A</definedName>
    <definedName name="sumif">[0]!sumif</definedName>
    <definedName name="SUMP" localSheetId="0">#REF!</definedName>
    <definedName name="SUMP">#REF!</definedName>
    <definedName name="sung">#N/A</definedName>
    <definedName name="SUO_REA" localSheetId="0">#REF!</definedName>
    <definedName name="SUO_REA">#REF!</definedName>
    <definedName name="SUO_TOE" localSheetId="0">#REF!</definedName>
    <definedName name="SUO_TOE">#REF!</definedName>
    <definedName name="SUP">#REF!</definedName>
    <definedName name="SUYO">#N/A</definedName>
    <definedName name="SV">#REF!</definedName>
    <definedName name="SVSV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H.1" localSheetId="0">'[13]3련 BOX'!#REF!</definedName>
    <definedName name="SWH.1">'[14]3련 BOX'!#REF!</definedName>
    <definedName name="SWH.2" localSheetId="0">'[13]3련 BOX'!#REF!</definedName>
    <definedName name="SWH.2">'[14]3련 BOX'!#REF!</definedName>
    <definedName name="SWH.3" localSheetId="0">'[13]3련 BOX'!#REF!</definedName>
    <definedName name="SWH.3">'[14]3련 BOX'!#REF!</definedName>
    <definedName name="SWL" localSheetId="0">#REF!</definedName>
    <definedName name="SWL">#REF!</definedName>
    <definedName name="SWR" localSheetId="0">#REF!</definedName>
    <definedName name="SWR">#REF!</definedName>
    <definedName name="sy" localSheetId="0">#REF!</definedName>
    <definedName name="sy">#REF!</definedName>
    <definedName name="SYS_IDF">#REF!</definedName>
    <definedName name="T" localSheetId="0">#REF!</definedName>
    <definedName name="T">#REF!</definedName>
    <definedName name="T_AMOUNT">#REF!</definedName>
    <definedName name="T_UPRICE">#REF!</definedName>
    <definedName name="T1S">#REF!</definedName>
    <definedName name="T2S">#REF!</definedName>
    <definedName name="T3S">#REF!</definedName>
    <definedName name="TABLE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AK">#REF!</definedName>
    <definedName name="TANKADT1001">#REF!</definedName>
    <definedName name="TANKADTE111">#REF!</definedName>
    <definedName name="TANKCCT1001">#REF!</definedName>
    <definedName name="TANKCHT1004">#REF!</definedName>
    <definedName name="TANKDWT1005">#REF!</definedName>
    <definedName name="TANKFA1071">#REF!</definedName>
    <definedName name="TANKFA1072">#REF!</definedName>
    <definedName name="TANKFA10C41">#REF!</definedName>
    <definedName name="TANKFA10E51">#REF!</definedName>
    <definedName name="TANKHFT1005">#REF!</definedName>
    <definedName name="TANKHOT1003">#REF!</definedName>
    <definedName name="Tb">#REF!</definedName>
    <definedName name="Tba">#REF!</definedName>
    <definedName name="TBM">#REF!</definedName>
    <definedName name="Ted">#REF!</definedName>
    <definedName name="Tel">#REF!</definedName>
    <definedName name="Tendon단면적">#REF!</definedName>
    <definedName name="test">#N/A</definedName>
    <definedName name="TEST_1">#N/A</definedName>
    <definedName name="TEST_2">#N/A</definedName>
    <definedName name="TEST_A">#N/A</definedName>
    <definedName name="TEST_A1">#N/A</definedName>
    <definedName name="TEST_A2">#N/A</definedName>
    <definedName name="TEST_A3">#N/A</definedName>
    <definedName name="TEST_B">#N/A</definedName>
    <definedName name="TEST_B1">#N/A</definedName>
    <definedName name="TEST_B2">#N/A</definedName>
    <definedName name="TEST_B3">#N/A</definedName>
    <definedName name="TEST_C">#N/A</definedName>
    <definedName name="TEST_C1">#N/A</definedName>
    <definedName name="TEST_C2">#N/A</definedName>
    <definedName name="TEST_C3">#N/A</definedName>
    <definedName name="TEST_D">#N/A</definedName>
    <definedName name="TEST_D1">#N/A</definedName>
    <definedName name="TEST_D2">#N/A</definedName>
    <definedName name="TEST_D3">#N/A</definedName>
    <definedName name="TEST_E">#N/A</definedName>
    <definedName name="TEST_E1">#N/A</definedName>
    <definedName name="TEST_E2">#N/A</definedName>
    <definedName name="TEST_E3">#N/A</definedName>
    <definedName name="TEST_F">#N/A</definedName>
    <definedName name="TEST_F1">#N/A</definedName>
    <definedName name="TEST_F2">#N/A</definedName>
    <definedName name="TEST_F3">#N/A</definedName>
    <definedName name="TEST_G">#N/A</definedName>
    <definedName name="TEST_G1">#N/A</definedName>
    <definedName name="TEST_G2">#N/A</definedName>
    <definedName name="TEST_G3">#N/A</definedName>
    <definedName name="TEST_H">#N/A</definedName>
    <definedName name="TEST_H1">#N/A</definedName>
    <definedName name="TEST_H2">#N/A</definedName>
    <definedName name="TEST_H3">#N/A</definedName>
    <definedName name="TEST_I">#N/A</definedName>
    <definedName name="TEST_I1">#N/A</definedName>
    <definedName name="TEST_I2">#N/A</definedName>
    <definedName name="TEST_I3">#N/A</definedName>
    <definedName name="TEST_J">#N/A</definedName>
    <definedName name="TEST_J1">#N/A</definedName>
    <definedName name="TEST_J2">#N/A</definedName>
    <definedName name="TEST_J3">#N/A</definedName>
    <definedName name="TEST_K">#N/A</definedName>
    <definedName name="TEST_K1">#N/A</definedName>
    <definedName name="TEST_K2">#N/A</definedName>
    <definedName name="TEST_K3">#N/A</definedName>
    <definedName name="TEST_L2">#N/A</definedName>
    <definedName name="TEST_L3">#N/A</definedName>
    <definedName name="TEST_M2">#N/A</definedName>
    <definedName name="TEST_M3">#N/A</definedName>
    <definedName name="TEST_N2">#N/A</definedName>
    <definedName name="TEST_N3">#N/A</definedName>
    <definedName name="TEST_O2">#N/A</definedName>
    <definedName name="TEST_O3">#N/A</definedName>
    <definedName name="TEST_P2">#N/A</definedName>
    <definedName name="TEST_P3">#N/A</definedName>
    <definedName name="TEST_Q2">#N/A</definedName>
    <definedName name="TEST_Q3">#N/A</definedName>
    <definedName name="TEST_R2">#N/A</definedName>
    <definedName name="TEST_R3">#N/A</definedName>
    <definedName name="TEST_S3">#N/A</definedName>
    <definedName name="TEST_T3">#N/A</definedName>
    <definedName name="TEST_U3">#N/A</definedName>
    <definedName name="TEST_V3">#N/A</definedName>
    <definedName name="TEST_W3">#N/A</definedName>
    <definedName name="TEST_X3">#N/A</definedName>
    <definedName name="TEST_Y3">#N/A</definedName>
    <definedName name="TEST_Z3">#N/A</definedName>
    <definedName name="TIT">#REF!</definedName>
    <definedName name="title_print">#REF!</definedName>
    <definedName name="title_printed">#REF!</definedName>
    <definedName name="titles">#REF!</definedName>
    <definedName name="TITLES_PRINT">#REF!</definedName>
    <definedName name="tkdtn">#REF!</definedName>
    <definedName name="TKH" localSheetId="0">'[13]3련 BOX'!#REF!</definedName>
    <definedName name="TKH">'[14]3련 BOX'!#REF!</definedName>
    <definedName name="Tl" localSheetId="0">#REF!</definedName>
    <definedName name="Tl">#REF!</definedName>
    <definedName name="TMO" localSheetId="0">#REF!</definedName>
    <definedName name="TMO">#REF!</definedName>
    <definedName name="TMPRICC">#N/A</definedName>
    <definedName name="TO">#N/A</definedName>
    <definedName name="TOB" localSheetId="0">#REF!</definedName>
    <definedName name="TOB">#REF!</definedName>
    <definedName name="TOH">#REF!</definedName>
    <definedName name="TOLB">#REF!</definedName>
    <definedName name="TON1___0">#REF!</definedName>
    <definedName name="TON1___10">#REF!</definedName>
    <definedName name="TON1___12">#REF!</definedName>
    <definedName name="TON1___2">#REF!</definedName>
    <definedName name="TON1___3">#REF!</definedName>
    <definedName name="TON1___4">#REF!</definedName>
    <definedName name="TON1___5">#REF!</definedName>
    <definedName name="TON1___7">#REF!</definedName>
    <definedName name="TON1___8">#REF!</definedName>
    <definedName name="TON1___9">#REF!</definedName>
    <definedName name="TON2___0">#REF!</definedName>
    <definedName name="TON2___10">#REF!</definedName>
    <definedName name="TON2___12">#REF!</definedName>
    <definedName name="TON2___2">#REF!</definedName>
    <definedName name="TON2___3">#REF!</definedName>
    <definedName name="TON2___4">#REF!</definedName>
    <definedName name="TON2___5">#REF!</definedName>
    <definedName name="TON2___7">#REF!</definedName>
    <definedName name="TON2___8">#REF!</definedName>
    <definedName name="TON2___9">#REF!</definedName>
    <definedName name="TOO">#N/A</definedName>
    <definedName name="TOP">#N/A</definedName>
    <definedName name="TOTAL">#REF!</definedName>
    <definedName name="TOTAL1">#REF!</definedName>
    <definedName name="TOTAL2">#REF!</definedName>
    <definedName name="TOTAL3">#REF!</definedName>
    <definedName name="TOTAL4">#REF!</definedName>
    <definedName name="TOWB">#REF!</definedName>
    <definedName name="TOWH">#REF!</definedName>
    <definedName name="TR">#REF!</definedName>
    <definedName name="Tra">#REF!</definedName>
    <definedName name="TRAY_D">#REF!</definedName>
    <definedName name="TRENCHPIT">#REF!</definedName>
    <definedName name="TRIPACK">#REF!</definedName>
    <definedName name="TRUCK">#REF!</definedName>
    <definedName name="truyr">#REF!</definedName>
    <definedName name="Tsa">#REF!</definedName>
    <definedName name="TT">#REF!</definedName>
    <definedName name="tthtreetey">#REF!</definedName>
    <definedName name="TTT">#REF!</definedName>
    <definedName name="TTTT">#REF!</definedName>
    <definedName name="ttttt">#REF!</definedName>
    <definedName name="tui" localSheetId="0">공사원가계산서!tui</definedName>
    <definedName name="tui">[0]!tui</definedName>
    <definedName name="TUO" localSheetId="0">공사원가계산서!TUO</definedName>
    <definedName name="TUO">[0]!TUO</definedName>
    <definedName name="TV" localSheetId="0">#REF!</definedName>
    <definedName name="TV">#REF!</definedName>
    <definedName name="TV소계" localSheetId="0">#REF!</definedName>
    <definedName name="TV소계">#REF!</definedName>
    <definedName name="TW" localSheetId="0">#REF!</definedName>
    <definedName name="TW">#REF!</definedName>
    <definedName name="TWID">#REF!</definedName>
    <definedName name="TWL">#REF!</definedName>
    <definedName name="TWR">#REF!</definedName>
    <definedName name="TYB" localSheetId="0">'[13]3련 BOX'!#REF!</definedName>
    <definedName name="TYB">'[14]3련 BOX'!#REF!</definedName>
    <definedName name="tye" localSheetId="0" hidden="1">#REF!</definedName>
    <definedName name="tye" hidden="1">#REF!</definedName>
    <definedName name="tyikut" localSheetId="0">#REF!</definedName>
    <definedName name="tyikut">#REF!</definedName>
    <definedName name="type1단가" localSheetId="0">#REF!</definedName>
    <definedName name="type1단가">#REF!</definedName>
    <definedName name="UBOLT">#REF!</definedName>
    <definedName name="UMC">#REF!</definedName>
    <definedName name="UNIT">#N/A</definedName>
    <definedName name="UNITA">#REF!</definedName>
    <definedName name="UNITAA">#REF!</definedName>
    <definedName name="UNITB">#REF!</definedName>
    <definedName name="UNITBB">#REF!</definedName>
    <definedName name="UNITC">#REF!</definedName>
    <definedName name="UNITC1">#REF!</definedName>
    <definedName name="UNITCA">#REF!</definedName>
    <definedName name="UNITD">#REF!</definedName>
    <definedName name="UNITDA">#REF!</definedName>
    <definedName name="UPSR">#REF!</definedName>
    <definedName name="US">#REF!</definedName>
    <definedName name="UUUU">#REF!</definedName>
    <definedName name="uyoiuy">#REF!</definedName>
    <definedName name="V" localSheetId="0">#N/A</definedName>
    <definedName name="v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VAFP">#REF!</definedName>
    <definedName name="VBV">#REF!</definedName>
    <definedName name="vbxcbcvx">#REF!</definedName>
    <definedName name="VC" localSheetId="0">공사원가계산서!VC</definedName>
    <definedName name="VC">[0]!VC</definedName>
    <definedName name="VCB" localSheetId="0">공사원가계산서!VCB</definedName>
    <definedName name="VCB">[0]!VCB</definedName>
    <definedName name="VCR" localSheetId="0">#REF!</definedName>
    <definedName name="VCR">#REF!</definedName>
    <definedName name="VCX" localSheetId="0">공사원가계산서!VCX</definedName>
    <definedName name="VCX">[0]!VCX</definedName>
    <definedName name="vczdfesa" localSheetId="0">#REF!</definedName>
    <definedName name="vczdfesa">#REF!</definedName>
    <definedName name="VD" localSheetId="0">#REF!</definedName>
    <definedName name="VD">#REF!</definedName>
    <definedName name="VDSVP" localSheetId="0">#REF!</definedName>
    <definedName name="VDSVP">#REF!</definedName>
    <definedName name="VHAF">#REF!</definedName>
    <definedName name="VHMF">#REF!</definedName>
    <definedName name="VIBRATION">#REF!</definedName>
    <definedName name="VMAX">#N/A</definedName>
    <definedName name="VMF">#REF!</definedName>
    <definedName name="VMOTOR">#REF!</definedName>
    <definedName name="VOICE_MDF">#REF!</definedName>
    <definedName name="VOLUME금액">#REF!</definedName>
    <definedName name="VPUMP">#REF!</definedName>
    <definedName name="VS">#REF!</definedName>
    <definedName name="VSV">#REF!</definedName>
    <definedName name="VSV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AFP">#REF!</definedName>
    <definedName name="VVMF">#REF!</definedName>
    <definedName name="VVV">#REF!</definedName>
    <definedName name="VVVVVV" localSheetId="0">BLCH</definedName>
    <definedName name="VVVVVV">BLCH</definedName>
    <definedName name="VWEI" localSheetId="0">#REF!</definedName>
    <definedName name="VWEI">#REF!</definedName>
    <definedName name="W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_m" localSheetId="0">#REF!</definedName>
    <definedName name="w_m">#REF!</definedName>
    <definedName name="w_m1" localSheetId="0">#REF!</definedName>
    <definedName name="w_m1">#REF!</definedName>
    <definedName name="w_m2" localSheetId="0">#REF!</definedName>
    <definedName name="w_m2">#REF!</definedName>
    <definedName name="WA" localSheetId="0">[7]교각1!#REF!</definedName>
    <definedName name="WA">[7]교각1!#REF!</definedName>
    <definedName name="WALL_FIN" localSheetId="0">#REF!</definedName>
    <definedName name="WALL_FIN">#REF!</definedName>
    <definedName name="WB" localSheetId="0">#REF!</definedName>
    <definedName name="WB">#REF!</definedName>
    <definedName name="WB.1" localSheetId="0">#REF!</definedName>
    <definedName name="WB.1">#REF!</definedName>
    <definedName name="WB.2">#REF!</definedName>
    <definedName name="WB.3">#REF!</definedName>
    <definedName name="WC">#REF!</definedName>
    <definedName name="WD">#REF!</definedName>
    <definedName name="WD_14.5_21_제작설치">#REF!</definedName>
    <definedName name="WD_7.5_20_제작설치">#REF!</definedName>
    <definedName name="WD_8_21_제작설치">#REF!</definedName>
    <definedName name="WD_9.5_21_제작설치">#REF!</definedName>
    <definedName name="WD_9_21_제작설치">#REF!</definedName>
    <definedName name="WD_P">#REF!</definedName>
    <definedName name="WD_W">#REF!</definedName>
    <definedName name="WEI">#REF!</definedName>
    <definedName name="WEQ">#REF!</definedName>
    <definedName name="wer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A">#REF!</definedName>
    <definedName name="wes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sdd">#REF!</definedName>
    <definedName name="WEW">#REF!</definedName>
    <definedName name="WF_10_6_제작설치">#REF!</definedName>
    <definedName name="WF_18_23.75_제작설치">#REF!</definedName>
    <definedName name="WF_30_23.75_제작설치">#REF!</definedName>
    <definedName name="WH">#REF!</definedName>
    <definedName name="WH.1">#REF!</definedName>
    <definedName name="WH.2">#REF!</definedName>
    <definedName name="WH.3">#REF!</definedName>
    <definedName name="WIND1_H">#REF!</definedName>
    <definedName name="WIND1_W">#REF!</definedName>
    <definedName name="WIND2_H">#REF!</definedName>
    <definedName name="WIND2_W">#REF!</definedName>
    <definedName name="WKD">#REF!</definedName>
    <definedName name="wkdry" localSheetId="0">{"Book1","수시.XLS"}</definedName>
    <definedName name="wkdry">{"Book1","수시.XLS"}</definedName>
    <definedName name="WL" localSheetId="0">[7]교각1!#REF!</definedName>
    <definedName name="wl">#REF!</definedName>
    <definedName name="WN" localSheetId="0">[7]교각1!#REF!</definedName>
    <definedName name="WN">[7]교각1!#REF!</definedName>
    <definedName name="WQD" localSheetId="0">#REF!</definedName>
    <definedName name="WQD">#REF!</definedName>
    <definedName name="WQW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ITE" localSheetId="0" hidden="1">{#N/A,#N/A,FALSE,"CCTV"}</definedName>
    <definedName name="WRITE" hidden="1">{#N/A,#N/A,FALSE,"CCTV"}</definedName>
    <definedName name="wrn.0812ESC." localSheetId="0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0812ESC.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wrn.2번." localSheetId="0" hidden="1">{#N/A,#N/A,FALSE,"2~8번"}</definedName>
    <definedName name="wrn.2번." hidden="1">{#N/A,#N/A,FALSE,"2~8번"}</definedName>
    <definedName name="wrn.34건물기초." localSheetId="0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34건물기초.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wrn.97." localSheetId="0" hidden="1">{#N/A,#N/A,FALSE,"지침";#N/A,#N/A,FALSE,"환경분석";#N/A,#N/A,FALSE,"Sheet16"}</definedName>
    <definedName name="wrn.97." hidden="1">{#N/A,#N/A,FALSE,"지침";#N/A,#N/A,FALSE,"환경분석";#N/A,#N/A,FALSE,"Sheet16"}</definedName>
    <definedName name="wrn.97년._.사업계획._.및._.예산지침." localSheetId="0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98." localSheetId="0" hidden="1">{#N/A,#N/A,FALSE,"지침";#N/A,#N/A,FALSE,"환경분석";#N/A,#N/A,FALSE,"Sheet16"}</definedName>
    <definedName name="WRN.98." hidden="1">{#N/A,#N/A,FALSE,"지침";#N/A,#N/A,FALSE,"환경분석";#N/A,#N/A,FALSE,"Sheet16"}</definedName>
    <definedName name="wrn.ac30prn." localSheetId="0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ac30prn." hidden="1">{#N/A,#N/A,FALSE,"별표20 ";#N/A,#N/A,FALSE,"부표";#N/A,#N/A,FALSE,"품셈내역";#N/A,#N/A,FALSE,"품셈집계";#N/A,#N/A,FALSE,"내역서";#N/A,#N/A,FALSE,"집계표";#N/A,#N/A,FALSE,"표지";#N/A,#N/A,FALSE,"별표총괄표"}</definedName>
    <definedName name="wrn.BM." localSheetId="0" hidden="1">{#N/A,#N/A,FALSE,"CCTV"}</definedName>
    <definedName name="wrn.BM." hidden="1">{#N/A,#N/A,FALSE,"CCTV"}</definedName>
    <definedName name="wrn.건물기초.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건물기초.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대구조계산.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localSheetId="0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기성." localSheetId="0" hidden="1">{#N/A,#N/A,FALSE,"신청통보";#N/A,#N/A,FALSE,"기성확인서";#N/A,#N/A,FALSE,"기성내역서"}</definedName>
    <definedName name="wrn.기성." hidden="1">{#N/A,#N/A,FALSE,"신청통보";#N/A,#N/A,FALSE,"기성확인서";#N/A,#N/A,FALSE,"기성내역서"}</definedName>
    <definedName name="wrn.기초." localSheetId="0" hidden="1">{#N/A,#N/A,FALSE,"터빈집계";#N/A,#N/A,FALSE,"터빈내역";#N/A,#N/A,FALSE,"보일러집계";#N/A,#N/A,FALSE,"보일러내역"}</definedName>
    <definedName name="wrn.기초." hidden="1">{#N/A,#N/A,FALSE,"터빈집계";#N/A,#N/A,FALSE,"터빈내역";#N/A,#N/A,FALSE,"보일러집계";#N/A,#N/A,FALSE,"보일러내역"}</definedName>
    <definedName name="wrn.단가표지." localSheetId="0" hidden="1">{#N/A,#N/A,FALSE,"단가표지"}</definedName>
    <definedName name="wrn.단가표지." hidden="1">{#N/A,#N/A,FALSE,"단가표지"}</definedName>
    <definedName name="wrn.담배인삼공사._.실행품의." localSheetId="0" hidden="1">{#N/A,#N/A,FALSE,"품의서";#N/A,#N/A,FALSE,"견적실행대비분석표";#N/A,#N/A,FALSE,"공종별도급대비견적실행";#N/A,#N/A,FALSE,"외주공사 추정금액";#N/A,#N/A,FALSE,"공종별도급대비계약현황";#N/A,#N/A,FALSE,"공종별도급대비견적현황"}</definedName>
    <definedName name="wrn.담배인삼공사._.실행품의." hidden="1">{#N/A,#N/A,FALSE,"품의서";#N/A,#N/A,FALSE,"견적실행대비분석표";#N/A,#N/A,FALSE,"공종별도급대비견적실행";#N/A,#N/A,FALSE,"외주공사 추정금액";#N/A,#N/A,FALSE,"공종별도급대비계약현황";#N/A,#N/A,FALSE,"공종별도급대비견적현황"}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보일러마감." localSheetId="0" hidden="1">{#N/A,#N/A,FALSE,"물가변동 (2)";#N/A,#N/A,FALSE,"공사비";#N/A,#N/A,FALSE,"사급";#N/A,#N/A,FALSE,"도급집계";#N/A,#N/A,FALSE,"재료비";#N/A,#N/A,FALSE,"노무비";#N/A,#N/A,FALSE,"경비"}</definedName>
    <definedName name="wrn.보일러마감." hidden="1">{#N/A,#N/A,FALSE,"물가변동 (2)";#N/A,#N/A,FALSE,"공사비";#N/A,#N/A,FALSE,"사급";#N/A,#N/A,FALSE,"도급집계";#N/A,#N/A,FALSE,"재료비";#N/A,#N/A,FALSE,"노무비";#N/A,#N/A,FALSE,"경비"}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부산주경기장.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localSheetId="0" hidden="1">{#N/A,#N/A,FALSE,"속도"}</definedName>
    <definedName name="wrn.속도." hidden="1">{#N/A,#N/A,FALSE,"속도"}</definedName>
    <definedName name="wrn.시행결의." localSheetId="0" hidden="1">{#N/A,#N/A,FALSE,"도급대비시행율";#N/A,#N/A,FALSE,"결의서";#N/A,#N/A,FALSE,"내역서";#N/A,#N/A,FALSE,"도급예상"}</definedName>
    <definedName name="wrn.시행결의." hidden="1">{#N/A,#N/A,FALSE,"도급대비시행율";#N/A,#N/A,FALSE,"결의서";#N/A,#N/A,FALSE,"내역서";#N/A,#N/A,FALSE,"도급예상"}</definedName>
    <definedName name="wrn.실행품의." localSheetId="0" hidden="1">{#N/A,#N/A,FALSE,"갑지";#N/A,#N/A,FALSE,"개요";#N/A,#N/A,FALSE,"비목별";#N/A,#N/A,FALSE,"건물별";#N/A,#N/A,FALSE,"기구표";#N/A,#N/A,FALSE,"직원투입"}</definedName>
    <definedName name="wrn.실행품의." hidden="1">{#N/A,#N/A,FALSE,"갑지";#N/A,#N/A,FALSE,"개요";#N/A,#N/A,FALSE,"비목별";#N/A,#N/A,FALSE,"건물별";#N/A,#N/A,FALSE,"기구표";#N/A,#N/A,FALSE,"직원투입"}</definedName>
    <definedName name="wrn.외주기성." localSheetId="0" hidden="1">{#N/A,#N/A,FALSE,"신청통보";#N/A,#N/A,FALSE,"기성확인서";#N/A,#N/A,FALSE,"기성내역서"}</definedName>
    <definedName name="wrn.외주기성." hidden="1">{#N/A,#N/A,FALSE,"신청통보";#N/A,#N/A,FALSE,"기성확인서";#N/A,#N/A,FALSE,"기성내역서"}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진각빌딩." localSheetId="0" hidden="1">{#N/A,#N/A,FALSE,"품의서";#N/A,#N/A,FALSE,"견적실행대비분석표";#N/A,#N/A,FALSE,"공종별도급대비견적실행";#N/A,#N/A,FALSE,"외주공사 추정금액";#N/A,#N/A,FALSE,"공종별도급대비계약현황"}</definedName>
    <definedName name="wrn.진각빌딩." hidden="1">{#N/A,#N/A,FALSE,"품의서";#N/A,#N/A,FALSE,"견적실행대비분석표";#N/A,#N/A,FALSE,"공종별도급대비견적실행";#N/A,#N/A,FALSE,"외주공사 추정금액";#N/A,#N/A,FALSE,"공종별도급대비계약현황"}</definedName>
    <definedName name="wrn.철골집계표._.5칸." localSheetId="0" hidden="1">{#N/A,#N/A,FALSE,"Sheet1"}</definedName>
    <definedName name="wrn.철골집계표._.5칸." hidden="1">{#N/A,#N/A,FALSE,"Sheet1"}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특실출력." localSheetId="0" hidden="1">{#N/A,#N/A,FALSE,"원가";#N/A,#N/A,FALSE,"집계표";#N/A,#N/A,FALSE,"특실내역";#N/A,#N/A,FALSE,"일반 "}</definedName>
    <definedName name="wrn.특실출력." hidden="1">{#N/A,#N/A,FALSE,"원가";#N/A,#N/A,FALSE,"집계표";#N/A,#N/A,FALSE,"특실내역";#N/A,#N/A,FALSE,"일반 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표지." localSheetId="0" hidden="1">{#N/A,#N/A,FALSE,"표지"}</definedName>
    <definedName name="wrn.표지." hidden="1">{#N/A,#N/A,FALSE,"표지"}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hidden="1">{#N/A,#N/A,FALSE,"혼합골재"}</definedName>
    <definedName name="WRWREE">#REF!</definedName>
    <definedName name="WSO">#REF!</definedName>
    <definedName name="wss">#REF!</definedName>
    <definedName name="Ws삼">#REF!</definedName>
    <definedName name="Ws이">#REF!</definedName>
    <definedName name="Ws일">#REF!</definedName>
    <definedName name="WT">#REF!</definedName>
    <definedName name="WW">#REF!</definedName>
    <definedName name="WW_18_15_제작설치">#REF!</definedName>
    <definedName name="WW_18_15_제작설치고층">#REF!</definedName>
    <definedName name="WW_24_19.5_제작설치">#REF!</definedName>
    <definedName name="WW_24_19.5고층">#REF!</definedName>
    <definedName name="WW2___0">#REF!</definedName>
    <definedName name="WW2___10">#REF!</definedName>
    <definedName name="WW2___12">#REF!</definedName>
    <definedName name="WW2___2">#REF!</definedName>
    <definedName name="WW2___3">#REF!</definedName>
    <definedName name="WW2___4">#REF!</definedName>
    <definedName name="WW2___5">#REF!</definedName>
    <definedName name="WW2___7">#REF!</definedName>
    <definedName name="WW2___8">#REF!</definedName>
    <definedName name="WW2___9">#REF!</definedName>
    <definedName name="WW6___0">#REF!</definedName>
    <definedName name="WW6___10">#REF!</definedName>
    <definedName name="WW6___12">#REF!</definedName>
    <definedName name="WW6___2">#REF!</definedName>
    <definedName name="WW6___3">#REF!</definedName>
    <definedName name="WW6___4">#REF!</definedName>
    <definedName name="WW6___5">#REF!</definedName>
    <definedName name="WW6___7">#REF!</definedName>
    <definedName name="WW6___8">#REF!</definedName>
    <definedName name="WW6___9">#REF!</definedName>
    <definedName name="WWW">#REF!</definedName>
    <definedName name="WWW.QH" localSheetId="0" hidden="1">{#N/A,#N/A,FALSE,"물가변동 (2)";#N/A,#N/A,FALSE,"공사비";#N/A,#N/A,FALSE,"사급";#N/A,#N/A,FALSE,"도급집계";#N/A,#N/A,FALSE,"재료비";#N/A,#N/A,FALSE,"노무비";#N/A,#N/A,FALSE,"경비"}</definedName>
    <definedName name="WWW.QH" hidden="1">{#N/A,#N/A,FALSE,"물가변동 (2)";#N/A,#N/A,FALSE,"공사비";#N/A,#N/A,FALSE,"사급";#N/A,#N/A,FALSE,"도급집계";#N/A,#N/A,FALSE,"재료비";#N/A,#N/A,FALSE,"노무비";#N/A,#N/A,FALSE,"경비"}</definedName>
    <definedName name="WWWW">#REF!</definedName>
    <definedName name="wwwww" localSheetId="0">BlankMacro1</definedName>
    <definedName name="wwwww">BlankMacro1</definedName>
    <definedName name="wwwwww" localSheetId="0">BlankMacro1</definedName>
    <definedName name="wwwwww">BlankMacro1</definedName>
    <definedName name="wwwwwwww" localSheetId="0">BlankMacro1</definedName>
    <definedName name="wwwwwwww">BlankMacro1</definedName>
    <definedName name="wwwwwwwwww" localSheetId="0">BlankMacro1</definedName>
    <definedName name="wwwwwwwwww">BlankMacro1</definedName>
    <definedName name="wwwwwwwwwwwwww" localSheetId="0">BlankMacro1</definedName>
    <definedName name="wwwwwwwwwwwwww">BlankMacro1</definedName>
    <definedName name="wwwwwwwwwwwwwwwww" localSheetId="0">BlankMacro1</definedName>
    <definedName name="wwwwwwwwwwwwwwwww">BlankMacro1</definedName>
    <definedName name="X" localSheetId="0">'[19]3.하중산정4.지지력'!#REF!</definedName>
    <definedName name="x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X9701D_일위대가_List">#REF!</definedName>
    <definedName name="XBXB">#REF!</definedName>
    <definedName name="XCV" localSheetId="0">공사원가계산서!XCV</definedName>
    <definedName name="XCV">[0]!XCV</definedName>
    <definedName name="XX" localSheetId="0">#REF!</definedName>
    <definedName name="XX">#REF!</definedName>
    <definedName name="xxx" localSheetId="0">#REF!</definedName>
    <definedName name="xxx">#REF!</definedName>
    <definedName name="XXXX" localSheetId="0">#REF!</definedName>
    <definedName name="XXXX">#REF!</definedName>
    <definedName name="XXXXXX" localSheetId="0" hidden="1">{"'공사부문'!$A$6:$A$32"}</definedName>
    <definedName name="XXXXXX" hidden="1">{"'공사부문'!$A$6:$A$32"}</definedName>
    <definedName name="XZA" localSheetId="0">공사원가계산서!XZA</definedName>
    <definedName name="XZA">[0]!XZA</definedName>
    <definedName name="XZC" localSheetId="0">공사원가계산서!XZC</definedName>
    <definedName name="XZC">[0]!XZC</definedName>
    <definedName name="Y" localSheetId="0">#REF!</definedName>
    <definedName name="y">#REF!</definedName>
    <definedName name="YA" localSheetId="0">#REF!</definedName>
    <definedName name="YA">#REF!</definedName>
    <definedName name="YE">#N/A</definedName>
    <definedName name="YEKA">#N/A</definedName>
    <definedName name="YEN">#REF!</definedName>
    <definedName name="YH" localSheetId="0">'[13]3련 BOX'!#REF!</definedName>
    <definedName name="YH">'[14]3련 BOX'!#REF!</definedName>
    <definedName name="YJ" localSheetId="0">#REF!</definedName>
    <definedName name="YJ">#REF!</definedName>
    <definedName name="YN">#N/A</definedName>
    <definedName name="YOO">#N/A</definedName>
    <definedName name="yoo10">#N/A</definedName>
    <definedName name="yoo2">#N/A</definedName>
    <definedName name="yoo3">#N/A</definedName>
    <definedName name="yoo4">#N/A</definedName>
    <definedName name="YOO5">#N/A</definedName>
    <definedName name="YOO6">#N/A</definedName>
    <definedName name="YOO7">#N/A</definedName>
    <definedName name="yoo8">#N/A</definedName>
    <definedName name="YOO9">#N/A</definedName>
    <definedName name="YOON">#N/A</definedName>
    <definedName name="YOON2">#N/A</definedName>
    <definedName name="YOON3">#N/A</definedName>
    <definedName name="YOON4">#N/A</definedName>
    <definedName name="YOUNG" localSheetId="0">#REF!</definedName>
    <definedName name="YOUNG">#REF!</definedName>
    <definedName name="YSB" localSheetId="0">#REF!</definedName>
    <definedName name="YSB">#REF!</definedName>
    <definedName name="ysu">#REF!</definedName>
    <definedName name="ytiueuy">#N/A</definedName>
    <definedName name="ytjt">#REF!</definedName>
    <definedName name="YURUNA">#REF!</definedName>
    <definedName name="YURUNE">#REF!</definedName>
    <definedName name="YYY">#REF!</definedName>
    <definedName name="YYYY">#REF!</definedName>
    <definedName name="YYYYYYYYYYY">#N/A</definedName>
    <definedName name="Z" localSheetId="0">#REF!</definedName>
    <definedName name="Z">#REF!</definedName>
    <definedName name="ZA" localSheetId="0">공사원가계산서!ZA</definedName>
    <definedName name="ZA">[0]!ZA</definedName>
    <definedName name="ZB" localSheetId="0">#REF!</definedName>
    <definedName name="ZB">#REF!</definedName>
    <definedName name="ZBZB" localSheetId="0">#REF!</definedName>
    <definedName name="ZBZB">#REF!</definedName>
    <definedName name="ZXA" localSheetId="0">공사원가계산서!ZXA</definedName>
    <definedName name="ZXA">[0]!ZXA</definedName>
    <definedName name="ZXC" localSheetId="0">공사원가계산서!ZXC</definedName>
    <definedName name="ZXC">[0]!ZXC</definedName>
    <definedName name="zz" localSheetId="0">#REF!</definedName>
    <definedName name="zz">#REF!</definedName>
    <definedName name="zzz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zz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ZZZZ">#REF!</definedName>
    <definedName name="ㄱ">#REF!</definedName>
    <definedName name="ㄱ1">#REF!</definedName>
    <definedName name="ㄱ25x25x3t_단중">#REF!</definedName>
    <definedName name="ㄱ30x30x5t_단중">#REF!</definedName>
    <definedName name="ㄱ40x40x5t_단중">#REF!</definedName>
    <definedName name="ㄱ50x50x6t_단중">#REF!</definedName>
    <definedName name="ㄱ60x60x6t_단중">#REF!</definedName>
    <definedName name="ㄱ65x65x6t_단중">#REF!</definedName>
    <definedName name="ㄱ75x75x9t_단중">#REF!</definedName>
    <definedName name="ㄱㄱ">#REF!</definedName>
    <definedName name="ㄱㄱㄱ">#REF!</definedName>
    <definedName name="ㄱㄱㄱㄱ">#REF!</definedName>
    <definedName name="ㄱㄱㄱㄱㄱ">#REF!</definedName>
    <definedName name="ㄱㄱㄷㄷㄷㄱ">#REF!</definedName>
    <definedName name="ㄱㄷㄱ">#REF!</definedName>
    <definedName name="ㄱㄷㅅㄷㄳㄱㄷ" localSheetId="0" hidden="1">{#N/A,#N/A,FALSE,"터빈집계";#N/A,#N/A,FALSE,"터빈내역";#N/A,#N/A,FALSE,"보일러집계";#N/A,#N/A,FALSE,"보일러내역"}</definedName>
    <definedName name="ㄱㄷㅅㄷㄳㄱㄷ" hidden="1">{#N/A,#N/A,FALSE,"터빈집계";#N/A,#N/A,FALSE,"터빈내역";#N/A,#N/A,FALSE,"보일러집계";#N/A,#N/A,FALSE,"보일러내역"}</definedName>
    <definedName name="ㄱㄷ쇼" hidden="1">#REF!</definedName>
    <definedName name="ㄱㄷㅈㄱㄷ">#REF!</definedName>
    <definedName name="ㄱㄷㅈㅂㅂ">#REF!</definedName>
    <definedName name="ㄱㄷㅈㅄㄷ" hidden="1">#REF!</definedName>
    <definedName name="ㄱㄷ죠" hidden="1">#REF!</definedName>
    <definedName name="ㄱ됴죡ㄷ">#REF!</definedName>
    <definedName name="ㄱ됵ㄷ" hidden="1">#REF!</definedName>
    <definedName name="ㄱ됻ㅅㄱ">#REF!</definedName>
    <definedName name="ㄱ둊" hidden="1">#REF!</definedName>
    <definedName name="ㄱㄹ" localSheetId="0">BlankMacro1</definedName>
    <definedName name="ㄱㄹ">BlankMacro1</definedName>
    <definedName name="ㄱㄽㅎ" localSheetId="0" hidden="1">{#N/A,#N/A,FALSE,"전력간선"}</definedName>
    <definedName name="ㄱㄽㅎ" hidden="1">{#N/A,#N/A,FALSE,"전력간선"}</definedName>
    <definedName name="ㄱㅁㄷㅅㄱㅅ" localSheetId="0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ㄱㅁㄷㅅㄱㅅ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ㄱ쇼ㅕㅜ쇼" localSheetId="0" hidden="1">{#N/A,#N/A,FALSE,"물가변동 (2)";#N/A,#N/A,FALSE,"공사비";#N/A,#N/A,FALSE,"사급";#N/A,#N/A,FALSE,"도급집계";#N/A,#N/A,FALSE,"재료비";#N/A,#N/A,FALSE,"노무비";#N/A,#N/A,FALSE,"경비"}</definedName>
    <definedName name="ㄱ쇼ㅕㅜ쇼" hidden="1">{#N/A,#N/A,FALSE,"물가변동 (2)";#N/A,#N/A,FALSE,"공사비";#N/A,#N/A,FALSE,"사급";#N/A,#N/A,FALSE,"도급집계";#N/A,#N/A,FALSE,"재료비";#N/A,#N/A,FALSE,"노무비";#N/A,#N/A,FALSE,"경비"}</definedName>
    <definedName name="ㄱㅈ둇ㄷㄱ">#REF!</definedName>
    <definedName name="가">#REF!</definedName>
    <definedName name="가1">#REF!</definedName>
    <definedName name="가감">#REF!</definedName>
    <definedName name="가감1">#REF!</definedName>
    <definedName name="가격">#REF!</definedName>
    <definedName name="가격_목록">[20]코드!$D$4:$F$13</definedName>
    <definedName name="가격범위" localSheetId="0">#REF!</definedName>
    <definedName name="가격범위">#REF!</definedName>
    <definedName name="가공비" localSheetId="0">#REF!</definedName>
    <definedName name="가공비">#REF!</definedName>
    <definedName name="가구공사소계" localSheetId="0">#REF!</definedName>
    <definedName name="가구공사소계">#REF!</definedName>
    <definedName name="가나">#REF!</definedName>
    <definedName name="가드레일철거">#REF!</definedName>
    <definedName name="가로">#REF!</definedName>
    <definedName name="가로갑지">#REF!</definedName>
    <definedName name="가링">#REF!</definedName>
    <definedName name="가설">#REF!</definedName>
    <definedName name="가설경비">#REF!</definedName>
    <definedName name="가설공사비">#REF!</definedName>
    <definedName name="가설노무">#REF!</definedName>
    <definedName name="가설더스트슈트경비">#REF!</definedName>
    <definedName name="가설더스트슈트노무">#REF!</definedName>
    <definedName name="가설더스트슈트재료">#REF!</definedName>
    <definedName name="가설비">#REF!</definedName>
    <definedName name="가설재료">#REF!</definedName>
    <definedName name="가설하품">#N/A</definedName>
    <definedName name="가시나무R4">[21]데이타!$E$2</definedName>
    <definedName name="가시나무R5">[21]데이타!$E$3</definedName>
    <definedName name="가시나무R6">[21]데이타!$E$4</definedName>
    <definedName name="가시나무R8">[21]데이타!$E$5</definedName>
    <definedName name="가시설" localSheetId="0">#REF!</definedName>
    <definedName name="가시설">#REF!</definedName>
    <definedName name="가시설수량집계표" localSheetId="0">#REF!</definedName>
    <definedName name="가시설수량집계표">#REF!</definedName>
    <definedName name="가이즈까향1204">[21]데이타!$E$6</definedName>
    <definedName name="가이즈까향1505">[21]데이타!$E$7</definedName>
    <definedName name="가이즈까향2006">[21]데이타!$E$8</definedName>
    <definedName name="가이즈까향2008">[21]데이타!$E$9</definedName>
    <definedName name="가이즈까향2510">[21]데이타!$E$10</definedName>
    <definedName name="가중나무B10">[21]데이타!$E$19</definedName>
    <definedName name="가중나무B4">[21]데이타!$E$15</definedName>
    <definedName name="가중나무B5">[21]데이타!$E$16</definedName>
    <definedName name="가중나무B6">[21]데이타!$E$17</definedName>
    <definedName name="가중나무B8">[21]데이타!$E$18</definedName>
    <definedName name="간노" localSheetId="0">#REF!</definedName>
    <definedName name="간노">#REF!</definedName>
    <definedName name="간노1" localSheetId="0">#REF!</definedName>
    <definedName name="간노1">#REF!</definedName>
    <definedName name="간노2" localSheetId="0">#REF!</definedName>
    <definedName name="간노2">#REF!</definedName>
    <definedName name="간노율">#N/A</definedName>
    <definedName name="간다">#REF!</definedName>
    <definedName name="간비울">#N/A</definedName>
    <definedName name="간선">#REF!</definedName>
    <definedName name="간선_data">#REF!</definedName>
    <definedName name="간선_voice" localSheetId="0">#REF!</definedName>
    <definedName name="간선_voice">#REF!</definedName>
    <definedName name="간선물량산출REV.3" localSheetId="0">#REF!</definedName>
    <definedName name="간선물량산출REV.3">#REF!</definedName>
    <definedName name="간선소계">#REF!</definedName>
    <definedName name="간접">#REF!</definedName>
    <definedName name="간접경비">#REF!</definedName>
    <definedName name="간접경비2">#REF!</definedName>
    <definedName name="간접노무">#REF!</definedName>
    <definedName name="간접노무비">#REF!</definedName>
    <definedName name="간접노무비요율">#REF!</definedName>
    <definedName name="간접노무비율">#REF!</definedName>
    <definedName name="간접노무비표">#REF!</definedName>
    <definedName name="간접비" localSheetId="0" hidden="1">{#N/A,#N/A,FALSE,"갑지";#N/A,#N/A,FALSE,"개요";#N/A,#N/A,FALSE,"비목별";#N/A,#N/A,FALSE,"건물별";#N/A,#N/A,FALSE,"기구표";#N/A,#N/A,FALSE,"직원투입"}</definedName>
    <definedName name="간접비" hidden="1">{#N/A,#N/A,FALSE,"갑지";#N/A,#N/A,FALSE,"개요";#N/A,#N/A,FALSE,"비목별";#N/A,#N/A,FALSE,"건물별";#N/A,#N/A,FALSE,"기구표";#N/A,#N/A,FALSE,"직원투입"}</definedName>
    <definedName name="간접비1" localSheetId="0" hidden="1">{#N/A,#N/A,FALSE,"갑지";#N/A,#N/A,FALSE,"개요";#N/A,#N/A,FALSE,"비목별";#N/A,#N/A,FALSE,"건물별";#N/A,#N/A,FALSE,"기구표";#N/A,#N/A,FALSE,"직원투입"}</definedName>
    <definedName name="간접비1" hidden="1">{#N/A,#N/A,FALSE,"갑지";#N/A,#N/A,FALSE,"개요";#N/A,#N/A,FALSE,"비목별";#N/A,#N/A,FALSE,"건물별";#N/A,#N/A,FALSE,"기구표";#N/A,#N/A,FALSE,"직원투입"}</definedName>
    <definedName name="간접재료비">#REF!</definedName>
    <definedName name="간지">#REF!</definedName>
    <definedName name="갈빌1호">#REF!</definedName>
    <definedName name="갈빌2호">#REF!</definedName>
    <definedName name="갈빌3호">#REF!</definedName>
    <definedName name="감R10">[21]데이타!$E$24</definedName>
    <definedName name="감R12">[21]데이타!$E$25</definedName>
    <definedName name="감R15">[21]데이타!$E$26</definedName>
    <definedName name="감R5">[21]데이타!$E$20</definedName>
    <definedName name="감R6">[21]데이타!$E$21</definedName>
    <definedName name="감R7">[21]데이타!$E$22</definedName>
    <definedName name="감R8">[21]데이타!$E$23</definedName>
    <definedName name="감나무" localSheetId="0">#REF!</definedName>
    <definedName name="감나무">#REF!</definedName>
    <definedName name="감리상주" localSheetId="0" hidden="1">{#N/A,#N/A,FALSE,"지침";#N/A,#N/A,FALSE,"환경분석";#N/A,#N/A,FALSE,"Sheet16"}</definedName>
    <definedName name="감리상주" hidden="1">{#N/A,#N/A,FALSE,"지침";#N/A,#N/A,FALSE,"환경분석";#N/A,#N/A,FALSE,"Sheet16"}</definedName>
    <definedName name="감속">#REF!</definedName>
    <definedName name="감속턱수량">#REF!</definedName>
    <definedName name="감지" localSheetId="0">[0]!Common [0]!DataBase.xls</definedName>
    <definedName name="감지">[0]!Common [0]!DataBase.xls</definedName>
    <definedName name="감지1" localSheetId="0">[0]!Common [0]!DataBase.xls</definedName>
    <definedName name="감지1">[0]!Common [0]!DataBase.xls</definedName>
    <definedName name="갑" localSheetId="0">#REF!</definedName>
    <definedName name="갑">#REF!</definedName>
    <definedName name="갑03" localSheetId="0">#REF!</definedName>
    <definedName name="갑03">#REF!</definedName>
    <definedName name="갑지" localSheetId="0">[22]갑지!#REF!</definedName>
    <definedName name="갑지">#REF!</definedName>
    <definedName name="갑지1" localSheetId="0">#REF!</definedName>
    <definedName name="갑지1">#REF!</definedName>
    <definedName name="갑지2" localSheetId="0">#REF!</definedName>
    <definedName name="갑지2">#REF!</definedName>
    <definedName name="값">#REF!</definedName>
    <definedName name="값_E119">#REF!</definedName>
    <definedName name="강관동바리경비">#REF!</definedName>
    <definedName name="강관동바리노무">#REF!</definedName>
    <definedName name="강관동바리재료">#REF!</definedName>
    <definedName name="강관말뚝공">#REF!</definedName>
    <definedName name="강관비개설치재료">#REF!</definedName>
    <definedName name="강관비계다리경비">#REF!</definedName>
    <definedName name="강관비계다리노무">#REF!</definedName>
    <definedName name="강관비계다리재료">#REF!</definedName>
    <definedName name="강관비계설치경비">#REF!</definedName>
    <definedName name="강관비계설치노무">#REF!</definedName>
    <definedName name="강교스치로폴_채움">#REF!</definedName>
    <definedName name="강단면적">#REF!</definedName>
    <definedName name="강당내역">#REF!</definedName>
    <definedName name="강성3Span">#REF!</definedName>
    <definedName name="강수지" localSheetId="0">BlankMacro1</definedName>
    <definedName name="강수지">BlankMacro1</definedName>
    <definedName name="강아지" localSheetId="0" hidden="1">#REF!</definedName>
    <definedName name="강아지" hidden="1">#REF!</definedName>
    <definedName name="강의" localSheetId="0">#REF!</definedName>
    <definedName name="강의">#REF!</definedName>
    <definedName name="강재거푸집" localSheetId="0">#REF!</definedName>
    <definedName name="강재거푸집">#REF!</definedName>
    <definedName name="강탄성계수">#REF!</definedName>
    <definedName name="갖비11">#REF!</definedName>
    <definedName name="개">#REF!</definedName>
    <definedName name="개나리">#REF!</definedName>
    <definedName name="개나리12">[21]데이타!$E$31</definedName>
    <definedName name="개나리3">[21]데이타!$E$27</definedName>
    <definedName name="개나리5">[21]데이타!$E$28</definedName>
    <definedName name="개나리7">[21]데이타!$E$29</definedName>
    <definedName name="개나리9">[21]데이타!$E$30</definedName>
    <definedName name="개보수" localSheetId="0">#REF!</definedName>
    <definedName name="개보수">#REF!</definedName>
    <definedName name="개봉동갑지" localSheetId="0" hidden="1">{#N/A,#N/A,FALSE,"CCTV"}</definedName>
    <definedName name="개봉동갑지" hidden="1">{#N/A,#N/A,FALSE,"CCTV"}</definedName>
    <definedName name="개쉬땅1204">[21]데이타!$E$32</definedName>
    <definedName name="개쉬땅1506">[21]데이타!$E$33</definedName>
    <definedName name="개요" localSheetId="0">#REF!</definedName>
    <definedName name="개요">#REF!</definedName>
    <definedName name="거" localSheetId="0">#REF!</definedName>
    <definedName name="거">#REF!</definedName>
    <definedName name="거래" localSheetId="0">BlankMacro1</definedName>
    <definedName name="거래">BlankMacro1</definedName>
    <definedName name="거래처_목록">[20]코드!$I$4:$I$13</definedName>
    <definedName name="거리1" localSheetId="0">#REF!</definedName>
    <definedName name="거리1">#REF!</definedName>
    <definedName name="거리2" localSheetId="0">#REF!</definedName>
    <definedName name="거리2">#REF!</definedName>
    <definedName name="거리3" localSheetId="0">#REF!</definedName>
    <definedName name="거리3">#REF!</definedName>
    <definedName name="거리5">#REF!</definedName>
    <definedName name="거친마감">#REF!</definedName>
    <definedName name="거푸집스페이스설치">#REF!</definedName>
    <definedName name="거푸집스페이스설치노">#REF!</definedName>
    <definedName name="건설기계운전기사">#REF!</definedName>
    <definedName name="건장">#REF!</definedName>
    <definedName name="건조수축율">#REF!</definedName>
    <definedName name="건축" localSheetId="0">[0]!영광원자력5,'[23]6호기'!$A$1</definedName>
    <definedName name="건축">[0]!영광원자력5,'[23]6호기'!$A$1</definedName>
    <definedName name="건축목공" localSheetId="0">#REF!</definedName>
    <definedName name="건축목공">#REF!</definedName>
    <definedName name="건축비교표" localSheetId="0" hidden="1">{#N/A,#N/A,FALSE,"도급대비시행율";#N/A,#N/A,FALSE,"결의서";#N/A,#N/A,FALSE,"내역서";#N/A,#N/A,FALSE,"도급예상"}</definedName>
    <definedName name="건축비교표" hidden="1">{#N/A,#N/A,FALSE,"도급대비시행율";#N/A,#N/A,FALSE,"결의서";#N/A,#N/A,FALSE,"내역서";#N/A,#N/A,FALSE,"도급예상"}</definedName>
    <definedName name="건축비목집계" localSheetId="0" hidden="1">{#N/A,#N/A,FALSE,"표지"}</definedName>
    <definedName name="건축비목집계" hidden="1">{#N/A,#N/A,FALSE,"표지"}</definedName>
    <definedName name="건축일위대가">#REF!</definedName>
    <definedName name="건축집계분임" localSheetId="0">#REF!</definedName>
    <definedName name="건축집계분임">#REF!</definedName>
    <definedName name="겉표지">#REF!</definedName>
    <definedName name="겨ㅑ셔ㅔㅐㄷ">#REF!</definedName>
    <definedName name="견">#REF!</definedName>
    <definedName name="견__적__결__과___대__비__표">#REF!</definedName>
    <definedName name="견적" localSheetId="0">#REF!</definedName>
    <definedName name="견적">#REF!</definedName>
    <definedName name="견적SHEET" localSheetId="0" hidden="1">{#N/A,#N/A,FALSE,"CCTV"}</definedName>
    <definedName name="견적SHEET" hidden="1">{#N/A,#N/A,FALSE,"CCTV"}</definedName>
    <definedName name="견적기준">#REF!</definedName>
    <definedName name="견적내역" localSheetId="0" hidden="1">{#N/A,#N/A,FALSE,"CCTV"}</definedName>
    <definedName name="견적내역" hidden="1">{#N/A,#N/A,FALSE,"CCTV"}</definedName>
    <definedName name="견적단가">#REF!</definedName>
    <definedName name="견적대비표" hidden="1">#REF!</definedName>
    <definedName name="견적비교">#REF!</definedName>
    <definedName name="견적서1">#REF!</definedName>
    <definedName name="견적서2">#REF!</definedName>
    <definedName name="견적서3">#REF!</definedName>
    <definedName name="견적서4">#REF!</definedName>
    <definedName name="견적서5">#REF!</definedName>
    <definedName name="견적서6">#REF!</definedName>
    <definedName name="견적전후대비" localSheetId="0" hidden="1">{#N/A,#N/A,FALSE,"갑지";#N/A,#N/A,FALSE,"개요";#N/A,#N/A,FALSE,"비목별";#N/A,#N/A,FALSE,"건물별";#N/A,#N/A,FALSE,"기구표";#N/A,#N/A,FALSE,"직원투입"}</definedName>
    <definedName name="견적전후대비" hidden="1">{#N/A,#N/A,FALSE,"갑지";#N/A,#N/A,FALSE,"개요";#N/A,#N/A,FALSE,"비목별";#N/A,#N/A,FALSE,"건물별";#N/A,#N/A,FALSE,"기구표";#N/A,#N/A,FALSE,"직원투입"}</definedName>
    <definedName name="견적집계펴">#REF!</definedName>
    <definedName name="견적탱크">#REF!</definedName>
    <definedName name="견적통보">#REF!</definedName>
    <definedName name="견적품의">#REF!</definedName>
    <definedName name="견적현황">#REF!</definedName>
    <definedName name="견적현황1">#REF!</definedName>
    <definedName name="결정치" localSheetId="0">#REF!</definedName>
    <definedName name="결정치">#REF!</definedName>
    <definedName name="겹동백1002">[21]데이타!$E$145</definedName>
    <definedName name="겹동백1204">[21]데이타!$E$146</definedName>
    <definedName name="겹동백1506">[21]데이타!$E$147</definedName>
    <definedName name="겹벗R6">[21]데이타!$E$34</definedName>
    <definedName name="겹벗R8">[21]데이타!$E$35</definedName>
    <definedName name="겹철쭉0304">[21]데이타!$E$36</definedName>
    <definedName name="겹철쭉0506">[21]데이타!$E$37</definedName>
    <definedName name="겹철쭉0608">[21]데이타!$E$38</definedName>
    <definedName name="겹철쭉0810">[21]데이타!$E$39</definedName>
    <definedName name="겹철쭉0812">[21]데이타!$E$40</definedName>
    <definedName name="경" localSheetId="0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계석">#REF!</definedName>
    <definedName name="경량천정틀_M_BAR">#REF!</definedName>
    <definedName name="경량천정틀노">#REF!</definedName>
    <definedName name="경비">#REF!</definedName>
    <definedName name="經費">#REF!</definedName>
    <definedName name="경비1" hidden="1">#REF!</definedName>
    <definedName name="경비금액">#REF!</definedName>
    <definedName name="경비단가">#REF!</definedName>
    <definedName name="경비배부율">#REF!</definedName>
    <definedName name="경비율">#REF!</definedName>
    <definedName name="경비합">#REF!</definedName>
    <definedName name="경사1">#REF!</definedName>
    <definedName name="경사2">#REF!</definedName>
    <definedName name="경사3">#REF!</definedName>
    <definedName name="경사5">#REF!</definedName>
    <definedName name="경성갑지">#N/A</definedName>
    <definedName name="경수" localSheetId="0" hidden="1">{#N/A,#N/A,FALSE,"도급대비시행율";#N/A,#N/A,FALSE,"결의서";#N/A,#N/A,FALSE,"내역서";#N/A,#N/A,FALSE,"도급예상"}</definedName>
    <definedName name="경수" hidden="1">{#N/A,#N/A,FALSE,"도급대비시행율";#N/A,#N/A,FALSE,"결의서";#N/A,#N/A,FALSE,"내역서";#N/A,#N/A,FALSE,"도급예상"}</definedName>
    <definedName name="경수을지" localSheetId="0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경수을지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계" localSheetId="0">#REF!</definedName>
    <definedName name="계">#REF!</definedName>
    <definedName name="계_①___⑦">#REF!</definedName>
    <definedName name="계_장_공">#REF!</definedName>
    <definedName name="계단난간">#REF!</definedName>
    <definedName name="계단난간노">#REF!</definedName>
    <definedName name="계단마구리미장">#REF!</definedName>
    <definedName name="계단마구리미장노">#REF!</definedName>
    <definedName name="계수">#REF!</definedName>
    <definedName name="계수B5">[21]데이타!$E$41</definedName>
    <definedName name="계수B6">[21]데이타!$E$42</definedName>
    <definedName name="계수B8">[21]데이타!$E$43</definedName>
    <definedName name="계약공기" localSheetId="0">#REF!</definedName>
    <definedName name="계약공기">#REF!</definedName>
    <definedName name="계약내역서" localSheetId="0">#REF!</definedName>
    <definedName name="계약내역서">#REF!</definedName>
    <definedName name="계장공" localSheetId="0">#REF!</definedName>
    <definedName name="계장공">#REF!</definedName>
    <definedName name="계측">#REF!</definedName>
    <definedName name="계측기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회서">#REF!</definedName>
    <definedName name="계획고">#REF!</definedName>
    <definedName name="고강직경D13">#REF!</definedName>
    <definedName name="고강직경D16_25">#REF!</definedName>
    <definedName name="고강직경D29_35">#REF!</definedName>
    <definedName name="고광3">[21]데이타!$E$44</definedName>
    <definedName name="고광5">[21]데이타!$E$45</definedName>
    <definedName name="고급" localSheetId="0">#REF!</definedName>
    <definedName name="고급">#REF!</definedName>
    <definedName name="고려화학견적" localSheetId="0">{"Book1","수시.XLS"}</definedName>
    <definedName name="고려화학견적">{"Book1","수시.XLS"}</definedName>
    <definedName name="고압">#REF!</definedName>
    <definedName name="고압블럭수량">#REF!</definedName>
    <definedName name="고압케이블전공">#REF!</definedName>
    <definedName name="고용">#REF!</definedName>
    <definedName name="고용보험료">#REF!</definedName>
    <definedName name="고용보험료율">#REF!</definedName>
    <definedName name="고용보험율">#REF!</definedName>
    <definedName name="고철근">#REF!</definedName>
    <definedName name="고철근노">#REF!</definedName>
    <definedName name="고케">#REF!</definedName>
    <definedName name="곡관135.M">#REF!</definedName>
    <definedName name="곡관90.M">#REF!</definedName>
    <definedName name="골재1">#REF!</definedName>
    <definedName name="곰솔2508">[24]데이타!$E$46</definedName>
    <definedName name="곰솔3010">[21]데이타!$E$47</definedName>
    <definedName name="곰솔R10">[21]데이타!$E$48</definedName>
    <definedName name="곰솔R12">[21]데이타!$E$49</definedName>
    <definedName name="곰솔R15">[21]데이타!$E$50</definedName>
    <definedName name="공" localSheetId="0" hidden="1">[25]합천내역!#REF!</definedName>
    <definedName name="공">#REF!</definedName>
    <definedName name="공___종" localSheetId="0">#REF!</definedName>
    <definedName name="공___종">#REF!</definedName>
    <definedName name="공간" localSheetId="0">#N/A</definedName>
    <definedName name="공간">[0]!공간</definedName>
    <definedName name="공간거" localSheetId="0">#N/A</definedName>
    <definedName name="공간거">[0]!공간거</definedName>
    <definedName name="공간노">#N/A</definedName>
    <definedName name="공공도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시설">#REF!</definedName>
    <definedName name="공구손료">#REF!</definedName>
    <definedName name="공그리보양경">#REF!</definedName>
    <definedName name="공그리보양노">#REF!</definedName>
    <definedName name="공그리보양재">#REF!</definedName>
    <definedName name="공급가액">#REF!</definedName>
    <definedName name="공기">#REF!</definedName>
    <definedName name="공기산출">#N/A</definedName>
    <definedName name="공내역" localSheetId="0">#REF!</definedName>
    <definedName name="공내역">#REF!</definedName>
    <definedName name="공도구수량" localSheetId="0">#REF!</definedName>
    <definedName name="공도구수량">#REF!</definedName>
    <definedName name="공동공">#REF!</definedName>
    <definedName name="공동구공">#REF!</definedName>
    <definedName name="공동구공집계표">#REF!</definedName>
    <definedName name="공동구집계표">#REF!</definedName>
    <definedName name="공명">#REF!</definedName>
    <definedName name="공명1">#REF!</definedName>
    <definedName name="공문">#REF!</definedName>
    <definedName name="공문22">#REF!</definedName>
    <definedName name="공문양식">#REF!</definedName>
    <definedName name="공비집계1">#REF!</definedName>
    <definedName name="공사개요">#REF!</definedName>
    <definedName name="공사개요1">#REF!</definedName>
    <definedName name="공사개요2">#REF!</definedName>
    <definedName name="공사개요3">#REF!</definedName>
    <definedName name="공사개요4">#REF!</definedName>
    <definedName name="공사금액">#REF!</definedName>
    <definedName name="공사기간">#REF!</definedName>
    <definedName name="공사내역서">#REF!</definedName>
    <definedName name="공사명">#REF!</definedName>
    <definedName name="공산">#REF!</definedName>
    <definedName name="공산품">#REF!</definedName>
    <definedName name="공수1" localSheetId="0">BLCH</definedName>
    <definedName name="공수1">BLCH</definedName>
    <definedName name="공수범위" localSheetId="0">#REF!</definedName>
    <definedName name="공수범위">#REF!</definedName>
    <definedName name="공일" localSheetId="0">#REF!</definedName>
    <definedName name="공일">#REF!</definedName>
    <definedName name="공장동" localSheetId="0" hidden="1">#REF!</definedName>
    <definedName name="공장동" hidden="1">#REF!</definedName>
    <definedName name="공정수량">#REF!</definedName>
    <definedName name="공정집계" localSheetId="0">BlankMacro1</definedName>
    <definedName name="공정집계">BlankMacro1</definedName>
    <definedName name="공조닥트" localSheetId="0">#REF!</definedName>
    <definedName name="공조닥트">#REF!</definedName>
    <definedName name="공조닥트보온" localSheetId="0">#REF!</definedName>
    <definedName name="공조닥트보온">#REF!</definedName>
    <definedName name="공조실급수2" localSheetId="0">#REF!</definedName>
    <definedName name="공조실급수2">#REF!</definedName>
    <definedName name="공종9">#REF!</definedName>
    <definedName name="공종갯수">#REF!</definedName>
    <definedName name="공종별수량합산_qry">#REF!</definedName>
    <definedName name="공종별집계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종별집계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집계" localSheetId="0">BlankMacro1</definedName>
    <definedName name="공집계">BlankMacro1</definedName>
    <definedName name="공토공단위당" localSheetId="0">#REF!</definedName>
    <definedName name="공토공단위당">#REF!</definedName>
    <definedName name="공통가설공사" localSheetId="0">#REF!</definedName>
    <definedName name="공통가설공사">#REF!</definedName>
    <definedName name="공통경비" localSheetId="0">#REF!</definedName>
    <definedName name="공통경비">#REF!</definedName>
    <definedName name="공통노무비">#REF!</definedName>
    <definedName name="공통일위">#REF!</definedName>
    <definedName name="공통재료비">#REF!</definedName>
    <definedName name="공현2교철근집계표">#REF!</definedName>
    <definedName name="관">#REF!</definedName>
    <definedName name="관경1">#REF!</definedName>
    <definedName name="관급" localSheetId="0">#REF!,#REF!,#REF!</definedName>
    <definedName name="관급">#REF!,#REF!,#REF!</definedName>
    <definedName name="관급단가">#REF!</definedName>
    <definedName name="관급액">#REF!</definedName>
    <definedName name="관급자재">#REF!</definedName>
    <definedName name="관급자재대">#REF!</definedName>
    <definedName name="관급자재비">#REF!</definedName>
    <definedName name="관람안내증감">#REF!</definedName>
    <definedName name="관로연장거리">#REF!</definedName>
    <definedName name="관로조서">#REF!</definedName>
    <definedName name="관리비2" localSheetId="0" hidden="1">{#N/A,#N/A,FALSE,"갑지";#N/A,#N/A,FALSE,"개요";#N/A,#N/A,FALSE,"비목별";#N/A,#N/A,FALSE,"건물별";#N/A,#N/A,FALSE,"기구표";#N/A,#N/A,FALSE,"직원투입"}</definedName>
    <definedName name="관리비2" hidden="1">{#N/A,#N/A,FALSE,"갑지";#N/A,#N/A,FALSE,"개요";#N/A,#N/A,FALSE,"비목별";#N/A,#N/A,FALSE,"건물별";#N/A,#N/A,FALSE,"기구표";#N/A,#N/A,FALSE,"직원투입"}</definedName>
    <definedName name="관목계">#REF!</definedName>
    <definedName name="관정지반고">#REF!</definedName>
    <definedName name="광나무1003">[21]데이타!$E$51</definedName>
    <definedName name="광나무1203">[21]데이타!$E$52</definedName>
    <definedName name="광나무1506">[21]데이타!$E$53</definedName>
    <definedName name="광산" localSheetId="0">#REF!</definedName>
    <definedName name="광산">#REF!</definedName>
    <definedName name="광산품" localSheetId="0">#REF!</definedName>
    <definedName name="광산품">#REF!</definedName>
    <definedName name="광편백0405">[21]데이타!$E$153</definedName>
    <definedName name="광편백0507">[21]데이타!$E$154</definedName>
    <definedName name="광편백0509">[21]데이타!$E$155</definedName>
    <definedName name="교대보호블럭_설치" localSheetId="0">#REF!</definedName>
    <definedName name="교대보호블럭_설치">#REF!</definedName>
    <definedName name="교량배수시설공" localSheetId="0">#REF!</definedName>
    <definedName name="교량배수시설공">#REF!</definedName>
    <definedName name="교목계" localSheetId="0">#REF!</definedName>
    <definedName name="교목계">#REF!</definedName>
    <definedName name="교육">#REF!</definedName>
    <definedName name="교좌장치" localSheetId="0">{"Book1","수시.XLS"}</definedName>
    <definedName name="교좌장치">{"Book1","수시.XLS"}</definedName>
    <definedName name="교통">#REF!</definedName>
    <definedName name="교폭">#REF!</definedName>
    <definedName name="교ㅕㄱ셔">#REF!</definedName>
    <definedName name="굗ㅅ">#N/A</definedName>
    <definedName name="굗ㅈ">#REF!</definedName>
    <definedName name="굦ㅂ">#REF!</definedName>
    <definedName name="구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구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구랑2교">#REF!</definedName>
    <definedName name="구랑교">#REF!</definedName>
    <definedName name="구매">#REF!</definedName>
    <definedName name="구매자재비">#REF!</definedName>
    <definedName name="구미제">#REF!</definedName>
    <definedName name="구분_목록">[20]코드!$A$2:$A$4</definedName>
    <definedName name="구분_코드">[20]코드!$A$1</definedName>
    <definedName name="구상나무1505">[21]데이타!$E$69</definedName>
    <definedName name="구상나무2008">[21]데이타!$E$70</definedName>
    <definedName name="구상나무2510">[21]데이타!$E$71</definedName>
    <definedName name="구상나무3012">[21]데이타!$E$72</definedName>
    <definedName name="구자관" localSheetId="0" hidden="1">{#N/A,#N/A,FALSE,"신청통보";#N/A,#N/A,FALSE,"기성확인서";#N/A,#N/A,FALSE,"기성내역서"}</definedName>
    <definedName name="구자관" hidden="1">{#N/A,#N/A,FALSE,"신청통보";#N/A,#N/A,FALSE,"기성확인서";#N/A,#N/A,FALSE,"기성내역서"}</definedName>
    <definedName name="구조물R">#REF!</definedName>
    <definedName name="구조물공수">#REF!</definedName>
    <definedName name="구조물공하">#REF!</definedName>
    <definedName name="구조물집계">[26]터파기및재료!#REF!</definedName>
    <definedName name="구체콘" localSheetId="0">#REF!</definedName>
    <definedName name="구체콘">#REF!</definedName>
    <definedName name="국내장비" localSheetId="0">#REF!</definedName>
    <definedName name="국내장비">#REF!</definedName>
    <definedName name="국내장비계" localSheetId="0">#REF!</definedName>
    <definedName name="국내장비계">#REF!</definedName>
    <definedName name="국소카운팅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궁">#REF!</definedName>
    <definedName name="규격">#REF!</definedName>
    <definedName name="규격수">#REF!</definedName>
    <definedName name="규준틀설치경비">#REF!</definedName>
    <definedName name="규준틀설치노무">#REF!</definedName>
    <definedName name="규준틀설치재료">#REF!</definedName>
    <definedName name="균열보수공사">#REF!</definedName>
    <definedName name="극동">#REF!</definedName>
    <definedName name="근거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근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">#REF!</definedName>
    <definedName name="금마타리">#REF!</definedName>
    <definedName name="금변금간접노무비">#REF!</definedName>
    <definedName name="금변금고용보험료">#REF!</definedName>
    <definedName name="금변금공급가액">#REF!</definedName>
    <definedName name="금변금공사원가">#REF!</definedName>
    <definedName name="금변금기타경비">#REF!</definedName>
    <definedName name="금변금도급액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폐기물처리비">#REF!</definedName>
    <definedName name="금변전간접노무비">#REF!</definedName>
    <definedName name="금변전고용보험료">#REF!</definedName>
    <definedName name="금변전공급가액">#REF!</definedName>
    <definedName name="금변전공사원가">#REF!</definedName>
    <definedName name="금변전기타경비">#REF!</definedName>
    <definedName name="금변전도급액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폐기물처리비">#REF!</definedName>
    <definedName name="금속A소계">#REF!</definedName>
    <definedName name="금속B소계">#REF!</definedName>
    <definedName name="금속C소계">#REF!</definedName>
    <definedName name="금속D소계">#REF!</definedName>
    <definedName name="금속E소계">#REF!</definedName>
    <definedName name="금속경비">#REF!</definedName>
    <definedName name="금속공사">#REF!</definedName>
    <definedName name="금속노무">#REF!</definedName>
    <definedName name="금속재료">#REF!</definedName>
    <definedName name="금송1006">[21]데이타!$E$73</definedName>
    <definedName name="금송1208">[21]데이타!$E$74</definedName>
    <definedName name="금송1510">[21]데이타!$E$75</definedName>
    <definedName name="금액_수식" localSheetId="0">#REF!</definedName>
    <definedName name="금액_수식">#REF!</definedName>
    <definedName name="금오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오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사원가">#REF!</definedName>
    <definedName name="금회금기타경비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폐기물처리비">#REF!</definedName>
    <definedName name="금회기공사원가">#REF!</definedName>
    <definedName name="금회장공사원가">#REF!</definedName>
    <definedName name="금회전공사원가">#REF!</definedName>
    <definedName name="급수급탕">#REF!</definedName>
    <definedName name="기">[2]표지!#REF!</definedName>
    <definedName name="기경">#REF!</definedName>
    <definedName name="기경1">#REF!</definedName>
    <definedName name="기경1.1">#REF!</definedName>
    <definedName name="기경10">#REF!</definedName>
    <definedName name="기경10.1">#REF!</definedName>
    <definedName name="기경100">#REF!</definedName>
    <definedName name="기경100.1">#REF!</definedName>
    <definedName name="기경101">#REF!</definedName>
    <definedName name="기경101.1">#REF!</definedName>
    <definedName name="기경102">#REF!</definedName>
    <definedName name="기경102.1">#REF!</definedName>
    <definedName name="기경103">#REF!</definedName>
    <definedName name="기경103.1">#REF!</definedName>
    <definedName name="기경104">#REF!</definedName>
    <definedName name="기경104.1">#REF!</definedName>
    <definedName name="기경105">#REF!</definedName>
    <definedName name="기경105.1">#REF!</definedName>
    <definedName name="기경106">#REF!</definedName>
    <definedName name="기경106.1">#REF!</definedName>
    <definedName name="기경107">#REF!</definedName>
    <definedName name="기경107.1">#REF!</definedName>
    <definedName name="기경108">#REF!</definedName>
    <definedName name="기경108.1">#REF!</definedName>
    <definedName name="기경109">#REF!</definedName>
    <definedName name="기경109.1">#REF!</definedName>
    <definedName name="기경11">#REF!</definedName>
    <definedName name="기경11.1">#REF!</definedName>
    <definedName name="기경110">#REF!</definedName>
    <definedName name="기경110.1">#REF!</definedName>
    <definedName name="기경111">#REF!</definedName>
    <definedName name="기경111.1">#REF!</definedName>
    <definedName name="기경112">#REF!</definedName>
    <definedName name="기경112.1">#REF!</definedName>
    <definedName name="기경113">#REF!</definedName>
    <definedName name="기경113.1">#REF!</definedName>
    <definedName name="기경114">#REF!</definedName>
    <definedName name="기경114.1">#REF!</definedName>
    <definedName name="기경115">#REF!</definedName>
    <definedName name="기경115.1">#REF!</definedName>
    <definedName name="기경116">#REF!</definedName>
    <definedName name="기경116.1">#REF!</definedName>
    <definedName name="기경117">#REF!</definedName>
    <definedName name="기경117.1">#REF!</definedName>
    <definedName name="기경118">#REF!</definedName>
    <definedName name="기경118.1">#REF!</definedName>
    <definedName name="기경119">#REF!</definedName>
    <definedName name="기경119.1">#REF!</definedName>
    <definedName name="기경12">#REF!</definedName>
    <definedName name="기경12.1">#REF!</definedName>
    <definedName name="기경120">#REF!</definedName>
    <definedName name="기경120.1">#REF!</definedName>
    <definedName name="기경121">#REF!</definedName>
    <definedName name="기경121.1">#REF!</definedName>
    <definedName name="기경122">#REF!</definedName>
    <definedName name="기경122.1">#REF!</definedName>
    <definedName name="기경123">#REF!</definedName>
    <definedName name="기경123.1">#REF!</definedName>
    <definedName name="기경124">#REF!</definedName>
    <definedName name="기경124.1">#REF!</definedName>
    <definedName name="기경125">#REF!</definedName>
    <definedName name="기경125.1">#REF!</definedName>
    <definedName name="기경126">#REF!</definedName>
    <definedName name="기경126.1">#REF!</definedName>
    <definedName name="기경127">#REF!</definedName>
    <definedName name="기경127.1">#REF!</definedName>
    <definedName name="기경128">#REF!</definedName>
    <definedName name="기경128.1">#REF!</definedName>
    <definedName name="기경129">#REF!</definedName>
    <definedName name="기경129.1">#REF!</definedName>
    <definedName name="기경13">#REF!</definedName>
    <definedName name="기경13.1">#REF!</definedName>
    <definedName name="기경130">#REF!</definedName>
    <definedName name="기경130.1">#REF!</definedName>
    <definedName name="기경131">#REF!</definedName>
    <definedName name="기경131.1">#REF!</definedName>
    <definedName name="기경132">#REF!</definedName>
    <definedName name="기경132.1">#REF!</definedName>
    <definedName name="기경133">#REF!</definedName>
    <definedName name="기경133.1">#REF!</definedName>
    <definedName name="기경134">#REF!</definedName>
    <definedName name="기경134.1">#REF!</definedName>
    <definedName name="기경135">#REF!</definedName>
    <definedName name="기경135.1">#REF!</definedName>
    <definedName name="기경136">#REF!</definedName>
    <definedName name="기경136.1">#REF!</definedName>
    <definedName name="기경137">#REF!</definedName>
    <definedName name="기경137.1">#REF!</definedName>
    <definedName name="기경138">#REF!</definedName>
    <definedName name="기경138.1">#REF!</definedName>
    <definedName name="기경139">#REF!</definedName>
    <definedName name="기경139.1">#REF!</definedName>
    <definedName name="기경14">#REF!</definedName>
    <definedName name="기경14.1">#REF!</definedName>
    <definedName name="기경140">#REF!</definedName>
    <definedName name="기경140.1">#REF!</definedName>
    <definedName name="기경141">#REF!</definedName>
    <definedName name="기경141.1">#REF!</definedName>
    <definedName name="기경142">#REF!</definedName>
    <definedName name="기경142.1">#REF!</definedName>
    <definedName name="기경143">#REF!</definedName>
    <definedName name="기경143.1">#REF!</definedName>
    <definedName name="기경144">#REF!</definedName>
    <definedName name="기경144.1">#REF!</definedName>
    <definedName name="기경145">#REF!</definedName>
    <definedName name="기경145.1">#REF!</definedName>
    <definedName name="기경146">#REF!</definedName>
    <definedName name="기경146.1">#REF!</definedName>
    <definedName name="기경147">#REF!</definedName>
    <definedName name="기경147.1">#REF!</definedName>
    <definedName name="기경148">#REF!</definedName>
    <definedName name="기경148.1">#REF!</definedName>
    <definedName name="기경149">#REF!</definedName>
    <definedName name="기경149.1">#REF!</definedName>
    <definedName name="기경15">#REF!</definedName>
    <definedName name="기경15.1">#REF!</definedName>
    <definedName name="기경150">#REF!</definedName>
    <definedName name="기경150.1">#REF!</definedName>
    <definedName name="기경151">#REF!</definedName>
    <definedName name="기경151.1">#REF!</definedName>
    <definedName name="기경152">#REF!</definedName>
    <definedName name="기경152.1">#REF!</definedName>
    <definedName name="기경153">#REF!</definedName>
    <definedName name="기경153.1">#REF!</definedName>
    <definedName name="기경154">#REF!</definedName>
    <definedName name="기경154.1">#REF!</definedName>
    <definedName name="기경155">#REF!</definedName>
    <definedName name="기경155.1">#REF!</definedName>
    <definedName name="기경156">#REF!</definedName>
    <definedName name="기경156.1">#REF!</definedName>
    <definedName name="기경157">#REF!</definedName>
    <definedName name="기경157.1">#REF!</definedName>
    <definedName name="기경158">#REF!</definedName>
    <definedName name="기경158.1">#REF!</definedName>
    <definedName name="기경159">#REF!</definedName>
    <definedName name="기경159.1">#REF!</definedName>
    <definedName name="기경16">#REF!</definedName>
    <definedName name="기경16.1">#REF!</definedName>
    <definedName name="기경160">#REF!</definedName>
    <definedName name="기경160.1">#REF!</definedName>
    <definedName name="기경161">#REF!</definedName>
    <definedName name="기경161.1">#REF!</definedName>
    <definedName name="기경162">#REF!</definedName>
    <definedName name="기경162.1">#REF!</definedName>
    <definedName name="기경163">#REF!</definedName>
    <definedName name="기경163.1">#REF!</definedName>
    <definedName name="기경164">#REF!</definedName>
    <definedName name="기경164.1">#REF!</definedName>
    <definedName name="기경165">#REF!</definedName>
    <definedName name="기경165.1">#REF!</definedName>
    <definedName name="기경166">#REF!</definedName>
    <definedName name="기경166.1">#REF!</definedName>
    <definedName name="기경167">#REF!</definedName>
    <definedName name="기경167.1">#REF!</definedName>
    <definedName name="기경168">#REF!</definedName>
    <definedName name="기경168.1">#REF!</definedName>
    <definedName name="기경169">#REF!</definedName>
    <definedName name="기경169.1">#REF!</definedName>
    <definedName name="기경17">#REF!</definedName>
    <definedName name="기경17.1">#REF!</definedName>
    <definedName name="기경170">#REF!</definedName>
    <definedName name="기경170.1">#REF!</definedName>
    <definedName name="기경171">#REF!</definedName>
    <definedName name="기경171.1">#REF!</definedName>
    <definedName name="기경172">#REF!</definedName>
    <definedName name="기경172.1">#REF!</definedName>
    <definedName name="기경173">#REF!</definedName>
    <definedName name="기경173.1">#REF!</definedName>
    <definedName name="기경174">#REF!</definedName>
    <definedName name="기경174.1">#REF!</definedName>
    <definedName name="기경175">#REF!</definedName>
    <definedName name="기경175.1">#REF!</definedName>
    <definedName name="기경176">#REF!</definedName>
    <definedName name="기경176.1">#REF!</definedName>
    <definedName name="기경177">#REF!</definedName>
    <definedName name="기경177.1">#REF!</definedName>
    <definedName name="기경178">#REF!</definedName>
    <definedName name="기경178.1">#REF!</definedName>
    <definedName name="기경179">#REF!</definedName>
    <definedName name="기경179.1">#REF!</definedName>
    <definedName name="기경18">#REF!</definedName>
    <definedName name="기경18.1">#REF!</definedName>
    <definedName name="기경180">#REF!</definedName>
    <definedName name="기경180.1">#REF!</definedName>
    <definedName name="기경181">#REF!</definedName>
    <definedName name="기경181.1">#REF!</definedName>
    <definedName name="기경182">#REF!</definedName>
    <definedName name="기경182.1">#REF!</definedName>
    <definedName name="기경183">#REF!</definedName>
    <definedName name="기경183.1">#REF!</definedName>
    <definedName name="기경184">#REF!</definedName>
    <definedName name="기경184.1">#REF!</definedName>
    <definedName name="기경185">#REF!</definedName>
    <definedName name="기경185.1">#REF!</definedName>
    <definedName name="기경186">#REF!</definedName>
    <definedName name="기경186.1">#REF!</definedName>
    <definedName name="기경187">#REF!</definedName>
    <definedName name="기경187.1">#REF!</definedName>
    <definedName name="기경188">#REF!</definedName>
    <definedName name="기경188.1">#REF!</definedName>
    <definedName name="기경189">#REF!</definedName>
    <definedName name="기경189.1">#REF!</definedName>
    <definedName name="기경19">#REF!</definedName>
    <definedName name="기경19.1">#REF!</definedName>
    <definedName name="기경190">#REF!</definedName>
    <definedName name="기경190.1">#REF!</definedName>
    <definedName name="기경191">#REF!</definedName>
    <definedName name="기경191.1">#REF!</definedName>
    <definedName name="기경192">#REF!</definedName>
    <definedName name="기경192.1">#REF!</definedName>
    <definedName name="기경193">#REF!</definedName>
    <definedName name="기경193.1">#REF!</definedName>
    <definedName name="기경194">#REF!</definedName>
    <definedName name="기경194.1">#REF!</definedName>
    <definedName name="기경195">#REF!</definedName>
    <definedName name="기경195.1">#REF!</definedName>
    <definedName name="기경196">#REF!</definedName>
    <definedName name="기경196.1">#REF!</definedName>
    <definedName name="기경197">#REF!</definedName>
    <definedName name="기경197.1">#REF!</definedName>
    <definedName name="기경198">#REF!</definedName>
    <definedName name="기경198.1">#REF!</definedName>
    <definedName name="기경199">#REF!</definedName>
    <definedName name="기경199.1">#REF!</definedName>
    <definedName name="기경2">#REF!</definedName>
    <definedName name="기경2.1">#REF!</definedName>
    <definedName name="기경20">#REF!</definedName>
    <definedName name="기경20.1">#REF!</definedName>
    <definedName name="기경200">#REF!</definedName>
    <definedName name="기경200.1">#REF!</definedName>
    <definedName name="기경201">#REF!</definedName>
    <definedName name="기경201.1">#REF!</definedName>
    <definedName name="기경202">#REF!</definedName>
    <definedName name="기경202.1">#REF!</definedName>
    <definedName name="기경203">#REF!</definedName>
    <definedName name="기경203.1">#REF!</definedName>
    <definedName name="기경204">#REF!</definedName>
    <definedName name="기경204.1">#REF!</definedName>
    <definedName name="기경205">#REF!</definedName>
    <definedName name="기경205.1">#REF!</definedName>
    <definedName name="기경206">#REF!</definedName>
    <definedName name="기경206.1">#REF!</definedName>
    <definedName name="기경207">#REF!</definedName>
    <definedName name="기경207.1">#REF!</definedName>
    <definedName name="기경208">#REF!</definedName>
    <definedName name="기경208.1">#REF!</definedName>
    <definedName name="기경209">#REF!</definedName>
    <definedName name="기경209.1">#REF!</definedName>
    <definedName name="기경21">#REF!</definedName>
    <definedName name="기경21.1">#REF!</definedName>
    <definedName name="기경210">#REF!</definedName>
    <definedName name="기경210.1">#REF!</definedName>
    <definedName name="기경211">#REF!</definedName>
    <definedName name="기경211.1">#REF!</definedName>
    <definedName name="기경212">#REF!</definedName>
    <definedName name="기경212.1">#REF!</definedName>
    <definedName name="기경213">#REF!</definedName>
    <definedName name="기경213.1">#REF!</definedName>
    <definedName name="기경214">#REF!</definedName>
    <definedName name="기경214.1">#REF!</definedName>
    <definedName name="기경215">#REF!</definedName>
    <definedName name="기경215.1">#REF!</definedName>
    <definedName name="기경216">#REF!</definedName>
    <definedName name="기경216.1">#REF!</definedName>
    <definedName name="기경217">#REF!</definedName>
    <definedName name="기경217.1">#REF!</definedName>
    <definedName name="기경218">#REF!</definedName>
    <definedName name="기경218.1">#REF!</definedName>
    <definedName name="기경219">#REF!</definedName>
    <definedName name="기경219.1">#REF!</definedName>
    <definedName name="기경22">#REF!</definedName>
    <definedName name="기경22.1">#REF!</definedName>
    <definedName name="기경220">#REF!</definedName>
    <definedName name="기경220.1">#REF!</definedName>
    <definedName name="기경221">#REF!</definedName>
    <definedName name="기경221.1">#REF!</definedName>
    <definedName name="기경222">#REF!</definedName>
    <definedName name="기경222.1">#REF!</definedName>
    <definedName name="기경223">#REF!</definedName>
    <definedName name="기경223.1">#REF!</definedName>
    <definedName name="기경224">#REF!</definedName>
    <definedName name="기경224.1">#REF!</definedName>
    <definedName name="기경225">#REF!</definedName>
    <definedName name="기경225.1">#REF!</definedName>
    <definedName name="기경226">#REF!</definedName>
    <definedName name="기경226.1">#REF!</definedName>
    <definedName name="기경227">#REF!</definedName>
    <definedName name="기경227.1">#REF!</definedName>
    <definedName name="기경228">#REF!</definedName>
    <definedName name="기경228.1">#REF!</definedName>
    <definedName name="기경229">#REF!</definedName>
    <definedName name="기경229.1">#REF!</definedName>
    <definedName name="기경23">#REF!</definedName>
    <definedName name="기경23.1">#REF!</definedName>
    <definedName name="기경230">#REF!</definedName>
    <definedName name="기경230.1">#REF!</definedName>
    <definedName name="기경231">#REF!</definedName>
    <definedName name="기경231.1">#REF!</definedName>
    <definedName name="기경232">#REF!</definedName>
    <definedName name="기경232.1">#REF!</definedName>
    <definedName name="기경233">#REF!</definedName>
    <definedName name="기경233.1">#REF!</definedName>
    <definedName name="기경234">#REF!</definedName>
    <definedName name="기경234.1">#REF!</definedName>
    <definedName name="기경235">#REF!</definedName>
    <definedName name="기경235.1">#REF!</definedName>
    <definedName name="기경236">#REF!</definedName>
    <definedName name="기경236.1">#REF!</definedName>
    <definedName name="기경237">#REF!</definedName>
    <definedName name="기경237.1">#REF!</definedName>
    <definedName name="기경238">#REF!</definedName>
    <definedName name="기경238.1">#REF!</definedName>
    <definedName name="기경239">#REF!</definedName>
    <definedName name="기경239.1">#REF!</definedName>
    <definedName name="기경24">#REF!</definedName>
    <definedName name="기경24.1">#REF!</definedName>
    <definedName name="기경240">#REF!</definedName>
    <definedName name="기경240.1">#REF!</definedName>
    <definedName name="기경241">#REF!</definedName>
    <definedName name="기경241.1">#REF!</definedName>
    <definedName name="기경242">#REF!</definedName>
    <definedName name="기경242.1">#REF!</definedName>
    <definedName name="기경243">#REF!</definedName>
    <definedName name="기경243.1">#REF!</definedName>
    <definedName name="기경244">#REF!</definedName>
    <definedName name="기경244.1">#REF!</definedName>
    <definedName name="기경245">#REF!</definedName>
    <definedName name="기경245.1">#REF!</definedName>
    <definedName name="기경246">#REF!</definedName>
    <definedName name="기경246.1">#REF!</definedName>
    <definedName name="기경247">#REF!</definedName>
    <definedName name="기경247.1">#REF!</definedName>
    <definedName name="기경248">#REF!</definedName>
    <definedName name="기경248.1">#REF!</definedName>
    <definedName name="기경249">#REF!</definedName>
    <definedName name="기경249.1">#REF!</definedName>
    <definedName name="기경25">#REF!</definedName>
    <definedName name="기경25.1">#REF!</definedName>
    <definedName name="기경250">#REF!</definedName>
    <definedName name="기경250.1">#REF!</definedName>
    <definedName name="기경251">#REF!</definedName>
    <definedName name="기경251.1">#REF!</definedName>
    <definedName name="기경252">#REF!</definedName>
    <definedName name="기경252.1">#REF!</definedName>
    <definedName name="기경253">#REF!</definedName>
    <definedName name="기경253.1">#REF!</definedName>
    <definedName name="기경254">#REF!</definedName>
    <definedName name="기경254.1">#REF!</definedName>
    <definedName name="기경255">#REF!</definedName>
    <definedName name="기경255.1">#REF!</definedName>
    <definedName name="기경256">#REF!</definedName>
    <definedName name="기경256.1">#REF!</definedName>
    <definedName name="기경257">#REF!</definedName>
    <definedName name="기경257.1">#REF!</definedName>
    <definedName name="기경258">#REF!</definedName>
    <definedName name="기경258.1">#REF!</definedName>
    <definedName name="기경259">#REF!</definedName>
    <definedName name="기경259.1">#REF!</definedName>
    <definedName name="기경26">#REF!</definedName>
    <definedName name="기경26.1">#REF!</definedName>
    <definedName name="기경260">#REF!</definedName>
    <definedName name="기경260.1">#REF!</definedName>
    <definedName name="기경261">#REF!</definedName>
    <definedName name="기경261.1">#REF!</definedName>
    <definedName name="기경262">#REF!</definedName>
    <definedName name="기경262.1">#REF!</definedName>
    <definedName name="기경263">#REF!</definedName>
    <definedName name="기경263.1">#REF!</definedName>
    <definedName name="기경264">#REF!</definedName>
    <definedName name="기경264.1">#REF!</definedName>
    <definedName name="기경265">#REF!</definedName>
    <definedName name="기경265.1">#REF!</definedName>
    <definedName name="기경266">#REF!</definedName>
    <definedName name="기경266.1">#REF!</definedName>
    <definedName name="기경267">#REF!</definedName>
    <definedName name="기경267.1">#REF!</definedName>
    <definedName name="기경268">#REF!</definedName>
    <definedName name="기경268.1">#REF!</definedName>
    <definedName name="기경269">#REF!</definedName>
    <definedName name="기경269.1">#REF!</definedName>
    <definedName name="기경27">#REF!</definedName>
    <definedName name="기경27.1">#REF!</definedName>
    <definedName name="기경270">#REF!</definedName>
    <definedName name="기경270.1">#REF!</definedName>
    <definedName name="기경271">#REF!</definedName>
    <definedName name="기경271.1">#REF!</definedName>
    <definedName name="기경272">#REF!</definedName>
    <definedName name="기경272.1">#REF!</definedName>
    <definedName name="기경273">#REF!</definedName>
    <definedName name="기경273.1">#REF!</definedName>
    <definedName name="기경274">#REF!</definedName>
    <definedName name="기경274.1">#REF!</definedName>
    <definedName name="기경275">#REF!</definedName>
    <definedName name="기경275.1">#REF!</definedName>
    <definedName name="기경276">#REF!</definedName>
    <definedName name="기경276.1">#REF!</definedName>
    <definedName name="기경277">#REF!</definedName>
    <definedName name="기경277.1">#REF!</definedName>
    <definedName name="기경278">#REF!</definedName>
    <definedName name="기경278.1">#REF!</definedName>
    <definedName name="기경279">#REF!</definedName>
    <definedName name="기경279.1">#REF!</definedName>
    <definedName name="기경28">#REF!</definedName>
    <definedName name="기경28.1">#REF!</definedName>
    <definedName name="기경280">#REF!</definedName>
    <definedName name="기경280.1">#REF!</definedName>
    <definedName name="기경281">#REF!</definedName>
    <definedName name="기경281.1">#REF!</definedName>
    <definedName name="기경282">#REF!</definedName>
    <definedName name="기경282.1">#REF!</definedName>
    <definedName name="기경283">#REF!</definedName>
    <definedName name="기경283.1">#REF!</definedName>
    <definedName name="기경284">#REF!</definedName>
    <definedName name="기경284.1">#REF!</definedName>
    <definedName name="기경285">#REF!</definedName>
    <definedName name="기경285.1">#REF!</definedName>
    <definedName name="기경286">#REF!</definedName>
    <definedName name="기경286.1">#REF!</definedName>
    <definedName name="기경287">#REF!</definedName>
    <definedName name="기경287.1">#REF!</definedName>
    <definedName name="기경288">#REF!</definedName>
    <definedName name="기경288.1">#REF!</definedName>
    <definedName name="기경289">#REF!</definedName>
    <definedName name="기경289.1">#REF!</definedName>
    <definedName name="기경29">#REF!</definedName>
    <definedName name="기경29.1">#REF!</definedName>
    <definedName name="기경290">#REF!</definedName>
    <definedName name="기경290.1">#REF!</definedName>
    <definedName name="기경291">#REF!</definedName>
    <definedName name="기경291.1">#REF!</definedName>
    <definedName name="기경292">#REF!</definedName>
    <definedName name="기경292.1">#REF!</definedName>
    <definedName name="기경293">#REF!</definedName>
    <definedName name="기경293.1">#REF!</definedName>
    <definedName name="기경294">#REF!</definedName>
    <definedName name="기경294.1">#REF!</definedName>
    <definedName name="기경295">#REF!</definedName>
    <definedName name="기경295.1">#REF!</definedName>
    <definedName name="기경296">#REF!</definedName>
    <definedName name="기경296.1">#REF!</definedName>
    <definedName name="기경297">#REF!</definedName>
    <definedName name="기경297.1">#REF!</definedName>
    <definedName name="기경298">#REF!</definedName>
    <definedName name="기경298.1">#REF!</definedName>
    <definedName name="기경299">#REF!</definedName>
    <definedName name="기경299.1">#REF!</definedName>
    <definedName name="기경3">#REF!</definedName>
    <definedName name="기경3.1">#REF!</definedName>
    <definedName name="기경30">#REF!</definedName>
    <definedName name="기경30.1">#REF!</definedName>
    <definedName name="기경300">#REF!</definedName>
    <definedName name="기경300.1">#REF!</definedName>
    <definedName name="기경301">#REF!</definedName>
    <definedName name="기경301.1">#REF!</definedName>
    <definedName name="기경302">#REF!</definedName>
    <definedName name="기경302.1">#REF!</definedName>
    <definedName name="기경303">#REF!</definedName>
    <definedName name="기경303.1">#REF!</definedName>
    <definedName name="기경304">#REF!</definedName>
    <definedName name="기경304.1">#REF!</definedName>
    <definedName name="기경305">#REF!</definedName>
    <definedName name="기경305.1">#REF!</definedName>
    <definedName name="기경306">#REF!</definedName>
    <definedName name="기경306.1">#REF!</definedName>
    <definedName name="기경307">#REF!</definedName>
    <definedName name="기경307.1">#REF!</definedName>
    <definedName name="기경308">#REF!</definedName>
    <definedName name="기경308.1">#REF!</definedName>
    <definedName name="기경309">#REF!</definedName>
    <definedName name="기경309.1">#REF!</definedName>
    <definedName name="기경31">#REF!</definedName>
    <definedName name="기경31.1">#REF!</definedName>
    <definedName name="기경310">#REF!</definedName>
    <definedName name="기경310.1">#REF!</definedName>
    <definedName name="기경311">#REF!</definedName>
    <definedName name="기경311.1">#REF!</definedName>
    <definedName name="기경312">#REF!</definedName>
    <definedName name="기경312.1">#REF!</definedName>
    <definedName name="기경313">#REF!</definedName>
    <definedName name="기경313.1">#REF!</definedName>
    <definedName name="기경314">#REF!</definedName>
    <definedName name="기경314.1">#REF!</definedName>
    <definedName name="기경315">#REF!</definedName>
    <definedName name="기경315.1">#REF!</definedName>
    <definedName name="기경316">#REF!</definedName>
    <definedName name="기경316.1">#REF!</definedName>
    <definedName name="기경317">#REF!</definedName>
    <definedName name="기경317.1">#REF!</definedName>
    <definedName name="기경318">#REF!</definedName>
    <definedName name="기경318.1">#REF!</definedName>
    <definedName name="기경319">#REF!</definedName>
    <definedName name="기경319.1">#REF!</definedName>
    <definedName name="기경32">#REF!</definedName>
    <definedName name="기경32.1">#REF!</definedName>
    <definedName name="기경320">#REF!</definedName>
    <definedName name="기경320.1">#REF!</definedName>
    <definedName name="기경321">#REF!</definedName>
    <definedName name="기경321.1">#REF!</definedName>
    <definedName name="기경322">#REF!</definedName>
    <definedName name="기경322.1">#REF!</definedName>
    <definedName name="기경323">#REF!</definedName>
    <definedName name="기경323.1">#REF!</definedName>
    <definedName name="기경324">#REF!</definedName>
    <definedName name="기경324.1">#REF!</definedName>
    <definedName name="기경325">#REF!</definedName>
    <definedName name="기경325.1">#REF!</definedName>
    <definedName name="기경326">#REF!</definedName>
    <definedName name="기경326.1">#REF!</definedName>
    <definedName name="기경327">#REF!</definedName>
    <definedName name="기경327.1">#REF!</definedName>
    <definedName name="기경328">#REF!</definedName>
    <definedName name="기경328.1">#REF!</definedName>
    <definedName name="기경329">#REF!</definedName>
    <definedName name="기경329.1">#REF!</definedName>
    <definedName name="기경33">#REF!</definedName>
    <definedName name="기경33.1">#REF!</definedName>
    <definedName name="기경330">#REF!</definedName>
    <definedName name="기경330.1">#REF!</definedName>
    <definedName name="기경331">#REF!</definedName>
    <definedName name="기경331.1">#REF!</definedName>
    <definedName name="기경332">#REF!</definedName>
    <definedName name="기경332.1">#REF!</definedName>
    <definedName name="기경333">#REF!</definedName>
    <definedName name="기경333.1">#REF!</definedName>
    <definedName name="기경334">#REF!</definedName>
    <definedName name="기경334.1">#REF!</definedName>
    <definedName name="기경335">#REF!</definedName>
    <definedName name="기경335.1">#REF!</definedName>
    <definedName name="기경336">#REF!</definedName>
    <definedName name="기경336.1">#REF!</definedName>
    <definedName name="기경337">#REF!</definedName>
    <definedName name="기경337.1">#REF!</definedName>
    <definedName name="기경338">#REF!</definedName>
    <definedName name="기경338.1">#REF!</definedName>
    <definedName name="기경339">#REF!</definedName>
    <definedName name="기경339.1">#REF!</definedName>
    <definedName name="기경34">#REF!</definedName>
    <definedName name="기경34.1">#REF!</definedName>
    <definedName name="기경340">#REF!</definedName>
    <definedName name="기경340.1">#REF!</definedName>
    <definedName name="기경341">#REF!</definedName>
    <definedName name="기경341.1">#REF!</definedName>
    <definedName name="기경342">#REF!</definedName>
    <definedName name="기경342.1">#REF!</definedName>
    <definedName name="기경343">#REF!</definedName>
    <definedName name="기경343.1">#REF!</definedName>
    <definedName name="기경344">#REF!</definedName>
    <definedName name="기경344.1">#REF!</definedName>
    <definedName name="기경345">#REF!</definedName>
    <definedName name="기경345.1">#REF!</definedName>
    <definedName name="기경346">#REF!</definedName>
    <definedName name="기경346.1">#REF!</definedName>
    <definedName name="기경347">#REF!</definedName>
    <definedName name="기경347.1">#REF!</definedName>
    <definedName name="기경348">#REF!</definedName>
    <definedName name="기경348.1">#REF!</definedName>
    <definedName name="기경349">#REF!</definedName>
    <definedName name="기경349.1">#REF!</definedName>
    <definedName name="기경35">#REF!</definedName>
    <definedName name="기경35.1">#REF!</definedName>
    <definedName name="기경350">#REF!</definedName>
    <definedName name="기경350.1">#REF!</definedName>
    <definedName name="기경351">#REF!</definedName>
    <definedName name="기경351.1">#REF!</definedName>
    <definedName name="기경352">#REF!</definedName>
    <definedName name="기경352.1">#REF!</definedName>
    <definedName name="기경353">#REF!</definedName>
    <definedName name="기경353.1">#REF!</definedName>
    <definedName name="기경354">#REF!</definedName>
    <definedName name="기경354.1">#REF!</definedName>
    <definedName name="기경355">#REF!</definedName>
    <definedName name="기경355.1">#REF!</definedName>
    <definedName name="기경356">#REF!</definedName>
    <definedName name="기경356.1">#REF!</definedName>
    <definedName name="기경357">#REF!</definedName>
    <definedName name="기경357.1">#REF!</definedName>
    <definedName name="기경358">#REF!</definedName>
    <definedName name="기경358.1">#REF!</definedName>
    <definedName name="기경359">#REF!</definedName>
    <definedName name="기경359.1">#REF!</definedName>
    <definedName name="기경36">#REF!</definedName>
    <definedName name="기경36.1">#REF!</definedName>
    <definedName name="기경360">#REF!</definedName>
    <definedName name="기경360.1">#REF!</definedName>
    <definedName name="기경361">#REF!</definedName>
    <definedName name="기경361.1">#REF!</definedName>
    <definedName name="기경362">#REF!</definedName>
    <definedName name="기경362.1">#REF!</definedName>
    <definedName name="기경363">#REF!</definedName>
    <definedName name="기경363.1">#REF!</definedName>
    <definedName name="기경364">#REF!</definedName>
    <definedName name="기경364.1">#REF!</definedName>
    <definedName name="기경365">#REF!</definedName>
    <definedName name="기경365.1">#REF!</definedName>
    <definedName name="기경366">#REF!</definedName>
    <definedName name="기경366.1">#REF!</definedName>
    <definedName name="기경367">#REF!</definedName>
    <definedName name="기경367.1">#REF!</definedName>
    <definedName name="기경368">#REF!</definedName>
    <definedName name="기경368.1">#REF!</definedName>
    <definedName name="기경369">#REF!</definedName>
    <definedName name="기경369.1">#REF!</definedName>
    <definedName name="기경37">#REF!</definedName>
    <definedName name="기경37.1">#REF!</definedName>
    <definedName name="기경370">#REF!</definedName>
    <definedName name="기경370.1">#REF!</definedName>
    <definedName name="기경371">#REF!</definedName>
    <definedName name="기경371.1">#REF!</definedName>
    <definedName name="기경372">#REF!</definedName>
    <definedName name="기경372.1">#REF!</definedName>
    <definedName name="기경373">#REF!</definedName>
    <definedName name="기경373.1">#REF!</definedName>
    <definedName name="기경374">#REF!</definedName>
    <definedName name="기경374.1">#REF!</definedName>
    <definedName name="기경375">#REF!</definedName>
    <definedName name="기경375.1">#REF!</definedName>
    <definedName name="기경376">#REF!</definedName>
    <definedName name="기경376.1">#REF!</definedName>
    <definedName name="기경377">#REF!</definedName>
    <definedName name="기경377.1">#REF!</definedName>
    <definedName name="기경378">#REF!</definedName>
    <definedName name="기경378.1">#REF!</definedName>
    <definedName name="기경379">#REF!</definedName>
    <definedName name="기경379.1">#REF!</definedName>
    <definedName name="기경38">#REF!</definedName>
    <definedName name="기경38.1">#REF!</definedName>
    <definedName name="기경380">#REF!</definedName>
    <definedName name="기경380.1">#REF!</definedName>
    <definedName name="기경381">#REF!</definedName>
    <definedName name="기경381.1">#REF!</definedName>
    <definedName name="기경382">#REF!</definedName>
    <definedName name="기경382.1">#REF!</definedName>
    <definedName name="기경383">#REF!</definedName>
    <definedName name="기경383.1">#REF!</definedName>
    <definedName name="기경384">#REF!</definedName>
    <definedName name="기경384.1">#REF!</definedName>
    <definedName name="기경385">#REF!</definedName>
    <definedName name="기경385.1">#REF!</definedName>
    <definedName name="기경386">#REF!</definedName>
    <definedName name="기경386.1">#REF!</definedName>
    <definedName name="기경387">#REF!</definedName>
    <definedName name="기경387.1">#REF!</definedName>
    <definedName name="기경388">#REF!</definedName>
    <definedName name="기경388.1">#REF!</definedName>
    <definedName name="기경389">#REF!</definedName>
    <definedName name="기경389.1">#REF!</definedName>
    <definedName name="기경39">#REF!</definedName>
    <definedName name="기경39.1">#REF!</definedName>
    <definedName name="기경390">#REF!</definedName>
    <definedName name="기경390.1">#REF!</definedName>
    <definedName name="기경391">#REF!</definedName>
    <definedName name="기경391.1">#REF!</definedName>
    <definedName name="기경392">#REF!</definedName>
    <definedName name="기경392.1">#REF!</definedName>
    <definedName name="기경393">#REF!</definedName>
    <definedName name="기경393.1">#REF!</definedName>
    <definedName name="기경394">#REF!</definedName>
    <definedName name="기경394.1">#REF!</definedName>
    <definedName name="기경395">#REF!</definedName>
    <definedName name="기경395.1">#REF!</definedName>
    <definedName name="기경396">#REF!</definedName>
    <definedName name="기경396.1">#REF!</definedName>
    <definedName name="기경397">#REF!</definedName>
    <definedName name="기경397.1">#REF!</definedName>
    <definedName name="기경398">#REF!</definedName>
    <definedName name="기경398.1">#REF!</definedName>
    <definedName name="기경399">#REF!</definedName>
    <definedName name="기경399.1">#REF!</definedName>
    <definedName name="기경4">#REF!</definedName>
    <definedName name="기경4.1">#REF!</definedName>
    <definedName name="기경40">#REF!</definedName>
    <definedName name="기경40.1">#REF!</definedName>
    <definedName name="기경400">#REF!</definedName>
    <definedName name="기경400.1">#REF!</definedName>
    <definedName name="기경401">#REF!</definedName>
    <definedName name="기경401.1">#REF!</definedName>
    <definedName name="기경402">#REF!</definedName>
    <definedName name="기경402.1">#REF!</definedName>
    <definedName name="기경403">#REF!</definedName>
    <definedName name="기경403.1">#REF!</definedName>
    <definedName name="기경404">#REF!</definedName>
    <definedName name="기경404.1">#REF!</definedName>
    <definedName name="기경405">#REF!</definedName>
    <definedName name="기경405.1">#REF!</definedName>
    <definedName name="기경406">#REF!</definedName>
    <definedName name="기경406.1">#REF!</definedName>
    <definedName name="기경407">#REF!</definedName>
    <definedName name="기경407.1">#REF!</definedName>
    <definedName name="기경408">#REF!</definedName>
    <definedName name="기경408.1">#REF!</definedName>
    <definedName name="기경409">#REF!</definedName>
    <definedName name="기경409.1">#REF!</definedName>
    <definedName name="기경41">#REF!</definedName>
    <definedName name="기경41.1">#REF!</definedName>
    <definedName name="기경410">#REF!</definedName>
    <definedName name="기경410.1">#REF!</definedName>
    <definedName name="기경411">#REF!</definedName>
    <definedName name="기경411.1">#REF!</definedName>
    <definedName name="기경412">#REF!</definedName>
    <definedName name="기경412.1">#REF!</definedName>
    <definedName name="기경413">#REF!</definedName>
    <definedName name="기경413.1">#REF!</definedName>
    <definedName name="기경414">#REF!</definedName>
    <definedName name="기경414.1">#REF!</definedName>
    <definedName name="기경415">#REF!</definedName>
    <definedName name="기경415.1">#REF!</definedName>
    <definedName name="기경416">#REF!</definedName>
    <definedName name="기경416.1">#REF!</definedName>
    <definedName name="기경417">#REF!</definedName>
    <definedName name="기경417.1">#REF!</definedName>
    <definedName name="기경418">#REF!</definedName>
    <definedName name="기경418.1">#REF!</definedName>
    <definedName name="기경419">#REF!</definedName>
    <definedName name="기경419.1">#REF!</definedName>
    <definedName name="기경42">#REF!</definedName>
    <definedName name="기경42.1">#REF!</definedName>
    <definedName name="기경420">#REF!</definedName>
    <definedName name="기경420.1">#REF!</definedName>
    <definedName name="기경421">#REF!</definedName>
    <definedName name="기경421.1">#REF!</definedName>
    <definedName name="기경422">#REF!</definedName>
    <definedName name="기경422.1">#REF!</definedName>
    <definedName name="기경423">#REF!</definedName>
    <definedName name="기경423.1">#REF!</definedName>
    <definedName name="기경424">#REF!</definedName>
    <definedName name="기경424.1">#REF!</definedName>
    <definedName name="기경425">#REF!</definedName>
    <definedName name="기경425.1">#REF!</definedName>
    <definedName name="기경426">#REF!</definedName>
    <definedName name="기경426.1">#REF!</definedName>
    <definedName name="기경427">#REF!</definedName>
    <definedName name="기경427.1">#REF!</definedName>
    <definedName name="기경428">#REF!</definedName>
    <definedName name="기경428.1">#REF!</definedName>
    <definedName name="기경429">#REF!</definedName>
    <definedName name="기경429.1">#REF!</definedName>
    <definedName name="기경43">#REF!</definedName>
    <definedName name="기경43.1">#REF!</definedName>
    <definedName name="기경430">#REF!</definedName>
    <definedName name="기경430.1">#REF!</definedName>
    <definedName name="기경431">#REF!</definedName>
    <definedName name="기경431.1">#REF!</definedName>
    <definedName name="기경432">#REF!</definedName>
    <definedName name="기경432.1">#REF!</definedName>
    <definedName name="기경433">#REF!</definedName>
    <definedName name="기경433.1">#REF!</definedName>
    <definedName name="기경434">#REF!</definedName>
    <definedName name="기경434.1">#REF!</definedName>
    <definedName name="기경435">#REF!</definedName>
    <definedName name="기경435.1">#REF!</definedName>
    <definedName name="기경436">#REF!</definedName>
    <definedName name="기경436.1">#REF!</definedName>
    <definedName name="기경437">#REF!</definedName>
    <definedName name="기경437.1">#REF!</definedName>
    <definedName name="기경438">#REF!</definedName>
    <definedName name="기경438.1">#REF!</definedName>
    <definedName name="기경439">#REF!</definedName>
    <definedName name="기경439.1">#REF!</definedName>
    <definedName name="기경44">#REF!</definedName>
    <definedName name="기경44.1">#REF!</definedName>
    <definedName name="기경440">#REF!</definedName>
    <definedName name="기경440.1">#REF!</definedName>
    <definedName name="기경441">#REF!</definedName>
    <definedName name="기경441.1">#REF!</definedName>
    <definedName name="기경442">#REF!</definedName>
    <definedName name="기경442.1">#REF!</definedName>
    <definedName name="기경443">#REF!</definedName>
    <definedName name="기경443.1">#REF!</definedName>
    <definedName name="기경444">#REF!</definedName>
    <definedName name="기경444.1">#REF!</definedName>
    <definedName name="기경445">#REF!</definedName>
    <definedName name="기경445.1">#REF!</definedName>
    <definedName name="기경446">#REF!</definedName>
    <definedName name="기경446.1">#REF!</definedName>
    <definedName name="기경447">#REF!</definedName>
    <definedName name="기경447.1">#REF!</definedName>
    <definedName name="기경448">#REF!</definedName>
    <definedName name="기경448.1">#REF!</definedName>
    <definedName name="기경449">#REF!</definedName>
    <definedName name="기경449.1">#REF!</definedName>
    <definedName name="기경45">#REF!</definedName>
    <definedName name="기경45.1">#REF!</definedName>
    <definedName name="기경450">#REF!</definedName>
    <definedName name="기경450.1">#REF!</definedName>
    <definedName name="기경451">#REF!</definedName>
    <definedName name="기경451.1">#REF!</definedName>
    <definedName name="기경452">#REF!</definedName>
    <definedName name="기경452.1">#REF!</definedName>
    <definedName name="기경453">#REF!</definedName>
    <definedName name="기경453.1">#REF!</definedName>
    <definedName name="기경454">#REF!</definedName>
    <definedName name="기경454.1">#REF!</definedName>
    <definedName name="기경455">#REF!</definedName>
    <definedName name="기경455.1">#REF!</definedName>
    <definedName name="기경456">#REF!</definedName>
    <definedName name="기경456.1">#REF!</definedName>
    <definedName name="기경457">#REF!</definedName>
    <definedName name="기경457.1">#REF!</definedName>
    <definedName name="기경458">#REF!</definedName>
    <definedName name="기경458.1">#REF!</definedName>
    <definedName name="기경459">#REF!</definedName>
    <definedName name="기경459.1">#REF!</definedName>
    <definedName name="기경46">#REF!</definedName>
    <definedName name="기경46.1">#REF!</definedName>
    <definedName name="기경460">#REF!</definedName>
    <definedName name="기경460.1">#REF!</definedName>
    <definedName name="기경461">#REF!</definedName>
    <definedName name="기경461.1">#REF!</definedName>
    <definedName name="기경47">#REF!</definedName>
    <definedName name="기경47.1">#REF!</definedName>
    <definedName name="기경48">#REF!</definedName>
    <definedName name="기경48.1">#REF!</definedName>
    <definedName name="기경49">#REF!</definedName>
    <definedName name="기경49.1">#REF!</definedName>
    <definedName name="기경5">#REF!</definedName>
    <definedName name="기경5.1">#REF!</definedName>
    <definedName name="기경50">#REF!</definedName>
    <definedName name="기경50.1">#REF!</definedName>
    <definedName name="기경51">#REF!</definedName>
    <definedName name="기경51.1">#REF!</definedName>
    <definedName name="기경52">#REF!</definedName>
    <definedName name="기경52.1">#REF!</definedName>
    <definedName name="기경53">#REF!</definedName>
    <definedName name="기경53.1">#REF!</definedName>
    <definedName name="기경54">#REF!</definedName>
    <definedName name="기경54.1">#REF!</definedName>
    <definedName name="기경55">#REF!</definedName>
    <definedName name="기경55.1">#REF!</definedName>
    <definedName name="기경56">#REF!</definedName>
    <definedName name="기경56.1">#REF!</definedName>
    <definedName name="기경57">#REF!</definedName>
    <definedName name="기경57.1">#REF!</definedName>
    <definedName name="기경58">#REF!</definedName>
    <definedName name="기경58.1">#REF!</definedName>
    <definedName name="기경59">#REF!</definedName>
    <definedName name="기경59.1">#REF!</definedName>
    <definedName name="기경6">#REF!</definedName>
    <definedName name="기경6.1">#REF!</definedName>
    <definedName name="기경60">#REF!</definedName>
    <definedName name="기경60.1">#REF!</definedName>
    <definedName name="기경61">#REF!</definedName>
    <definedName name="기경61.1">#REF!</definedName>
    <definedName name="기경62">#REF!</definedName>
    <definedName name="기경62.1">#REF!</definedName>
    <definedName name="기경63">#REF!</definedName>
    <definedName name="기경63.1">#REF!</definedName>
    <definedName name="기경64">#REF!</definedName>
    <definedName name="기경64.1">#REF!</definedName>
    <definedName name="기경65">#REF!</definedName>
    <definedName name="기경65.1">#REF!</definedName>
    <definedName name="기경66">#REF!</definedName>
    <definedName name="기경66.1">#REF!</definedName>
    <definedName name="기경67">#REF!</definedName>
    <definedName name="기경67.1">#REF!</definedName>
    <definedName name="기경68">#REF!</definedName>
    <definedName name="기경68.1">#REF!</definedName>
    <definedName name="기경69">#REF!</definedName>
    <definedName name="기경69.1">#REF!</definedName>
    <definedName name="기경7">#REF!</definedName>
    <definedName name="기경7.1">#REF!</definedName>
    <definedName name="기경70">#REF!</definedName>
    <definedName name="기경70.1">#REF!</definedName>
    <definedName name="기경71">#REF!</definedName>
    <definedName name="기경71.1">#REF!</definedName>
    <definedName name="기경72">#REF!</definedName>
    <definedName name="기경72.1">#REF!</definedName>
    <definedName name="기경73">#REF!</definedName>
    <definedName name="기경73.1">#REF!</definedName>
    <definedName name="기경74">#REF!</definedName>
    <definedName name="기경74.1">#REF!</definedName>
    <definedName name="기경75">#REF!</definedName>
    <definedName name="기경75.1">#REF!</definedName>
    <definedName name="기경76">#REF!</definedName>
    <definedName name="기경76.1">#REF!</definedName>
    <definedName name="기경77">#REF!</definedName>
    <definedName name="기경77.1">#REF!</definedName>
    <definedName name="기경78">#REF!</definedName>
    <definedName name="기경78.1">#REF!</definedName>
    <definedName name="기경79">#REF!</definedName>
    <definedName name="기경79.1">#REF!</definedName>
    <definedName name="기경8">#REF!</definedName>
    <definedName name="기경8.1">#REF!</definedName>
    <definedName name="기경80">#REF!</definedName>
    <definedName name="기경80.1">#REF!</definedName>
    <definedName name="기경81">#REF!</definedName>
    <definedName name="기경81.1">#REF!</definedName>
    <definedName name="기경82">#REF!</definedName>
    <definedName name="기경82.1">#REF!</definedName>
    <definedName name="기경83">#REF!</definedName>
    <definedName name="기경83.1">#REF!</definedName>
    <definedName name="기경84">#REF!</definedName>
    <definedName name="기경84.1">#REF!</definedName>
    <definedName name="기경85">#REF!</definedName>
    <definedName name="기경85.1">#REF!</definedName>
    <definedName name="기경86">#REF!</definedName>
    <definedName name="기경86.1">#REF!</definedName>
    <definedName name="기경87">#REF!</definedName>
    <definedName name="기경87.1">#REF!</definedName>
    <definedName name="기경88">#REF!</definedName>
    <definedName name="기경88.1">#REF!</definedName>
    <definedName name="기경89">#REF!</definedName>
    <definedName name="기경89.1">#REF!</definedName>
    <definedName name="기경9">#REF!</definedName>
    <definedName name="기경9.1">#REF!</definedName>
    <definedName name="기경90">#REF!</definedName>
    <definedName name="기경90.1">#REF!</definedName>
    <definedName name="기경91">#REF!</definedName>
    <definedName name="기경91.1">#REF!</definedName>
    <definedName name="기경92">#REF!</definedName>
    <definedName name="기경92.1">#REF!</definedName>
    <definedName name="기경93">#REF!</definedName>
    <definedName name="기경93.1">#REF!</definedName>
    <definedName name="기경94">#REF!</definedName>
    <definedName name="기경94.1">#REF!</definedName>
    <definedName name="기경95">#REF!</definedName>
    <definedName name="기경95.1">#REF!</definedName>
    <definedName name="기경96">#REF!</definedName>
    <definedName name="기경96.1">#REF!</definedName>
    <definedName name="기경97">#REF!</definedName>
    <definedName name="기경97.1">#REF!</definedName>
    <definedName name="기경98">#REF!</definedName>
    <definedName name="기경98.1">#REF!</definedName>
    <definedName name="기경99">#REF!</definedName>
    <definedName name="기경99.1">#REF!</definedName>
    <definedName name="기계3" localSheetId="0">BlankMacro1</definedName>
    <definedName name="기계3">BlankMacro1</definedName>
    <definedName name="기계5" localSheetId="0">BlankMacro1</definedName>
    <definedName name="기계5">BlankMacro1</definedName>
    <definedName name="기계경비" localSheetId="0">#REF!</definedName>
    <definedName name="기계경비">#REF!</definedName>
    <definedName name="기계공" localSheetId="0">#REF!</definedName>
    <definedName name="기계공">#REF!</definedName>
    <definedName name="기계설치공" localSheetId="0">#REF!</definedName>
    <definedName name="기계설치공">#REF!</definedName>
    <definedName name="기계원가총괄">#REF!</definedName>
    <definedName name="기관명">#REF!</definedName>
    <definedName name="기기신설">#REF!</definedName>
    <definedName name="기기철거">#REF!</definedName>
    <definedName name="기노">#REF!</definedName>
    <definedName name="기노1">#REF!</definedName>
    <definedName name="기노1.1">#REF!</definedName>
    <definedName name="기노10">#REF!</definedName>
    <definedName name="기노10.1">#REF!</definedName>
    <definedName name="기노100">#REF!</definedName>
    <definedName name="기노100.1">#REF!</definedName>
    <definedName name="기노101">#REF!</definedName>
    <definedName name="기노101.1">#REF!</definedName>
    <definedName name="기노102">#REF!</definedName>
    <definedName name="기노102.1">#REF!</definedName>
    <definedName name="기노103">#REF!</definedName>
    <definedName name="기노103.1">#REF!</definedName>
    <definedName name="기노104">#REF!</definedName>
    <definedName name="기노104.1">#REF!</definedName>
    <definedName name="기노105">#REF!</definedName>
    <definedName name="기노105.1">#REF!</definedName>
    <definedName name="기노106">#REF!</definedName>
    <definedName name="기노106.1">#REF!</definedName>
    <definedName name="기노107">#REF!</definedName>
    <definedName name="기노107.1">#REF!</definedName>
    <definedName name="기노108">#REF!</definedName>
    <definedName name="기노108.1">#REF!</definedName>
    <definedName name="기노109">#REF!</definedName>
    <definedName name="기노109.1">#REF!</definedName>
    <definedName name="기노11">#REF!</definedName>
    <definedName name="기노11.1">#REF!</definedName>
    <definedName name="기노110">#REF!</definedName>
    <definedName name="기노110.1">#REF!</definedName>
    <definedName name="기노111">#REF!</definedName>
    <definedName name="기노111.1">#REF!</definedName>
    <definedName name="기노112">#REF!</definedName>
    <definedName name="기노112.1">#REF!</definedName>
    <definedName name="기노113">#REF!</definedName>
    <definedName name="기노113.1">#REF!</definedName>
    <definedName name="기노114">#REF!</definedName>
    <definedName name="기노114.1">#REF!</definedName>
    <definedName name="기노115">#REF!</definedName>
    <definedName name="기노115.1">#REF!</definedName>
    <definedName name="기노116">#REF!</definedName>
    <definedName name="기노116.1">#REF!</definedName>
    <definedName name="기노117">#REF!</definedName>
    <definedName name="기노117.1">#REF!</definedName>
    <definedName name="기노118">#REF!</definedName>
    <definedName name="기노118.1">#REF!</definedName>
    <definedName name="기노119">#REF!</definedName>
    <definedName name="기노119.1">#REF!</definedName>
    <definedName name="기노12">#REF!</definedName>
    <definedName name="기노12.1">#REF!</definedName>
    <definedName name="기노120">#REF!</definedName>
    <definedName name="기노120.1">#REF!</definedName>
    <definedName name="기노121">#REF!</definedName>
    <definedName name="기노121.1">#REF!</definedName>
    <definedName name="기노122">#REF!</definedName>
    <definedName name="기노122.1">#REF!</definedName>
    <definedName name="기노123">#REF!</definedName>
    <definedName name="기노123.1">#REF!</definedName>
    <definedName name="기노124">#REF!</definedName>
    <definedName name="기노124.1">#REF!</definedName>
    <definedName name="기노125">#REF!</definedName>
    <definedName name="기노125.1">#REF!</definedName>
    <definedName name="기노126">#REF!</definedName>
    <definedName name="기노126.1">#REF!</definedName>
    <definedName name="기노127">#REF!</definedName>
    <definedName name="기노127.1">#REF!</definedName>
    <definedName name="기노128">#REF!</definedName>
    <definedName name="기노128.1">#REF!</definedName>
    <definedName name="기노129">#REF!</definedName>
    <definedName name="기노129.1">#REF!</definedName>
    <definedName name="기노13">#REF!</definedName>
    <definedName name="기노13.1">#REF!</definedName>
    <definedName name="기노130">#REF!</definedName>
    <definedName name="기노130.1">#REF!</definedName>
    <definedName name="기노131">#REF!</definedName>
    <definedName name="기노131.1">#REF!</definedName>
    <definedName name="기노132">#REF!</definedName>
    <definedName name="기노132.1">#REF!</definedName>
    <definedName name="기노133">#REF!</definedName>
    <definedName name="기노133.1">#REF!</definedName>
    <definedName name="기노134">#REF!</definedName>
    <definedName name="기노134.1">#REF!</definedName>
    <definedName name="기노135">#REF!</definedName>
    <definedName name="기노135.1">#REF!</definedName>
    <definedName name="기노136">#REF!</definedName>
    <definedName name="기노136.1">#REF!</definedName>
    <definedName name="기노137">#REF!</definedName>
    <definedName name="기노137.1">#REF!</definedName>
    <definedName name="기노138">#REF!</definedName>
    <definedName name="기노138.1">#REF!</definedName>
    <definedName name="기노139">#REF!</definedName>
    <definedName name="기노139.1">#REF!</definedName>
    <definedName name="기노14">#REF!</definedName>
    <definedName name="기노14.1">#REF!</definedName>
    <definedName name="기노140">#REF!</definedName>
    <definedName name="기노140.1">#REF!</definedName>
    <definedName name="기노141">#REF!</definedName>
    <definedName name="기노141.1">#REF!</definedName>
    <definedName name="기노142">#REF!</definedName>
    <definedName name="기노142.1">#REF!</definedName>
    <definedName name="기노143">#REF!</definedName>
    <definedName name="기노143.1">#REF!</definedName>
    <definedName name="기노144">#REF!</definedName>
    <definedName name="기노144.1">#REF!</definedName>
    <definedName name="기노145">#REF!</definedName>
    <definedName name="기노145.1">#REF!</definedName>
    <definedName name="기노146">#REF!</definedName>
    <definedName name="기노146.1">#REF!</definedName>
    <definedName name="기노147">#REF!</definedName>
    <definedName name="기노147.1">#REF!</definedName>
    <definedName name="기노148">#REF!</definedName>
    <definedName name="기노148.1">#REF!</definedName>
    <definedName name="기노149">#REF!</definedName>
    <definedName name="기노149.1">#REF!</definedName>
    <definedName name="기노15">#REF!</definedName>
    <definedName name="기노15.1">#REF!</definedName>
    <definedName name="기노150">#REF!</definedName>
    <definedName name="기노150.1">#REF!</definedName>
    <definedName name="기노151">#REF!</definedName>
    <definedName name="기노151.1">#REF!</definedName>
    <definedName name="기노152">#REF!</definedName>
    <definedName name="기노152.1">#REF!</definedName>
    <definedName name="기노153">#REF!</definedName>
    <definedName name="기노153.1">#REF!</definedName>
    <definedName name="기노154">#REF!</definedName>
    <definedName name="기노154.1">#REF!</definedName>
    <definedName name="기노155">#REF!</definedName>
    <definedName name="기노155.1">#REF!</definedName>
    <definedName name="기노156">#REF!</definedName>
    <definedName name="기노156.1">#REF!</definedName>
    <definedName name="기노157">#REF!</definedName>
    <definedName name="기노157.1">#REF!</definedName>
    <definedName name="기노158">#REF!</definedName>
    <definedName name="기노158.1">#REF!</definedName>
    <definedName name="기노159">#REF!</definedName>
    <definedName name="기노159.1">#REF!</definedName>
    <definedName name="기노16">#REF!</definedName>
    <definedName name="기노16.1">#REF!</definedName>
    <definedName name="기노160">#REF!</definedName>
    <definedName name="기노160.1">#REF!</definedName>
    <definedName name="기노161">#REF!</definedName>
    <definedName name="기노161.1">#REF!</definedName>
    <definedName name="기노162">#REF!</definedName>
    <definedName name="기노162.1">#REF!</definedName>
    <definedName name="기노163">#REF!</definedName>
    <definedName name="기노163.1">#REF!</definedName>
    <definedName name="기노164">#REF!</definedName>
    <definedName name="기노164.1">#REF!</definedName>
    <definedName name="기노165">#REF!</definedName>
    <definedName name="기노165.1">#REF!</definedName>
    <definedName name="기노166">#REF!</definedName>
    <definedName name="기노166.1">#REF!</definedName>
    <definedName name="기노167">#REF!</definedName>
    <definedName name="기노167.1">#REF!</definedName>
    <definedName name="기노168">#REF!</definedName>
    <definedName name="기노168.1">#REF!</definedName>
    <definedName name="기노169">#REF!</definedName>
    <definedName name="기노169.1">#REF!</definedName>
    <definedName name="기노17">#REF!</definedName>
    <definedName name="기노17.1">#REF!</definedName>
    <definedName name="기노170">#REF!</definedName>
    <definedName name="기노170.1">#REF!</definedName>
    <definedName name="기노171">#REF!</definedName>
    <definedName name="기노171.1">#REF!</definedName>
    <definedName name="기노172">#REF!</definedName>
    <definedName name="기노172.1">#REF!</definedName>
    <definedName name="기노173">#REF!</definedName>
    <definedName name="기노173.1">#REF!</definedName>
    <definedName name="기노174">#REF!</definedName>
    <definedName name="기노174.1">#REF!</definedName>
    <definedName name="기노175">#REF!</definedName>
    <definedName name="기노175.1">#REF!</definedName>
    <definedName name="기노176">#REF!</definedName>
    <definedName name="기노176.1">#REF!</definedName>
    <definedName name="기노177">#REF!</definedName>
    <definedName name="기노177.1">#REF!</definedName>
    <definedName name="기노178">#REF!</definedName>
    <definedName name="기노178.1">#REF!</definedName>
    <definedName name="기노179">#REF!</definedName>
    <definedName name="기노179.1">#REF!</definedName>
    <definedName name="기노18">#REF!</definedName>
    <definedName name="기노18.1">#REF!</definedName>
    <definedName name="기노180">#REF!</definedName>
    <definedName name="기노180.1">#REF!</definedName>
    <definedName name="기노181">#REF!</definedName>
    <definedName name="기노181.1">#REF!</definedName>
    <definedName name="기노182">#REF!</definedName>
    <definedName name="기노182.1">#REF!</definedName>
    <definedName name="기노183">#REF!</definedName>
    <definedName name="기노183.1">#REF!</definedName>
    <definedName name="기노184">#REF!</definedName>
    <definedName name="기노184.1">#REF!</definedName>
    <definedName name="기노185">#REF!</definedName>
    <definedName name="기노185.1">#REF!</definedName>
    <definedName name="기노186">#REF!</definedName>
    <definedName name="기노186.1">#REF!</definedName>
    <definedName name="기노187">#REF!</definedName>
    <definedName name="기노187.1">#REF!</definedName>
    <definedName name="기노188">#REF!</definedName>
    <definedName name="기노188.1">#REF!</definedName>
    <definedName name="기노189">#REF!</definedName>
    <definedName name="기노189.1">#REF!</definedName>
    <definedName name="기노19">#REF!</definedName>
    <definedName name="기노19.1">#REF!</definedName>
    <definedName name="기노190">#REF!</definedName>
    <definedName name="기노190.1">#REF!</definedName>
    <definedName name="기노191">#REF!</definedName>
    <definedName name="기노191.1">#REF!</definedName>
    <definedName name="기노192">#REF!</definedName>
    <definedName name="기노192.1">#REF!</definedName>
    <definedName name="기노193">#REF!</definedName>
    <definedName name="기노193.1">#REF!</definedName>
    <definedName name="기노194">#REF!</definedName>
    <definedName name="기노194.1">#REF!</definedName>
    <definedName name="기노195">#REF!</definedName>
    <definedName name="기노195.1">#REF!</definedName>
    <definedName name="기노196">#REF!</definedName>
    <definedName name="기노196.1">#REF!</definedName>
    <definedName name="기노197">#REF!</definedName>
    <definedName name="기노197.1">#REF!</definedName>
    <definedName name="기노198">#REF!</definedName>
    <definedName name="기노198.1">#REF!</definedName>
    <definedName name="기노199">#REF!</definedName>
    <definedName name="기노199.1">#REF!</definedName>
    <definedName name="기노2">#REF!</definedName>
    <definedName name="기노2.1">#REF!</definedName>
    <definedName name="기노20">#REF!</definedName>
    <definedName name="기노20.1">#REF!</definedName>
    <definedName name="기노200">#REF!</definedName>
    <definedName name="기노200.1">#REF!</definedName>
    <definedName name="기노201">#REF!</definedName>
    <definedName name="기노201.1">#REF!</definedName>
    <definedName name="기노202">#REF!</definedName>
    <definedName name="기노202.1">#REF!</definedName>
    <definedName name="기노203">#REF!</definedName>
    <definedName name="기노203.1">#REF!</definedName>
    <definedName name="기노204">#REF!</definedName>
    <definedName name="기노204.1">#REF!</definedName>
    <definedName name="기노205">#REF!</definedName>
    <definedName name="기노205.1">#REF!</definedName>
    <definedName name="기노206">#REF!</definedName>
    <definedName name="기노206.1">#REF!</definedName>
    <definedName name="기노207">#REF!</definedName>
    <definedName name="기노207.1">#REF!</definedName>
    <definedName name="기노208">#REF!</definedName>
    <definedName name="기노208.1">#REF!</definedName>
    <definedName name="기노209">#REF!</definedName>
    <definedName name="기노209.1">#REF!</definedName>
    <definedName name="기노21">#REF!</definedName>
    <definedName name="기노21.1">#REF!</definedName>
    <definedName name="기노210">#REF!</definedName>
    <definedName name="기노210.1">#REF!</definedName>
    <definedName name="기노211">#REF!</definedName>
    <definedName name="기노211.1">#REF!</definedName>
    <definedName name="기노212">#REF!</definedName>
    <definedName name="기노212.1">#REF!</definedName>
    <definedName name="기노213">#REF!</definedName>
    <definedName name="기노213.1">#REF!</definedName>
    <definedName name="기노214">#REF!</definedName>
    <definedName name="기노214.1">#REF!</definedName>
    <definedName name="기노215">#REF!</definedName>
    <definedName name="기노215.1">#REF!</definedName>
    <definedName name="기노216">#REF!</definedName>
    <definedName name="기노216.1">#REF!</definedName>
    <definedName name="기노217">#REF!</definedName>
    <definedName name="기노217.1">#REF!</definedName>
    <definedName name="기노218">#REF!</definedName>
    <definedName name="기노218.1">#REF!</definedName>
    <definedName name="기노219">#REF!</definedName>
    <definedName name="기노219.1">#REF!</definedName>
    <definedName name="기노22">#REF!</definedName>
    <definedName name="기노22.1">#REF!</definedName>
    <definedName name="기노220">#REF!</definedName>
    <definedName name="기노220.1">#REF!</definedName>
    <definedName name="기노221">#REF!</definedName>
    <definedName name="기노221.1">#REF!</definedName>
    <definedName name="기노222">#REF!</definedName>
    <definedName name="기노222.1">#REF!</definedName>
    <definedName name="기노223">#REF!</definedName>
    <definedName name="기노223.1">#REF!</definedName>
    <definedName name="기노224">#REF!</definedName>
    <definedName name="기노224.1">#REF!</definedName>
    <definedName name="기노225">#REF!</definedName>
    <definedName name="기노225.1">#REF!</definedName>
    <definedName name="기노226">#REF!</definedName>
    <definedName name="기노226.1">#REF!</definedName>
    <definedName name="기노227">#REF!</definedName>
    <definedName name="기노227.1">#REF!</definedName>
    <definedName name="기노228">#REF!</definedName>
    <definedName name="기노228.1">#REF!</definedName>
    <definedName name="기노229">#REF!</definedName>
    <definedName name="기노229.1">#REF!</definedName>
    <definedName name="기노23">#REF!</definedName>
    <definedName name="기노23.1">#REF!</definedName>
    <definedName name="기노230">#REF!</definedName>
    <definedName name="기노230.1">#REF!</definedName>
    <definedName name="기노231">#REF!</definedName>
    <definedName name="기노231.1">#REF!</definedName>
    <definedName name="기노232">#REF!</definedName>
    <definedName name="기노232.1">#REF!</definedName>
    <definedName name="기노233">#REF!</definedName>
    <definedName name="기노233.1">#REF!</definedName>
    <definedName name="기노234">#REF!</definedName>
    <definedName name="기노234.1">#REF!</definedName>
    <definedName name="기노235">#REF!</definedName>
    <definedName name="기노235.1">#REF!</definedName>
    <definedName name="기노236">#REF!</definedName>
    <definedName name="기노236.1">#REF!</definedName>
    <definedName name="기노237">#REF!</definedName>
    <definedName name="기노237.1">#REF!</definedName>
    <definedName name="기노238">#REF!</definedName>
    <definedName name="기노238.1">#REF!</definedName>
    <definedName name="기노239">#REF!</definedName>
    <definedName name="기노239.1">#REF!</definedName>
    <definedName name="기노24">#REF!</definedName>
    <definedName name="기노24.1">#REF!</definedName>
    <definedName name="기노240">#REF!</definedName>
    <definedName name="기노240.1">#REF!</definedName>
    <definedName name="기노241">#REF!</definedName>
    <definedName name="기노241.1">#REF!</definedName>
    <definedName name="기노242">#REF!</definedName>
    <definedName name="기노242.1">#REF!</definedName>
    <definedName name="기노243">#REF!</definedName>
    <definedName name="기노243.1">#REF!</definedName>
    <definedName name="기노244">#REF!</definedName>
    <definedName name="기노244.1">#REF!</definedName>
    <definedName name="기노245">#REF!</definedName>
    <definedName name="기노245.1">#REF!</definedName>
    <definedName name="기노246">#REF!</definedName>
    <definedName name="기노246.1">#REF!</definedName>
    <definedName name="기노247">#REF!</definedName>
    <definedName name="기노247.1">#REF!</definedName>
    <definedName name="기노248">#REF!</definedName>
    <definedName name="기노248.1">#REF!</definedName>
    <definedName name="기노249">#REF!</definedName>
    <definedName name="기노249.1">#REF!</definedName>
    <definedName name="기노25">#REF!</definedName>
    <definedName name="기노25.1">#REF!</definedName>
    <definedName name="기노250">#REF!</definedName>
    <definedName name="기노250.1">#REF!</definedName>
    <definedName name="기노251">#REF!</definedName>
    <definedName name="기노251.1">#REF!</definedName>
    <definedName name="기노252">#REF!</definedName>
    <definedName name="기노252.1">#REF!</definedName>
    <definedName name="기노253">#REF!</definedName>
    <definedName name="기노253.1">#REF!</definedName>
    <definedName name="기노254">#REF!</definedName>
    <definedName name="기노254.1">#REF!</definedName>
    <definedName name="기노255">#REF!</definedName>
    <definedName name="기노255.1">#REF!</definedName>
    <definedName name="기노256">#REF!</definedName>
    <definedName name="기노256.1">#REF!</definedName>
    <definedName name="기노257">#REF!</definedName>
    <definedName name="기노257.1">#REF!</definedName>
    <definedName name="기노258">#REF!</definedName>
    <definedName name="기노258.1">#REF!</definedName>
    <definedName name="기노259">#REF!</definedName>
    <definedName name="기노259.1">#REF!</definedName>
    <definedName name="기노26">#REF!</definedName>
    <definedName name="기노26.1">#REF!</definedName>
    <definedName name="기노260">#REF!</definedName>
    <definedName name="기노260.1">#REF!</definedName>
    <definedName name="기노261">#REF!</definedName>
    <definedName name="기노261.1">#REF!</definedName>
    <definedName name="기노262">#REF!</definedName>
    <definedName name="기노262.1">#REF!</definedName>
    <definedName name="기노263">#REF!</definedName>
    <definedName name="기노263.1">#REF!</definedName>
    <definedName name="기노264">#REF!</definedName>
    <definedName name="기노264.1">#REF!</definedName>
    <definedName name="기노265">#REF!</definedName>
    <definedName name="기노265.1">#REF!</definedName>
    <definedName name="기노266">#REF!</definedName>
    <definedName name="기노266.1">#REF!</definedName>
    <definedName name="기노267">#REF!</definedName>
    <definedName name="기노267.1">#REF!</definedName>
    <definedName name="기노268">#REF!</definedName>
    <definedName name="기노268.1">#REF!</definedName>
    <definedName name="기노269">#REF!</definedName>
    <definedName name="기노269.1">#REF!</definedName>
    <definedName name="기노27">#REF!</definedName>
    <definedName name="기노27.1">#REF!</definedName>
    <definedName name="기노270">#REF!</definedName>
    <definedName name="기노270.1">#REF!</definedName>
    <definedName name="기노271">#REF!</definedName>
    <definedName name="기노271.1">#REF!</definedName>
    <definedName name="기노272">#REF!</definedName>
    <definedName name="기노272.1">#REF!</definedName>
    <definedName name="기노273">#REF!</definedName>
    <definedName name="기노273.1">#REF!</definedName>
    <definedName name="기노274">#REF!</definedName>
    <definedName name="기노274.1">#REF!</definedName>
    <definedName name="기노275">#REF!</definedName>
    <definedName name="기노275.1">#REF!</definedName>
    <definedName name="기노276">#REF!</definedName>
    <definedName name="기노276.1">#REF!</definedName>
    <definedName name="기노277">#REF!</definedName>
    <definedName name="기노277.1">#REF!</definedName>
    <definedName name="기노278">#REF!</definedName>
    <definedName name="기노278.1">#REF!</definedName>
    <definedName name="기노279">#REF!</definedName>
    <definedName name="기노279.1">#REF!</definedName>
    <definedName name="기노28">#REF!</definedName>
    <definedName name="기노28.1">#REF!</definedName>
    <definedName name="기노280">#REF!</definedName>
    <definedName name="기노280.1">#REF!</definedName>
    <definedName name="기노281">#REF!</definedName>
    <definedName name="기노281.1">#REF!</definedName>
    <definedName name="기노282">#REF!</definedName>
    <definedName name="기노282.1">#REF!</definedName>
    <definedName name="기노283">#REF!</definedName>
    <definedName name="기노283.1">#REF!</definedName>
    <definedName name="기노284">#REF!</definedName>
    <definedName name="기노284.1">#REF!</definedName>
    <definedName name="기노285">#REF!</definedName>
    <definedName name="기노285.1">#REF!</definedName>
    <definedName name="기노286">#REF!</definedName>
    <definedName name="기노286.1">#REF!</definedName>
    <definedName name="기노287">#REF!</definedName>
    <definedName name="기노287.1">#REF!</definedName>
    <definedName name="기노288">#REF!</definedName>
    <definedName name="기노288.1">#REF!</definedName>
    <definedName name="기노289">#REF!</definedName>
    <definedName name="기노289.1">#REF!</definedName>
    <definedName name="기노29">#REF!</definedName>
    <definedName name="기노29.1">#REF!</definedName>
    <definedName name="기노290">#REF!</definedName>
    <definedName name="기노290.1">#REF!</definedName>
    <definedName name="기노291">#REF!</definedName>
    <definedName name="기노291.1">#REF!</definedName>
    <definedName name="기노292">#REF!</definedName>
    <definedName name="기노292.1">#REF!</definedName>
    <definedName name="기노293">#REF!</definedName>
    <definedName name="기노293.1">#REF!</definedName>
    <definedName name="기노294">#REF!</definedName>
    <definedName name="기노294.1">#REF!</definedName>
    <definedName name="기노295">#REF!</definedName>
    <definedName name="기노295.1">#REF!</definedName>
    <definedName name="기노296">#REF!</definedName>
    <definedName name="기노296.1">#REF!</definedName>
    <definedName name="기노297">#REF!</definedName>
    <definedName name="기노297.1">#REF!</definedName>
    <definedName name="기노298">#REF!</definedName>
    <definedName name="기노298.1">#REF!</definedName>
    <definedName name="기노299">#REF!</definedName>
    <definedName name="기노299.1">#REF!</definedName>
    <definedName name="기노3">#REF!</definedName>
    <definedName name="기노3.1">#REF!</definedName>
    <definedName name="기노30">#REF!</definedName>
    <definedName name="기노30.1">#REF!</definedName>
    <definedName name="기노300">#REF!</definedName>
    <definedName name="기노300.1">#REF!</definedName>
    <definedName name="기노301">#REF!</definedName>
    <definedName name="기노301.1">#REF!</definedName>
    <definedName name="기노302">#REF!</definedName>
    <definedName name="기노302.1">#REF!</definedName>
    <definedName name="기노303">#REF!</definedName>
    <definedName name="기노303.1">#REF!</definedName>
    <definedName name="기노304">#REF!</definedName>
    <definedName name="기노304.1">#REF!</definedName>
    <definedName name="기노305">#REF!</definedName>
    <definedName name="기노305.1">#REF!</definedName>
    <definedName name="기노306">#REF!</definedName>
    <definedName name="기노306.1">#REF!</definedName>
    <definedName name="기노307">#REF!</definedName>
    <definedName name="기노307.1">#REF!</definedName>
    <definedName name="기노308">#REF!</definedName>
    <definedName name="기노308.1">#REF!</definedName>
    <definedName name="기노309">#REF!</definedName>
    <definedName name="기노309.1">#REF!</definedName>
    <definedName name="기노31">#REF!</definedName>
    <definedName name="기노31.1">#REF!</definedName>
    <definedName name="기노310">#REF!</definedName>
    <definedName name="기노310.1">#REF!</definedName>
    <definedName name="기노311">#REF!</definedName>
    <definedName name="기노311.1">#REF!</definedName>
    <definedName name="기노312">#REF!</definedName>
    <definedName name="기노312.1">#REF!</definedName>
    <definedName name="기노313">#REF!</definedName>
    <definedName name="기노313.1">#REF!</definedName>
    <definedName name="기노314">#REF!</definedName>
    <definedName name="기노314.1">#REF!</definedName>
    <definedName name="기노315">#REF!</definedName>
    <definedName name="기노315.1">#REF!</definedName>
    <definedName name="기노316">#REF!</definedName>
    <definedName name="기노316.1">#REF!</definedName>
    <definedName name="기노317">#REF!</definedName>
    <definedName name="기노317.1">#REF!</definedName>
    <definedName name="기노318">#REF!</definedName>
    <definedName name="기노318.1">#REF!</definedName>
    <definedName name="기노319">#REF!</definedName>
    <definedName name="기노319.1">#REF!</definedName>
    <definedName name="기노32">#REF!</definedName>
    <definedName name="기노32.1">#REF!</definedName>
    <definedName name="기노320">#REF!</definedName>
    <definedName name="기노320.1">#REF!</definedName>
    <definedName name="기노321">#REF!</definedName>
    <definedName name="기노321.1">#REF!</definedName>
    <definedName name="기노322">#REF!</definedName>
    <definedName name="기노322.1">#REF!</definedName>
    <definedName name="기노323">#REF!</definedName>
    <definedName name="기노323.1">#REF!</definedName>
    <definedName name="기노324">#REF!</definedName>
    <definedName name="기노324.1">#REF!</definedName>
    <definedName name="기노325">#REF!</definedName>
    <definedName name="기노325.1">#REF!</definedName>
    <definedName name="기노326">#REF!</definedName>
    <definedName name="기노326.1">#REF!</definedName>
    <definedName name="기노327">#REF!</definedName>
    <definedName name="기노327.1">#REF!</definedName>
    <definedName name="기노328">#REF!</definedName>
    <definedName name="기노328.1">#REF!</definedName>
    <definedName name="기노329">#REF!</definedName>
    <definedName name="기노329.1">#REF!</definedName>
    <definedName name="기노33">#REF!</definedName>
    <definedName name="기노33.1">#REF!</definedName>
    <definedName name="기노330">#REF!</definedName>
    <definedName name="기노330.1">#REF!</definedName>
    <definedName name="기노331">#REF!</definedName>
    <definedName name="기노331.1">#REF!</definedName>
    <definedName name="기노332">#REF!</definedName>
    <definedName name="기노332.1">#REF!</definedName>
    <definedName name="기노333">#REF!</definedName>
    <definedName name="기노333.1">#REF!</definedName>
    <definedName name="기노334">#REF!</definedName>
    <definedName name="기노334.1">#REF!</definedName>
    <definedName name="기노335">#REF!</definedName>
    <definedName name="기노335.1">#REF!</definedName>
    <definedName name="기노336">#REF!</definedName>
    <definedName name="기노336.1">#REF!</definedName>
    <definedName name="기노337">#REF!</definedName>
    <definedName name="기노337.1">#REF!</definedName>
    <definedName name="기노338">#REF!</definedName>
    <definedName name="기노338.1">#REF!</definedName>
    <definedName name="기노339">#REF!</definedName>
    <definedName name="기노339.1">#REF!</definedName>
    <definedName name="기노34">#REF!</definedName>
    <definedName name="기노34.1">#REF!</definedName>
    <definedName name="기노340">#REF!</definedName>
    <definedName name="기노340.1">#REF!</definedName>
    <definedName name="기노341">#REF!</definedName>
    <definedName name="기노341.1">#REF!</definedName>
    <definedName name="기노342">#REF!</definedName>
    <definedName name="기노342.1">#REF!</definedName>
    <definedName name="기노343">#REF!</definedName>
    <definedName name="기노343.1">#REF!</definedName>
    <definedName name="기노344">#REF!</definedName>
    <definedName name="기노344.1">#REF!</definedName>
    <definedName name="기노345">#REF!</definedName>
    <definedName name="기노345.1">#REF!</definedName>
    <definedName name="기노346">#REF!</definedName>
    <definedName name="기노346.1">#REF!</definedName>
    <definedName name="기노347">#REF!</definedName>
    <definedName name="기노347.1">#REF!</definedName>
    <definedName name="기노348">#REF!</definedName>
    <definedName name="기노348.1">#REF!</definedName>
    <definedName name="기노349">#REF!</definedName>
    <definedName name="기노349.1">#REF!</definedName>
    <definedName name="기노35">#REF!</definedName>
    <definedName name="기노35.1">#REF!</definedName>
    <definedName name="기노350">#REF!</definedName>
    <definedName name="기노350.1">#REF!</definedName>
    <definedName name="기노351">#REF!</definedName>
    <definedName name="기노351.1">#REF!</definedName>
    <definedName name="기노352">#REF!</definedName>
    <definedName name="기노352.1">#REF!</definedName>
    <definedName name="기노353">#REF!</definedName>
    <definedName name="기노353.1">#REF!</definedName>
    <definedName name="기노354">#REF!</definedName>
    <definedName name="기노354.1">#REF!</definedName>
    <definedName name="기노355">#REF!</definedName>
    <definedName name="기노355.1">#REF!</definedName>
    <definedName name="기노356">#REF!</definedName>
    <definedName name="기노356.1">#REF!</definedName>
    <definedName name="기노357">#REF!</definedName>
    <definedName name="기노357.1">#REF!</definedName>
    <definedName name="기노358">#REF!</definedName>
    <definedName name="기노358.1">#REF!</definedName>
    <definedName name="기노359">#REF!</definedName>
    <definedName name="기노359.1">#REF!</definedName>
    <definedName name="기노36">#REF!</definedName>
    <definedName name="기노36.1">#REF!</definedName>
    <definedName name="기노360">#REF!</definedName>
    <definedName name="기노360.1">#REF!</definedName>
    <definedName name="기노361">#REF!</definedName>
    <definedName name="기노361.1">#REF!</definedName>
    <definedName name="기노362">#REF!</definedName>
    <definedName name="기노362.1">#REF!</definedName>
    <definedName name="기노363">#REF!</definedName>
    <definedName name="기노363.1">#REF!</definedName>
    <definedName name="기노364">#REF!</definedName>
    <definedName name="기노364.1">#REF!</definedName>
    <definedName name="기노365">#REF!</definedName>
    <definedName name="기노365.1">#REF!</definedName>
    <definedName name="기노366">#REF!</definedName>
    <definedName name="기노366.1">#REF!</definedName>
    <definedName name="기노367">#REF!</definedName>
    <definedName name="기노367.1">#REF!</definedName>
    <definedName name="기노368">#REF!</definedName>
    <definedName name="기노368.1">#REF!</definedName>
    <definedName name="기노369">#REF!</definedName>
    <definedName name="기노369.1">#REF!</definedName>
    <definedName name="기노37">#REF!</definedName>
    <definedName name="기노37.1">#REF!</definedName>
    <definedName name="기노370">#REF!</definedName>
    <definedName name="기노370.1">#REF!</definedName>
    <definedName name="기노371">#REF!</definedName>
    <definedName name="기노371.1">#REF!</definedName>
    <definedName name="기노372">#REF!</definedName>
    <definedName name="기노372.1">#REF!</definedName>
    <definedName name="기노373">#REF!</definedName>
    <definedName name="기노373.1">#REF!</definedName>
    <definedName name="기노374">#REF!</definedName>
    <definedName name="기노374.1">#REF!</definedName>
    <definedName name="기노375">#REF!</definedName>
    <definedName name="기노375.1">#REF!</definedName>
    <definedName name="기노376">#REF!</definedName>
    <definedName name="기노376.1">#REF!</definedName>
    <definedName name="기노377">#REF!</definedName>
    <definedName name="기노377.1">#REF!</definedName>
    <definedName name="기노378">#REF!</definedName>
    <definedName name="기노378.1">#REF!</definedName>
    <definedName name="기노379">#REF!</definedName>
    <definedName name="기노379.1">#REF!</definedName>
    <definedName name="기노38">#REF!</definedName>
    <definedName name="기노38.1">#REF!</definedName>
    <definedName name="기노380">#REF!</definedName>
    <definedName name="기노380.1">#REF!</definedName>
    <definedName name="기노381">#REF!</definedName>
    <definedName name="기노381.1">#REF!</definedName>
    <definedName name="기노382">#REF!</definedName>
    <definedName name="기노382.1">#REF!</definedName>
    <definedName name="기노383">#REF!</definedName>
    <definedName name="기노383.1">#REF!</definedName>
    <definedName name="기노384">#REF!</definedName>
    <definedName name="기노384.1">#REF!</definedName>
    <definedName name="기노385">#REF!</definedName>
    <definedName name="기노385.1">#REF!</definedName>
    <definedName name="기노386">#REF!</definedName>
    <definedName name="기노386.1">#REF!</definedName>
    <definedName name="기노387">#REF!</definedName>
    <definedName name="기노387.1">#REF!</definedName>
    <definedName name="기노388">#REF!</definedName>
    <definedName name="기노388.1">#REF!</definedName>
    <definedName name="기노389">#REF!</definedName>
    <definedName name="기노389.1">#REF!</definedName>
    <definedName name="기노39">#REF!</definedName>
    <definedName name="기노39.1">#REF!</definedName>
    <definedName name="기노390">#REF!</definedName>
    <definedName name="기노390.1">#REF!</definedName>
    <definedName name="기노391">#REF!</definedName>
    <definedName name="기노391.1">#REF!</definedName>
    <definedName name="기노392">#REF!</definedName>
    <definedName name="기노392.1">#REF!</definedName>
    <definedName name="기노393">#REF!</definedName>
    <definedName name="기노393.1">#REF!</definedName>
    <definedName name="기노394">#REF!</definedName>
    <definedName name="기노394.1">#REF!</definedName>
    <definedName name="기노395">#REF!</definedName>
    <definedName name="기노395.1">#REF!</definedName>
    <definedName name="기노396">#REF!</definedName>
    <definedName name="기노396.1">#REF!</definedName>
    <definedName name="기노397">#REF!</definedName>
    <definedName name="기노397.1">#REF!</definedName>
    <definedName name="기노398">#REF!</definedName>
    <definedName name="기노398.1">#REF!</definedName>
    <definedName name="기노399">#REF!</definedName>
    <definedName name="기노399.1">#REF!</definedName>
    <definedName name="기노4">#REF!</definedName>
    <definedName name="기노4.1">#REF!</definedName>
    <definedName name="기노40">#REF!</definedName>
    <definedName name="기노40.1">#REF!</definedName>
    <definedName name="기노400">#REF!</definedName>
    <definedName name="기노400.1">#REF!</definedName>
    <definedName name="기노401">#REF!</definedName>
    <definedName name="기노401.1">#REF!</definedName>
    <definedName name="기노402">#REF!</definedName>
    <definedName name="기노402.1">#REF!</definedName>
    <definedName name="기노403">#REF!</definedName>
    <definedName name="기노403.1">#REF!</definedName>
    <definedName name="기노404">#REF!</definedName>
    <definedName name="기노404.1">#REF!</definedName>
    <definedName name="기노405">#REF!</definedName>
    <definedName name="기노405.1">#REF!</definedName>
    <definedName name="기노406">#REF!</definedName>
    <definedName name="기노406.1">#REF!</definedName>
    <definedName name="기노407">#REF!</definedName>
    <definedName name="기노407.1">#REF!</definedName>
    <definedName name="기노408">#REF!</definedName>
    <definedName name="기노408.1">#REF!</definedName>
    <definedName name="기노409">#REF!</definedName>
    <definedName name="기노409.1">#REF!</definedName>
    <definedName name="기노41">#REF!</definedName>
    <definedName name="기노41.1">#REF!</definedName>
    <definedName name="기노410">#REF!</definedName>
    <definedName name="기노410.1">#REF!</definedName>
    <definedName name="기노411">#REF!</definedName>
    <definedName name="기노411.1">#REF!</definedName>
    <definedName name="기노412">#REF!</definedName>
    <definedName name="기노412.1">#REF!</definedName>
    <definedName name="기노413">#REF!</definedName>
    <definedName name="기노413.1">#REF!</definedName>
    <definedName name="기노414">#REF!</definedName>
    <definedName name="기노414.1">#REF!</definedName>
    <definedName name="기노415">#REF!</definedName>
    <definedName name="기노415.1">#REF!</definedName>
    <definedName name="기노416">#REF!</definedName>
    <definedName name="기노416.1">#REF!</definedName>
    <definedName name="기노417">#REF!</definedName>
    <definedName name="기노417.1">#REF!</definedName>
    <definedName name="기노418">#REF!</definedName>
    <definedName name="기노418.1">#REF!</definedName>
    <definedName name="기노419">#REF!</definedName>
    <definedName name="기노419.1">#REF!</definedName>
    <definedName name="기노42">#REF!</definedName>
    <definedName name="기노42.1">#REF!</definedName>
    <definedName name="기노420">#REF!</definedName>
    <definedName name="기노420.1">#REF!</definedName>
    <definedName name="기노421">#REF!</definedName>
    <definedName name="기노421.1">#REF!</definedName>
    <definedName name="기노422">#REF!</definedName>
    <definedName name="기노422.1">#REF!</definedName>
    <definedName name="기노423">#REF!</definedName>
    <definedName name="기노423.1">#REF!</definedName>
    <definedName name="기노424">#REF!</definedName>
    <definedName name="기노424.1">#REF!</definedName>
    <definedName name="기노425">#REF!</definedName>
    <definedName name="기노425.1">#REF!</definedName>
    <definedName name="기노426">#REF!</definedName>
    <definedName name="기노426.1">#REF!</definedName>
    <definedName name="기노427">#REF!</definedName>
    <definedName name="기노427.1">#REF!</definedName>
    <definedName name="기노428">#REF!</definedName>
    <definedName name="기노428.1">#REF!</definedName>
    <definedName name="기노429">#REF!</definedName>
    <definedName name="기노429.1">#REF!</definedName>
    <definedName name="기노43">#REF!</definedName>
    <definedName name="기노43.1">#REF!</definedName>
    <definedName name="기노430">#REF!</definedName>
    <definedName name="기노430.1">#REF!</definedName>
    <definedName name="기노431">#REF!</definedName>
    <definedName name="기노431.1">#REF!</definedName>
    <definedName name="기노432">#REF!</definedName>
    <definedName name="기노432.1">#REF!</definedName>
    <definedName name="기노433">#REF!</definedName>
    <definedName name="기노433.1">#REF!</definedName>
    <definedName name="기노434">#REF!</definedName>
    <definedName name="기노434.1">#REF!</definedName>
    <definedName name="기노435">#REF!</definedName>
    <definedName name="기노435.1">#REF!</definedName>
    <definedName name="기노436">#REF!</definedName>
    <definedName name="기노436.1">#REF!</definedName>
    <definedName name="기노437">#REF!</definedName>
    <definedName name="기노437.1">#REF!</definedName>
    <definedName name="기노438">#REF!</definedName>
    <definedName name="기노438.1">#REF!</definedName>
    <definedName name="기노439">#REF!</definedName>
    <definedName name="기노439.1">#REF!</definedName>
    <definedName name="기노44">#REF!</definedName>
    <definedName name="기노44.1">#REF!</definedName>
    <definedName name="기노440">#REF!</definedName>
    <definedName name="기노440.1">#REF!</definedName>
    <definedName name="기노441">#REF!</definedName>
    <definedName name="기노441.1">#REF!</definedName>
    <definedName name="기노442">#REF!</definedName>
    <definedName name="기노442.1">#REF!</definedName>
    <definedName name="기노443">#REF!</definedName>
    <definedName name="기노443.1">#REF!</definedName>
    <definedName name="기노444">#REF!</definedName>
    <definedName name="기노444.1">#REF!</definedName>
    <definedName name="기노445">#REF!</definedName>
    <definedName name="기노445.1">#REF!</definedName>
    <definedName name="기노446">#REF!</definedName>
    <definedName name="기노446.1">#REF!</definedName>
    <definedName name="기노447">#REF!</definedName>
    <definedName name="기노447.1">#REF!</definedName>
    <definedName name="기노448">#REF!</definedName>
    <definedName name="기노448.1">#REF!</definedName>
    <definedName name="기노449">#REF!</definedName>
    <definedName name="기노449.1">#REF!</definedName>
    <definedName name="기노45">#REF!</definedName>
    <definedName name="기노45.1">#REF!</definedName>
    <definedName name="기노450">#REF!</definedName>
    <definedName name="기노450.1">#REF!</definedName>
    <definedName name="기노451">#REF!</definedName>
    <definedName name="기노451.1">#REF!</definedName>
    <definedName name="기노452">#REF!</definedName>
    <definedName name="기노452.1">#REF!</definedName>
    <definedName name="기노453">#REF!</definedName>
    <definedName name="기노453.1">#REF!</definedName>
    <definedName name="기노454">#REF!</definedName>
    <definedName name="기노454.1">#REF!</definedName>
    <definedName name="기노455">#REF!</definedName>
    <definedName name="기노455.1">#REF!</definedName>
    <definedName name="기노456">#REF!</definedName>
    <definedName name="기노456.1">#REF!</definedName>
    <definedName name="기노457">#REF!</definedName>
    <definedName name="기노457.1">#REF!</definedName>
    <definedName name="기노458">#REF!</definedName>
    <definedName name="기노458.1">#REF!</definedName>
    <definedName name="기노459">#REF!</definedName>
    <definedName name="기노459.1">#REF!</definedName>
    <definedName name="기노46">#REF!</definedName>
    <definedName name="기노46.1">#REF!</definedName>
    <definedName name="기노460">#REF!</definedName>
    <definedName name="기노460.1">#REF!</definedName>
    <definedName name="기노461">#REF!</definedName>
    <definedName name="기노461.1">#REF!</definedName>
    <definedName name="기노47">#REF!</definedName>
    <definedName name="기노47.1">#REF!</definedName>
    <definedName name="기노48">#REF!</definedName>
    <definedName name="기노48.1">#REF!</definedName>
    <definedName name="기노49">#REF!</definedName>
    <definedName name="기노49.1">#REF!</definedName>
    <definedName name="기노5">#REF!</definedName>
    <definedName name="기노5.1">#REF!</definedName>
    <definedName name="기노50">#REF!</definedName>
    <definedName name="기노50.1">#REF!</definedName>
    <definedName name="기노51">#REF!</definedName>
    <definedName name="기노51.1">#REF!</definedName>
    <definedName name="기노52">#REF!</definedName>
    <definedName name="기노52.1">#REF!</definedName>
    <definedName name="기노53">#REF!</definedName>
    <definedName name="기노53.1">#REF!</definedName>
    <definedName name="기노54">#REF!</definedName>
    <definedName name="기노54.1">#REF!</definedName>
    <definedName name="기노55">#REF!</definedName>
    <definedName name="기노55.1">#REF!</definedName>
    <definedName name="기노56">#REF!</definedName>
    <definedName name="기노56.1">#REF!</definedName>
    <definedName name="기노57">#REF!</definedName>
    <definedName name="기노57.1">#REF!</definedName>
    <definedName name="기노58">#REF!</definedName>
    <definedName name="기노58.1">#REF!</definedName>
    <definedName name="기노59">#REF!</definedName>
    <definedName name="기노59.1">#REF!</definedName>
    <definedName name="기노6">#REF!</definedName>
    <definedName name="기노6.1">#REF!</definedName>
    <definedName name="기노60">#REF!</definedName>
    <definedName name="기노60.1">#REF!</definedName>
    <definedName name="기노61">#REF!</definedName>
    <definedName name="기노61.1">#REF!</definedName>
    <definedName name="기노62">#REF!</definedName>
    <definedName name="기노62.1">#REF!</definedName>
    <definedName name="기노63">#REF!</definedName>
    <definedName name="기노63.1">#REF!</definedName>
    <definedName name="기노64">#REF!</definedName>
    <definedName name="기노64.1">#REF!</definedName>
    <definedName name="기노65">#REF!</definedName>
    <definedName name="기노65.1">#REF!</definedName>
    <definedName name="기노66">#REF!</definedName>
    <definedName name="기노66.1">#REF!</definedName>
    <definedName name="기노67">#REF!</definedName>
    <definedName name="기노67.1">#REF!</definedName>
    <definedName name="기노68">#REF!</definedName>
    <definedName name="기노68.1">#REF!</definedName>
    <definedName name="기노69">#REF!</definedName>
    <definedName name="기노69.1">#REF!</definedName>
    <definedName name="기노7">#REF!</definedName>
    <definedName name="기노7.1">#REF!</definedName>
    <definedName name="기노70">#REF!</definedName>
    <definedName name="기노70.1">#REF!</definedName>
    <definedName name="기노71">#REF!</definedName>
    <definedName name="기노71.1">#REF!</definedName>
    <definedName name="기노72">#REF!</definedName>
    <definedName name="기노72.1">#REF!</definedName>
    <definedName name="기노73">#REF!</definedName>
    <definedName name="기노73.1">#REF!</definedName>
    <definedName name="기노74">#REF!</definedName>
    <definedName name="기노74.1">#REF!</definedName>
    <definedName name="기노75">#REF!</definedName>
    <definedName name="기노75.1">#REF!</definedName>
    <definedName name="기노76">#REF!</definedName>
    <definedName name="기노76.1">#REF!</definedName>
    <definedName name="기노77">#REF!</definedName>
    <definedName name="기노77.1">#REF!</definedName>
    <definedName name="기노78">#REF!</definedName>
    <definedName name="기노78.1">#REF!</definedName>
    <definedName name="기노79">#REF!</definedName>
    <definedName name="기노79.1">#REF!</definedName>
    <definedName name="기노8">#REF!</definedName>
    <definedName name="기노8.1">#REF!</definedName>
    <definedName name="기노80">#REF!</definedName>
    <definedName name="기노80.1">#REF!</definedName>
    <definedName name="기노81">#REF!</definedName>
    <definedName name="기노81.1">#REF!</definedName>
    <definedName name="기노82">#REF!</definedName>
    <definedName name="기노82.1">#REF!</definedName>
    <definedName name="기노83">#REF!</definedName>
    <definedName name="기노83.1">#REF!</definedName>
    <definedName name="기노84">#REF!</definedName>
    <definedName name="기노84.1">#REF!</definedName>
    <definedName name="기노85">#REF!</definedName>
    <definedName name="기노85.1">#REF!</definedName>
    <definedName name="기노86">#REF!</definedName>
    <definedName name="기노86.1">#REF!</definedName>
    <definedName name="기노87">#REF!</definedName>
    <definedName name="기노87.1">#REF!</definedName>
    <definedName name="기노88">#REF!</definedName>
    <definedName name="기노88.1">#REF!</definedName>
    <definedName name="기노89">#REF!</definedName>
    <definedName name="기노89.1">#REF!</definedName>
    <definedName name="기노9">#REF!</definedName>
    <definedName name="기노9.1">#REF!</definedName>
    <definedName name="기노90">#REF!</definedName>
    <definedName name="기노90.1">#REF!</definedName>
    <definedName name="기노91">#REF!</definedName>
    <definedName name="기노91.1">#REF!</definedName>
    <definedName name="기노92">#REF!</definedName>
    <definedName name="기노92.1">#REF!</definedName>
    <definedName name="기노93">#REF!</definedName>
    <definedName name="기노93.1">#REF!</definedName>
    <definedName name="기노94">#REF!</definedName>
    <definedName name="기노94.1">#REF!</definedName>
    <definedName name="기노95">#REF!</definedName>
    <definedName name="기노95.1">#REF!</definedName>
    <definedName name="기노96">#REF!</definedName>
    <definedName name="기노96.1">#REF!</definedName>
    <definedName name="기노97">#REF!</definedName>
    <definedName name="기노97.1">#REF!</definedName>
    <definedName name="기노98">#REF!</definedName>
    <definedName name="기노98.1">#REF!</definedName>
    <definedName name="기노99">#REF!</definedName>
    <definedName name="기노99.1">#REF!</definedName>
    <definedName name="기상">#REF!</definedName>
    <definedName name="기성">#REF!</definedName>
    <definedName name="기성111">#REF!</definedName>
    <definedName name="기성검사1" hidden="1">#REF!</definedName>
    <definedName name="기성품" localSheetId="0">BlankMacro1</definedName>
    <definedName name="기성품">BlankMacro1</definedName>
    <definedName name="기안" localSheetId="0">#REF!</definedName>
    <definedName name="기안">#REF!</definedName>
    <definedName name="기이" localSheetId="0">#REF!</definedName>
    <definedName name="기이">#REF!</definedName>
    <definedName name="기자재수량" localSheetId="0">#REF!</definedName>
    <definedName name="기자재수량">#REF!</definedName>
    <definedName name="기재">#REF!</definedName>
    <definedName name="기재1">#REF!</definedName>
    <definedName name="기재1.1">#REF!</definedName>
    <definedName name="기재10">#REF!</definedName>
    <definedName name="기재10.1">#REF!</definedName>
    <definedName name="기재100">#REF!</definedName>
    <definedName name="기재100.1">#REF!</definedName>
    <definedName name="기재101">#REF!</definedName>
    <definedName name="기재101.1">#REF!</definedName>
    <definedName name="기재102">#REF!</definedName>
    <definedName name="기재102.1">#REF!</definedName>
    <definedName name="기재103">#REF!</definedName>
    <definedName name="기재103.1">#REF!</definedName>
    <definedName name="기재104">#REF!</definedName>
    <definedName name="기재104.1">#REF!</definedName>
    <definedName name="기재105">#REF!</definedName>
    <definedName name="기재105.1">#REF!</definedName>
    <definedName name="기재106">#REF!</definedName>
    <definedName name="기재106.1">#REF!</definedName>
    <definedName name="기재107">#REF!</definedName>
    <definedName name="기재107.1">#REF!</definedName>
    <definedName name="기재108">#REF!</definedName>
    <definedName name="기재108.1">#REF!</definedName>
    <definedName name="기재109">#REF!</definedName>
    <definedName name="기재109.1">#REF!</definedName>
    <definedName name="기재11">#REF!</definedName>
    <definedName name="기재11.1">#REF!</definedName>
    <definedName name="기재110">#REF!</definedName>
    <definedName name="기재110.1">#REF!</definedName>
    <definedName name="기재111">#REF!</definedName>
    <definedName name="기재111.1">#REF!</definedName>
    <definedName name="기재112">#REF!</definedName>
    <definedName name="기재112.1">#REF!</definedName>
    <definedName name="기재113">#REF!</definedName>
    <definedName name="기재113.1">#REF!</definedName>
    <definedName name="기재114">#REF!</definedName>
    <definedName name="기재114.1">#REF!</definedName>
    <definedName name="기재115">#REF!</definedName>
    <definedName name="기재115.1">#REF!</definedName>
    <definedName name="기재116">#REF!</definedName>
    <definedName name="기재116.1">#REF!</definedName>
    <definedName name="기재117">#REF!</definedName>
    <definedName name="기재117.1">#REF!</definedName>
    <definedName name="기재118">#REF!</definedName>
    <definedName name="기재118.1">#REF!</definedName>
    <definedName name="기재119">#REF!</definedName>
    <definedName name="기재119.1">#REF!</definedName>
    <definedName name="기재12">#REF!</definedName>
    <definedName name="기재12.1">#REF!</definedName>
    <definedName name="기재120">#REF!</definedName>
    <definedName name="기재120.1">#REF!</definedName>
    <definedName name="기재121">#REF!</definedName>
    <definedName name="기재121.1">#REF!</definedName>
    <definedName name="기재122">#REF!</definedName>
    <definedName name="기재122.1">#REF!</definedName>
    <definedName name="기재123">#REF!</definedName>
    <definedName name="기재123.1">#REF!</definedName>
    <definedName name="기재124">#REF!</definedName>
    <definedName name="기재124.1">#REF!</definedName>
    <definedName name="기재125">#REF!</definedName>
    <definedName name="기재125.1">#REF!</definedName>
    <definedName name="기재126">#REF!</definedName>
    <definedName name="기재126.1">#REF!</definedName>
    <definedName name="기재127">#REF!</definedName>
    <definedName name="기재127.1">#REF!</definedName>
    <definedName name="기재128">#REF!</definedName>
    <definedName name="기재128.1">#REF!</definedName>
    <definedName name="기재129">#REF!</definedName>
    <definedName name="기재129.1">#REF!</definedName>
    <definedName name="기재13">#REF!</definedName>
    <definedName name="기재13.1">#REF!</definedName>
    <definedName name="기재130">#REF!</definedName>
    <definedName name="기재130.1">#REF!</definedName>
    <definedName name="기재131">#REF!</definedName>
    <definedName name="기재131.1">#REF!</definedName>
    <definedName name="기재132">#REF!</definedName>
    <definedName name="기재132.1">#REF!</definedName>
    <definedName name="기재133">#REF!</definedName>
    <definedName name="기재133.1">#REF!</definedName>
    <definedName name="기재134">#REF!</definedName>
    <definedName name="기재134.1">#REF!</definedName>
    <definedName name="기재135">#REF!</definedName>
    <definedName name="기재135.1">#REF!</definedName>
    <definedName name="기재136">#REF!</definedName>
    <definedName name="기재136.1">#REF!</definedName>
    <definedName name="기재137">#REF!</definedName>
    <definedName name="기재137.1">#REF!</definedName>
    <definedName name="기재138">#REF!</definedName>
    <definedName name="기재138.1">#REF!</definedName>
    <definedName name="기재139">#REF!</definedName>
    <definedName name="기재139.1">#REF!</definedName>
    <definedName name="기재14">#REF!</definedName>
    <definedName name="기재14.1">#REF!</definedName>
    <definedName name="기재140">#REF!</definedName>
    <definedName name="기재140.1">#REF!</definedName>
    <definedName name="기재141">#REF!</definedName>
    <definedName name="기재141.1">#REF!</definedName>
    <definedName name="기재142">#REF!</definedName>
    <definedName name="기재142.1">#REF!</definedName>
    <definedName name="기재143">#REF!</definedName>
    <definedName name="기재143.1">#REF!</definedName>
    <definedName name="기재144">#REF!</definedName>
    <definedName name="기재144.1">#REF!</definedName>
    <definedName name="기재145">#REF!</definedName>
    <definedName name="기재145.1">#REF!</definedName>
    <definedName name="기재146">#REF!</definedName>
    <definedName name="기재146.1">#REF!</definedName>
    <definedName name="기재147">#REF!</definedName>
    <definedName name="기재147.1">#REF!</definedName>
    <definedName name="기재148">#REF!</definedName>
    <definedName name="기재148.1">#REF!</definedName>
    <definedName name="기재149">#REF!</definedName>
    <definedName name="기재149.1">#REF!</definedName>
    <definedName name="기재15">#REF!</definedName>
    <definedName name="기재15.1">#REF!</definedName>
    <definedName name="기재150">#REF!</definedName>
    <definedName name="기재150.1">#REF!</definedName>
    <definedName name="기재151">#REF!</definedName>
    <definedName name="기재151.1">#REF!</definedName>
    <definedName name="기재152">#REF!</definedName>
    <definedName name="기재152.1">#REF!</definedName>
    <definedName name="기재153">#REF!</definedName>
    <definedName name="기재153.1">#REF!</definedName>
    <definedName name="기재154">#REF!</definedName>
    <definedName name="기재154.1">#REF!</definedName>
    <definedName name="기재155">#REF!</definedName>
    <definedName name="기재155.1">#REF!</definedName>
    <definedName name="기재156">#REF!</definedName>
    <definedName name="기재156.1">#REF!</definedName>
    <definedName name="기재157">#REF!</definedName>
    <definedName name="기재157.1">#REF!</definedName>
    <definedName name="기재158">#REF!</definedName>
    <definedName name="기재158.1">#REF!</definedName>
    <definedName name="기재159">#REF!</definedName>
    <definedName name="기재159.1">#REF!</definedName>
    <definedName name="기재16">#REF!</definedName>
    <definedName name="기재16.1">#REF!</definedName>
    <definedName name="기재160">#REF!</definedName>
    <definedName name="기재160.1">#REF!</definedName>
    <definedName name="기재161">#REF!</definedName>
    <definedName name="기재161.1">#REF!</definedName>
    <definedName name="기재162">#REF!</definedName>
    <definedName name="기재162.1">#REF!</definedName>
    <definedName name="기재163">#REF!</definedName>
    <definedName name="기재163.1">#REF!</definedName>
    <definedName name="기재164">#REF!</definedName>
    <definedName name="기재164.1">#REF!</definedName>
    <definedName name="기재165">#REF!</definedName>
    <definedName name="기재165.1">#REF!</definedName>
    <definedName name="기재166">#REF!</definedName>
    <definedName name="기재166.1">#REF!</definedName>
    <definedName name="기재167">#REF!</definedName>
    <definedName name="기재167.1">#REF!</definedName>
    <definedName name="기재168">#REF!</definedName>
    <definedName name="기재168.1">#REF!</definedName>
    <definedName name="기재169">#REF!</definedName>
    <definedName name="기재169.1">#REF!</definedName>
    <definedName name="기재17">#REF!</definedName>
    <definedName name="기재17.1">#REF!</definedName>
    <definedName name="기재170">#REF!</definedName>
    <definedName name="기재170.1">#REF!</definedName>
    <definedName name="기재171">#REF!</definedName>
    <definedName name="기재171.1">#REF!</definedName>
    <definedName name="기재172">#REF!</definedName>
    <definedName name="기재172.1">#REF!</definedName>
    <definedName name="기재173">#REF!</definedName>
    <definedName name="기재173.1">#REF!</definedName>
    <definedName name="기재174">#REF!</definedName>
    <definedName name="기재174.1">#REF!</definedName>
    <definedName name="기재175">#REF!</definedName>
    <definedName name="기재175.1">#REF!</definedName>
    <definedName name="기재176">#REF!</definedName>
    <definedName name="기재176.1">#REF!</definedName>
    <definedName name="기재177">#REF!</definedName>
    <definedName name="기재177.1">#REF!</definedName>
    <definedName name="기재178">#REF!</definedName>
    <definedName name="기재178.1">#REF!</definedName>
    <definedName name="기재179">#REF!</definedName>
    <definedName name="기재179.1">#REF!</definedName>
    <definedName name="기재18">#REF!</definedName>
    <definedName name="기재18.1">#REF!</definedName>
    <definedName name="기재180">#REF!</definedName>
    <definedName name="기재180.1">#REF!</definedName>
    <definedName name="기재181">#REF!</definedName>
    <definedName name="기재181.1">#REF!</definedName>
    <definedName name="기재182">#REF!</definedName>
    <definedName name="기재182.1">#REF!</definedName>
    <definedName name="기재183">#REF!</definedName>
    <definedName name="기재183.1">#REF!</definedName>
    <definedName name="기재184">#REF!</definedName>
    <definedName name="기재184.1">#REF!</definedName>
    <definedName name="기재185">#REF!</definedName>
    <definedName name="기재185.1">#REF!</definedName>
    <definedName name="기재186">#REF!</definedName>
    <definedName name="기재186.1">#REF!</definedName>
    <definedName name="기재187">#REF!</definedName>
    <definedName name="기재187.1">#REF!</definedName>
    <definedName name="기재188">#REF!</definedName>
    <definedName name="기재188.1">#REF!</definedName>
    <definedName name="기재189">#REF!</definedName>
    <definedName name="기재189.1">#REF!</definedName>
    <definedName name="기재19">#REF!</definedName>
    <definedName name="기재19.1">#REF!</definedName>
    <definedName name="기재190">#REF!</definedName>
    <definedName name="기재190.1">#REF!</definedName>
    <definedName name="기재191">#REF!</definedName>
    <definedName name="기재191.1">#REF!</definedName>
    <definedName name="기재192">#REF!</definedName>
    <definedName name="기재192.1">#REF!</definedName>
    <definedName name="기재193">#REF!</definedName>
    <definedName name="기재193.1">#REF!</definedName>
    <definedName name="기재194">#REF!</definedName>
    <definedName name="기재194.1">#REF!</definedName>
    <definedName name="기재195">#REF!</definedName>
    <definedName name="기재195.1">#REF!</definedName>
    <definedName name="기재196">#REF!</definedName>
    <definedName name="기재196.1">#REF!</definedName>
    <definedName name="기재197">#REF!</definedName>
    <definedName name="기재197.1">#REF!</definedName>
    <definedName name="기재198">#REF!</definedName>
    <definedName name="기재198.1">#REF!</definedName>
    <definedName name="기재199">#REF!</definedName>
    <definedName name="기재199.1">#REF!</definedName>
    <definedName name="기재2">#REF!</definedName>
    <definedName name="기재2.1">#REF!</definedName>
    <definedName name="기재20">#REF!</definedName>
    <definedName name="기재20.1">#REF!</definedName>
    <definedName name="기재200">#REF!</definedName>
    <definedName name="기재200.1">#REF!</definedName>
    <definedName name="기재201">#REF!</definedName>
    <definedName name="기재201.1">#REF!</definedName>
    <definedName name="기재202">#REF!</definedName>
    <definedName name="기재202.1">#REF!</definedName>
    <definedName name="기재203">#REF!</definedName>
    <definedName name="기재203.1">#REF!</definedName>
    <definedName name="기재204">#REF!</definedName>
    <definedName name="기재204.1">#REF!</definedName>
    <definedName name="기재205">#REF!</definedName>
    <definedName name="기재205.1">#REF!</definedName>
    <definedName name="기재206">#REF!</definedName>
    <definedName name="기재206.1">#REF!</definedName>
    <definedName name="기재207">#REF!</definedName>
    <definedName name="기재207.1">#REF!</definedName>
    <definedName name="기재208">#REF!</definedName>
    <definedName name="기재208.1">#REF!</definedName>
    <definedName name="기재209">#REF!</definedName>
    <definedName name="기재209.1">#REF!</definedName>
    <definedName name="기재21">#REF!</definedName>
    <definedName name="기재21.1">#REF!</definedName>
    <definedName name="기재210">#REF!</definedName>
    <definedName name="기재210.1">#REF!</definedName>
    <definedName name="기재211">#REF!</definedName>
    <definedName name="기재211.1">#REF!</definedName>
    <definedName name="기재212">#REF!</definedName>
    <definedName name="기재212.1">#REF!</definedName>
    <definedName name="기재213">#REF!</definedName>
    <definedName name="기재213.1">#REF!</definedName>
    <definedName name="기재214">#REF!</definedName>
    <definedName name="기재214.1">#REF!</definedName>
    <definedName name="기재215">#REF!</definedName>
    <definedName name="기재215.1">#REF!</definedName>
    <definedName name="기재216">#REF!</definedName>
    <definedName name="기재216.1">#REF!</definedName>
    <definedName name="기재217">#REF!</definedName>
    <definedName name="기재217.1">#REF!</definedName>
    <definedName name="기재218">#REF!</definedName>
    <definedName name="기재218.1">#REF!</definedName>
    <definedName name="기재219">#REF!</definedName>
    <definedName name="기재219.1">#REF!</definedName>
    <definedName name="기재22">#REF!</definedName>
    <definedName name="기재22.1">#REF!</definedName>
    <definedName name="기재220">#REF!</definedName>
    <definedName name="기재220.1">#REF!</definedName>
    <definedName name="기재221">#REF!</definedName>
    <definedName name="기재221.1">#REF!</definedName>
    <definedName name="기재222">#REF!</definedName>
    <definedName name="기재222.1">#REF!</definedName>
    <definedName name="기재223">#REF!</definedName>
    <definedName name="기재223.1">#REF!</definedName>
    <definedName name="기재224">#REF!</definedName>
    <definedName name="기재224.1">#REF!</definedName>
    <definedName name="기재225">#REF!</definedName>
    <definedName name="기재225.1">#REF!</definedName>
    <definedName name="기재226">#REF!</definedName>
    <definedName name="기재226.1">#REF!</definedName>
    <definedName name="기재227">#REF!</definedName>
    <definedName name="기재227.1">#REF!</definedName>
    <definedName name="기재228">#REF!</definedName>
    <definedName name="기재228.1">#REF!</definedName>
    <definedName name="기재229">#REF!</definedName>
    <definedName name="기재229.1">#REF!</definedName>
    <definedName name="기재23">#REF!</definedName>
    <definedName name="기재23.1">#REF!</definedName>
    <definedName name="기재230">#REF!</definedName>
    <definedName name="기재230.1">#REF!</definedName>
    <definedName name="기재231">#REF!</definedName>
    <definedName name="기재231.1">#REF!</definedName>
    <definedName name="기재232">#REF!</definedName>
    <definedName name="기재232.1">#REF!</definedName>
    <definedName name="기재233">#REF!</definedName>
    <definedName name="기재233.1">#REF!</definedName>
    <definedName name="기재234">#REF!</definedName>
    <definedName name="기재234.1">#REF!</definedName>
    <definedName name="기재235">#REF!</definedName>
    <definedName name="기재235.1">#REF!</definedName>
    <definedName name="기재236">#REF!</definedName>
    <definedName name="기재236.1">#REF!</definedName>
    <definedName name="기재237">#REF!</definedName>
    <definedName name="기재237.1">#REF!</definedName>
    <definedName name="기재238">#REF!</definedName>
    <definedName name="기재238.1">#REF!</definedName>
    <definedName name="기재239">#REF!</definedName>
    <definedName name="기재239.1">#REF!</definedName>
    <definedName name="기재24">#REF!</definedName>
    <definedName name="기재24.1">#REF!</definedName>
    <definedName name="기재240">#REF!</definedName>
    <definedName name="기재240.1">#REF!</definedName>
    <definedName name="기재241">#REF!</definedName>
    <definedName name="기재241.1">#REF!</definedName>
    <definedName name="기재242">#REF!</definedName>
    <definedName name="기재242.1">#REF!</definedName>
    <definedName name="기재243">#REF!</definedName>
    <definedName name="기재243.1">#REF!</definedName>
    <definedName name="기재244">#REF!</definedName>
    <definedName name="기재244.1">#REF!</definedName>
    <definedName name="기재245">#REF!</definedName>
    <definedName name="기재245.1">#REF!</definedName>
    <definedName name="기재246">#REF!</definedName>
    <definedName name="기재246.1">#REF!</definedName>
    <definedName name="기재247">#REF!</definedName>
    <definedName name="기재247.1">#REF!</definedName>
    <definedName name="기재248">#REF!</definedName>
    <definedName name="기재248.1">#REF!</definedName>
    <definedName name="기재249">#REF!</definedName>
    <definedName name="기재249.1">#REF!</definedName>
    <definedName name="기재25">#REF!</definedName>
    <definedName name="기재25.1">#REF!</definedName>
    <definedName name="기재250">#REF!</definedName>
    <definedName name="기재250.1">#REF!</definedName>
    <definedName name="기재251">#REF!</definedName>
    <definedName name="기재251.1">#REF!</definedName>
    <definedName name="기재252">#REF!</definedName>
    <definedName name="기재252.1">#REF!</definedName>
    <definedName name="기재253">#REF!</definedName>
    <definedName name="기재253.1">#REF!</definedName>
    <definedName name="기재254">#REF!</definedName>
    <definedName name="기재254.1">#REF!</definedName>
    <definedName name="기재255">#REF!</definedName>
    <definedName name="기재255.1">#REF!</definedName>
    <definedName name="기재256">#REF!</definedName>
    <definedName name="기재256.1">#REF!</definedName>
    <definedName name="기재257">#REF!</definedName>
    <definedName name="기재257.1">#REF!</definedName>
    <definedName name="기재258">#REF!</definedName>
    <definedName name="기재258.1">#REF!</definedName>
    <definedName name="기재259">#REF!</definedName>
    <definedName name="기재259.1">#REF!</definedName>
    <definedName name="기재26">#REF!</definedName>
    <definedName name="기재26.1">#REF!</definedName>
    <definedName name="기재260">#REF!</definedName>
    <definedName name="기재260.1">#REF!</definedName>
    <definedName name="기재261">#REF!</definedName>
    <definedName name="기재261.1">#REF!</definedName>
    <definedName name="기재262">#REF!</definedName>
    <definedName name="기재262.1">#REF!</definedName>
    <definedName name="기재263">#REF!</definedName>
    <definedName name="기재263.1">#REF!</definedName>
    <definedName name="기재264">#REF!</definedName>
    <definedName name="기재264.1">#REF!</definedName>
    <definedName name="기재265">#REF!</definedName>
    <definedName name="기재265.1">#REF!</definedName>
    <definedName name="기재266">#REF!</definedName>
    <definedName name="기재266.1">#REF!</definedName>
    <definedName name="기재267">#REF!</definedName>
    <definedName name="기재267.1">#REF!</definedName>
    <definedName name="기재268">#REF!</definedName>
    <definedName name="기재268.1">#REF!</definedName>
    <definedName name="기재269">#REF!</definedName>
    <definedName name="기재269.1">#REF!</definedName>
    <definedName name="기재27">#REF!</definedName>
    <definedName name="기재27.1">#REF!</definedName>
    <definedName name="기재270">#REF!</definedName>
    <definedName name="기재270.1">#REF!</definedName>
    <definedName name="기재271">#REF!</definedName>
    <definedName name="기재271.1">#REF!</definedName>
    <definedName name="기재272">#REF!</definedName>
    <definedName name="기재272.1">#REF!</definedName>
    <definedName name="기재273">#REF!</definedName>
    <definedName name="기재273.1">#REF!</definedName>
    <definedName name="기재274">#REF!</definedName>
    <definedName name="기재274.1">#REF!</definedName>
    <definedName name="기재275">#REF!</definedName>
    <definedName name="기재275.1">#REF!</definedName>
    <definedName name="기재276">#REF!</definedName>
    <definedName name="기재276.1">#REF!</definedName>
    <definedName name="기재277">#REF!</definedName>
    <definedName name="기재277.1">#REF!</definedName>
    <definedName name="기재278">#REF!</definedName>
    <definedName name="기재278.1">#REF!</definedName>
    <definedName name="기재279">#REF!</definedName>
    <definedName name="기재279.1">#REF!</definedName>
    <definedName name="기재28">#REF!</definedName>
    <definedName name="기재28.1">#REF!</definedName>
    <definedName name="기재280">#REF!</definedName>
    <definedName name="기재280.1">#REF!</definedName>
    <definedName name="기재281">#REF!</definedName>
    <definedName name="기재281.1">#REF!</definedName>
    <definedName name="기재282">#REF!</definedName>
    <definedName name="기재282.1">#REF!</definedName>
    <definedName name="기재283">#REF!</definedName>
    <definedName name="기재283.1">#REF!</definedName>
    <definedName name="기재284">#REF!</definedName>
    <definedName name="기재284.1">#REF!</definedName>
    <definedName name="기재285">#REF!</definedName>
    <definedName name="기재285.1">#REF!</definedName>
    <definedName name="기재286">#REF!</definedName>
    <definedName name="기재286.1">#REF!</definedName>
    <definedName name="기재287">#REF!</definedName>
    <definedName name="기재287.1">#REF!</definedName>
    <definedName name="기재288">#REF!</definedName>
    <definedName name="기재288.1">#REF!</definedName>
    <definedName name="기재289">#REF!</definedName>
    <definedName name="기재289.1">#REF!</definedName>
    <definedName name="기재29">#REF!</definedName>
    <definedName name="기재29.1">#REF!</definedName>
    <definedName name="기재290">#REF!</definedName>
    <definedName name="기재290.1">#REF!</definedName>
    <definedName name="기재291">#REF!</definedName>
    <definedName name="기재291.1">#REF!</definedName>
    <definedName name="기재292">#REF!</definedName>
    <definedName name="기재292.1">#REF!</definedName>
    <definedName name="기재293">#REF!</definedName>
    <definedName name="기재293.1">#REF!</definedName>
    <definedName name="기재294">#REF!</definedName>
    <definedName name="기재294.1">#REF!</definedName>
    <definedName name="기재295">#REF!</definedName>
    <definedName name="기재295.1">#REF!</definedName>
    <definedName name="기재296">#REF!</definedName>
    <definedName name="기재296.1">#REF!</definedName>
    <definedName name="기재297">#REF!</definedName>
    <definedName name="기재297.1">#REF!</definedName>
    <definedName name="기재298">#REF!</definedName>
    <definedName name="기재298.1">#REF!</definedName>
    <definedName name="기재299">#REF!</definedName>
    <definedName name="기재299.1">#REF!</definedName>
    <definedName name="기재3">#REF!</definedName>
    <definedName name="기재3.1">#REF!</definedName>
    <definedName name="기재30">#REF!</definedName>
    <definedName name="기재30.1">#REF!</definedName>
    <definedName name="기재300">#REF!</definedName>
    <definedName name="기재300.1">#REF!</definedName>
    <definedName name="기재301">#REF!</definedName>
    <definedName name="기재301.1">#REF!</definedName>
    <definedName name="기재302">#REF!</definedName>
    <definedName name="기재302.1">#REF!</definedName>
    <definedName name="기재303">#REF!</definedName>
    <definedName name="기재303.1">#REF!</definedName>
    <definedName name="기재304">#REF!</definedName>
    <definedName name="기재304.1">#REF!</definedName>
    <definedName name="기재305">#REF!</definedName>
    <definedName name="기재305.1">#REF!</definedName>
    <definedName name="기재306">#REF!</definedName>
    <definedName name="기재306.1">#REF!</definedName>
    <definedName name="기재307">#REF!</definedName>
    <definedName name="기재307.1">#REF!</definedName>
    <definedName name="기재308">#REF!</definedName>
    <definedName name="기재308.1">#REF!</definedName>
    <definedName name="기재309">#REF!</definedName>
    <definedName name="기재309.1">#REF!</definedName>
    <definedName name="기재31">#REF!</definedName>
    <definedName name="기재31.1">#REF!</definedName>
    <definedName name="기재310">#REF!</definedName>
    <definedName name="기재310.1">#REF!</definedName>
    <definedName name="기재311">#REF!</definedName>
    <definedName name="기재311.1">#REF!</definedName>
    <definedName name="기재312">#REF!</definedName>
    <definedName name="기재312.1">#REF!</definedName>
    <definedName name="기재313">#REF!</definedName>
    <definedName name="기재313.1">#REF!</definedName>
    <definedName name="기재314">#REF!</definedName>
    <definedName name="기재314.1">#REF!</definedName>
    <definedName name="기재315">#REF!</definedName>
    <definedName name="기재315.1">#REF!</definedName>
    <definedName name="기재316">#REF!</definedName>
    <definedName name="기재316.1">#REF!</definedName>
    <definedName name="기재317">#REF!</definedName>
    <definedName name="기재317.1">#REF!</definedName>
    <definedName name="기재318">#REF!</definedName>
    <definedName name="기재318.1">#REF!</definedName>
    <definedName name="기재319">#REF!</definedName>
    <definedName name="기재319.1">#REF!</definedName>
    <definedName name="기재32">#REF!</definedName>
    <definedName name="기재32.1">#REF!</definedName>
    <definedName name="기재320">#REF!</definedName>
    <definedName name="기재320.1">#REF!</definedName>
    <definedName name="기재321">#REF!</definedName>
    <definedName name="기재321.1">#REF!</definedName>
    <definedName name="기재322">#REF!</definedName>
    <definedName name="기재322.1">#REF!</definedName>
    <definedName name="기재323">#REF!</definedName>
    <definedName name="기재323.1">#REF!</definedName>
    <definedName name="기재324">#REF!</definedName>
    <definedName name="기재324.1">#REF!</definedName>
    <definedName name="기재325">#REF!</definedName>
    <definedName name="기재325.1">#REF!</definedName>
    <definedName name="기재326">#REF!</definedName>
    <definedName name="기재326.1">#REF!</definedName>
    <definedName name="기재327">#REF!</definedName>
    <definedName name="기재327.1">#REF!</definedName>
    <definedName name="기재328">#REF!</definedName>
    <definedName name="기재328.1">#REF!</definedName>
    <definedName name="기재329">#REF!</definedName>
    <definedName name="기재329.1">#REF!</definedName>
    <definedName name="기재33">#REF!</definedName>
    <definedName name="기재33.1">#REF!</definedName>
    <definedName name="기재330">#REF!</definedName>
    <definedName name="기재330.1">#REF!</definedName>
    <definedName name="기재331">#REF!</definedName>
    <definedName name="기재331.1">#REF!</definedName>
    <definedName name="기재332">#REF!</definedName>
    <definedName name="기재332.1">#REF!</definedName>
    <definedName name="기재333">#REF!</definedName>
    <definedName name="기재333.1">#REF!</definedName>
    <definedName name="기재334">#REF!</definedName>
    <definedName name="기재334.1">#REF!</definedName>
    <definedName name="기재335">#REF!</definedName>
    <definedName name="기재335.1">#REF!</definedName>
    <definedName name="기재336">#REF!</definedName>
    <definedName name="기재336.1">#REF!</definedName>
    <definedName name="기재337">#REF!</definedName>
    <definedName name="기재337.1">#REF!</definedName>
    <definedName name="기재338">#REF!</definedName>
    <definedName name="기재338.1">#REF!</definedName>
    <definedName name="기재339">#REF!</definedName>
    <definedName name="기재339.1">#REF!</definedName>
    <definedName name="기재34">#REF!</definedName>
    <definedName name="기재34.1">#REF!</definedName>
    <definedName name="기재340">#REF!</definedName>
    <definedName name="기재340.1">#REF!</definedName>
    <definedName name="기재341">#REF!</definedName>
    <definedName name="기재341.1">#REF!</definedName>
    <definedName name="기재342">#REF!</definedName>
    <definedName name="기재342.1">#REF!</definedName>
    <definedName name="기재343">#REF!</definedName>
    <definedName name="기재343.1">#REF!</definedName>
    <definedName name="기재344">#REF!</definedName>
    <definedName name="기재344.1">#REF!</definedName>
    <definedName name="기재345">#REF!</definedName>
    <definedName name="기재345.1">#REF!</definedName>
    <definedName name="기재346">#REF!</definedName>
    <definedName name="기재346.1">#REF!</definedName>
    <definedName name="기재347">#REF!</definedName>
    <definedName name="기재347.1">#REF!</definedName>
    <definedName name="기재348">#REF!</definedName>
    <definedName name="기재348.1">#REF!</definedName>
    <definedName name="기재349">#REF!</definedName>
    <definedName name="기재349.1">#REF!</definedName>
    <definedName name="기재35">#REF!</definedName>
    <definedName name="기재35.1">#REF!</definedName>
    <definedName name="기재350">#REF!</definedName>
    <definedName name="기재350.1">#REF!</definedName>
    <definedName name="기재351">#REF!</definedName>
    <definedName name="기재351.1">#REF!</definedName>
    <definedName name="기재352">#REF!</definedName>
    <definedName name="기재352.1">#REF!</definedName>
    <definedName name="기재353">#REF!</definedName>
    <definedName name="기재353.1">#REF!</definedName>
    <definedName name="기재354">#REF!</definedName>
    <definedName name="기재354.1">#REF!</definedName>
    <definedName name="기재355">#REF!</definedName>
    <definedName name="기재355.1">#REF!</definedName>
    <definedName name="기재356">#REF!</definedName>
    <definedName name="기재356.1">#REF!</definedName>
    <definedName name="기재357">#REF!</definedName>
    <definedName name="기재357.1">#REF!</definedName>
    <definedName name="기재358">#REF!</definedName>
    <definedName name="기재358.1">#REF!</definedName>
    <definedName name="기재359">#REF!</definedName>
    <definedName name="기재359.1">#REF!</definedName>
    <definedName name="기재36">#REF!</definedName>
    <definedName name="기재36.1">#REF!</definedName>
    <definedName name="기재360">#REF!</definedName>
    <definedName name="기재360.1">#REF!</definedName>
    <definedName name="기재361">#REF!</definedName>
    <definedName name="기재361.1">#REF!</definedName>
    <definedName name="기재362">#REF!</definedName>
    <definedName name="기재362.1">#REF!</definedName>
    <definedName name="기재363">#REF!</definedName>
    <definedName name="기재363.1">#REF!</definedName>
    <definedName name="기재364">#REF!</definedName>
    <definedName name="기재364.1">#REF!</definedName>
    <definedName name="기재365">#REF!</definedName>
    <definedName name="기재365.1">#REF!</definedName>
    <definedName name="기재366">#REF!</definedName>
    <definedName name="기재366.1">#REF!</definedName>
    <definedName name="기재367">#REF!</definedName>
    <definedName name="기재367.1">#REF!</definedName>
    <definedName name="기재368">#REF!</definedName>
    <definedName name="기재368.1">#REF!</definedName>
    <definedName name="기재369">#REF!</definedName>
    <definedName name="기재369.1">#REF!</definedName>
    <definedName name="기재37">#REF!</definedName>
    <definedName name="기재37.1">#REF!</definedName>
    <definedName name="기재370">#REF!</definedName>
    <definedName name="기재370.1">#REF!</definedName>
    <definedName name="기재371">#REF!</definedName>
    <definedName name="기재371.1">#REF!</definedName>
    <definedName name="기재372">#REF!</definedName>
    <definedName name="기재372.1">#REF!</definedName>
    <definedName name="기재373">#REF!</definedName>
    <definedName name="기재373.1">#REF!</definedName>
    <definedName name="기재374">#REF!</definedName>
    <definedName name="기재374.1">#REF!</definedName>
    <definedName name="기재375">#REF!</definedName>
    <definedName name="기재375.1">#REF!</definedName>
    <definedName name="기재376">#REF!</definedName>
    <definedName name="기재376.1">#REF!</definedName>
    <definedName name="기재377">#REF!</definedName>
    <definedName name="기재377.1">#REF!</definedName>
    <definedName name="기재378">#REF!</definedName>
    <definedName name="기재378.1">#REF!</definedName>
    <definedName name="기재379">#REF!</definedName>
    <definedName name="기재379.1">#REF!</definedName>
    <definedName name="기재38">#REF!</definedName>
    <definedName name="기재38.1">#REF!</definedName>
    <definedName name="기재380">#REF!</definedName>
    <definedName name="기재380.1">#REF!</definedName>
    <definedName name="기재381">#REF!</definedName>
    <definedName name="기재381.1">#REF!</definedName>
    <definedName name="기재382">#REF!</definedName>
    <definedName name="기재382.1">#REF!</definedName>
    <definedName name="기재383">#REF!</definedName>
    <definedName name="기재383.1">#REF!</definedName>
    <definedName name="기재384">#REF!</definedName>
    <definedName name="기재384.1">#REF!</definedName>
    <definedName name="기재385">#REF!</definedName>
    <definedName name="기재385.1">#REF!</definedName>
    <definedName name="기재386">#REF!</definedName>
    <definedName name="기재386.1">#REF!</definedName>
    <definedName name="기재387">#REF!</definedName>
    <definedName name="기재387.1">#REF!</definedName>
    <definedName name="기재388">#REF!</definedName>
    <definedName name="기재388.1">#REF!</definedName>
    <definedName name="기재389">#REF!</definedName>
    <definedName name="기재389.1">#REF!</definedName>
    <definedName name="기재39">#REF!</definedName>
    <definedName name="기재39.1">#REF!</definedName>
    <definedName name="기재390">#REF!</definedName>
    <definedName name="기재390.1">#REF!</definedName>
    <definedName name="기재391">#REF!</definedName>
    <definedName name="기재391.1">#REF!</definedName>
    <definedName name="기재392">#REF!</definedName>
    <definedName name="기재392.1">#REF!</definedName>
    <definedName name="기재393">#REF!</definedName>
    <definedName name="기재393.1">#REF!</definedName>
    <definedName name="기재394">#REF!</definedName>
    <definedName name="기재394.1">#REF!</definedName>
    <definedName name="기재395">#REF!</definedName>
    <definedName name="기재395.1">#REF!</definedName>
    <definedName name="기재396">#REF!</definedName>
    <definedName name="기재396.1">#REF!</definedName>
    <definedName name="기재397">#REF!</definedName>
    <definedName name="기재397.1">#REF!</definedName>
    <definedName name="기재398">#REF!</definedName>
    <definedName name="기재398.1">#REF!</definedName>
    <definedName name="기재399">#REF!</definedName>
    <definedName name="기재399.1">#REF!</definedName>
    <definedName name="기재4">#REF!</definedName>
    <definedName name="기재4.1">#REF!</definedName>
    <definedName name="기재40">#REF!</definedName>
    <definedName name="기재40.1">#REF!</definedName>
    <definedName name="기재400">#REF!</definedName>
    <definedName name="기재400.1">#REF!</definedName>
    <definedName name="기재401">#REF!</definedName>
    <definedName name="기재401.1">#REF!</definedName>
    <definedName name="기재402">#REF!</definedName>
    <definedName name="기재402.1">#REF!</definedName>
    <definedName name="기재403">#REF!</definedName>
    <definedName name="기재403.1">#REF!</definedName>
    <definedName name="기재404">#REF!</definedName>
    <definedName name="기재404.1">#REF!</definedName>
    <definedName name="기재405">#REF!</definedName>
    <definedName name="기재405.1">#REF!</definedName>
    <definedName name="기재406">#REF!</definedName>
    <definedName name="기재406.1">#REF!</definedName>
    <definedName name="기재407">#REF!</definedName>
    <definedName name="기재407.1">#REF!</definedName>
    <definedName name="기재408">#REF!</definedName>
    <definedName name="기재408.1">#REF!</definedName>
    <definedName name="기재409">#REF!</definedName>
    <definedName name="기재409.1">#REF!</definedName>
    <definedName name="기재41">#REF!</definedName>
    <definedName name="기재41.1">#REF!</definedName>
    <definedName name="기재410">#REF!</definedName>
    <definedName name="기재410.1">#REF!</definedName>
    <definedName name="기재411">#REF!</definedName>
    <definedName name="기재411.1">#REF!</definedName>
    <definedName name="기재412">#REF!</definedName>
    <definedName name="기재412.1">#REF!</definedName>
    <definedName name="기재413">#REF!</definedName>
    <definedName name="기재413.1">#REF!</definedName>
    <definedName name="기재414">#REF!</definedName>
    <definedName name="기재414.1">#REF!</definedName>
    <definedName name="기재415">#REF!</definedName>
    <definedName name="기재415.1">#REF!</definedName>
    <definedName name="기재416">#REF!</definedName>
    <definedName name="기재416.1">#REF!</definedName>
    <definedName name="기재417">#REF!</definedName>
    <definedName name="기재417.1">#REF!</definedName>
    <definedName name="기재418">#REF!</definedName>
    <definedName name="기재418.1">#REF!</definedName>
    <definedName name="기재419">#REF!</definedName>
    <definedName name="기재419.1">#REF!</definedName>
    <definedName name="기재42">#REF!</definedName>
    <definedName name="기재42.1">#REF!</definedName>
    <definedName name="기재420">#REF!</definedName>
    <definedName name="기재420.1">#REF!</definedName>
    <definedName name="기재421">#REF!</definedName>
    <definedName name="기재421.1">#REF!</definedName>
    <definedName name="기재422">#REF!</definedName>
    <definedName name="기재422.1">#REF!</definedName>
    <definedName name="기재423">#REF!</definedName>
    <definedName name="기재423.1">#REF!</definedName>
    <definedName name="기재424">#REF!</definedName>
    <definedName name="기재424.1">#REF!</definedName>
    <definedName name="기재425">#REF!</definedName>
    <definedName name="기재425.1">#REF!</definedName>
    <definedName name="기재426">#REF!</definedName>
    <definedName name="기재426.1">#REF!</definedName>
    <definedName name="기재427">#REF!</definedName>
    <definedName name="기재427.1">#REF!</definedName>
    <definedName name="기재428">#REF!</definedName>
    <definedName name="기재428.1">#REF!</definedName>
    <definedName name="기재429">#REF!</definedName>
    <definedName name="기재429.1">#REF!</definedName>
    <definedName name="기재43">#REF!</definedName>
    <definedName name="기재43.1">#REF!</definedName>
    <definedName name="기재430">#REF!</definedName>
    <definedName name="기재430.1">#REF!</definedName>
    <definedName name="기재431">#REF!</definedName>
    <definedName name="기재431.1">#REF!</definedName>
    <definedName name="기재432">#REF!</definedName>
    <definedName name="기재432.1">#REF!</definedName>
    <definedName name="기재433">#REF!</definedName>
    <definedName name="기재433.1">#REF!</definedName>
    <definedName name="기재434">#REF!</definedName>
    <definedName name="기재434.1">#REF!</definedName>
    <definedName name="기재435">#REF!</definedName>
    <definedName name="기재435.1">#REF!</definedName>
    <definedName name="기재436">#REF!</definedName>
    <definedName name="기재436.1">#REF!</definedName>
    <definedName name="기재437">#REF!</definedName>
    <definedName name="기재437.1">#REF!</definedName>
    <definedName name="기재438">#REF!</definedName>
    <definedName name="기재438.1">#REF!</definedName>
    <definedName name="기재439">#REF!</definedName>
    <definedName name="기재439.1">#REF!</definedName>
    <definedName name="기재44">#REF!</definedName>
    <definedName name="기재44.1">#REF!</definedName>
    <definedName name="기재440">#REF!</definedName>
    <definedName name="기재440.1">#REF!</definedName>
    <definedName name="기재441">#REF!</definedName>
    <definedName name="기재441.1">#REF!</definedName>
    <definedName name="기재442">#REF!</definedName>
    <definedName name="기재442.1">#REF!</definedName>
    <definedName name="기재443">#REF!</definedName>
    <definedName name="기재443.1">#REF!</definedName>
    <definedName name="기재444">#REF!</definedName>
    <definedName name="기재444.1">#REF!</definedName>
    <definedName name="기재445">#REF!</definedName>
    <definedName name="기재445.1">#REF!</definedName>
    <definedName name="기재446">#REF!</definedName>
    <definedName name="기재446.1">#REF!</definedName>
    <definedName name="기재447">#REF!</definedName>
    <definedName name="기재447.1">#REF!</definedName>
    <definedName name="기재448">#REF!</definedName>
    <definedName name="기재448.1">#REF!</definedName>
    <definedName name="기재449">#REF!</definedName>
    <definedName name="기재449.1">#REF!</definedName>
    <definedName name="기재45">#REF!</definedName>
    <definedName name="기재45.1">#REF!</definedName>
    <definedName name="기재450">#REF!</definedName>
    <definedName name="기재450.1">#REF!</definedName>
    <definedName name="기재451">#REF!</definedName>
    <definedName name="기재451.1">#REF!</definedName>
    <definedName name="기재452">#REF!</definedName>
    <definedName name="기재452.1">#REF!</definedName>
    <definedName name="기재453">#REF!</definedName>
    <definedName name="기재453.1">#REF!</definedName>
    <definedName name="기재454">#REF!</definedName>
    <definedName name="기재454.1">#REF!</definedName>
    <definedName name="기재455">#REF!</definedName>
    <definedName name="기재455.1">#REF!</definedName>
    <definedName name="기재456">#REF!</definedName>
    <definedName name="기재456.1">#REF!</definedName>
    <definedName name="기재457">#REF!</definedName>
    <definedName name="기재457.1">#REF!</definedName>
    <definedName name="기재458">#REF!</definedName>
    <definedName name="기재458.1">#REF!</definedName>
    <definedName name="기재459">#REF!</definedName>
    <definedName name="기재459.1">#REF!</definedName>
    <definedName name="기재46">#REF!</definedName>
    <definedName name="기재46.1">#REF!</definedName>
    <definedName name="기재460">#REF!</definedName>
    <definedName name="기재460.1">#REF!</definedName>
    <definedName name="기재461">#REF!</definedName>
    <definedName name="기재461.1">#REF!</definedName>
    <definedName name="기재47">#REF!</definedName>
    <definedName name="기재47.1">#REF!</definedName>
    <definedName name="기재48">#REF!</definedName>
    <definedName name="기재48.1">#REF!</definedName>
    <definedName name="기재49">#REF!</definedName>
    <definedName name="기재49.1">#REF!</definedName>
    <definedName name="기재5">#REF!</definedName>
    <definedName name="기재5.1">#REF!</definedName>
    <definedName name="기재50">#REF!</definedName>
    <definedName name="기재50.1">#REF!</definedName>
    <definedName name="기재51">#REF!</definedName>
    <definedName name="기재51.1">#REF!</definedName>
    <definedName name="기재52">#REF!</definedName>
    <definedName name="기재52.1">#REF!</definedName>
    <definedName name="기재53">#REF!</definedName>
    <definedName name="기재53.1">#REF!</definedName>
    <definedName name="기재54">#REF!</definedName>
    <definedName name="기재54.1">#REF!</definedName>
    <definedName name="기재55">#REF!</definedName>
    <definedName name="기재55.1">#REF!</definedName>
    <definedName name="기재56">#REF!</definedName>
    <definedName name="기재56.1">#REF!</definedName>
    <definedName name="기재57">#REF!</definedName>
    <definedName name="기재57.1">#REF!</definedName>
    <definedName name="기재58">#REF!</definedName>
    <definedName name="기재58.1">#REF!</definedName>
    <definedName name="기재59">#REF!</definedName>
    <definedName name="기재59.1">#REF!</definedName>
    <definedName name="기재6">#REF!</definedName>
    <definedName name="기재6.1">#REF!</definedName>
    <definedName name="기재60">#REF!</definedName>
    <definedName name="기재60.1">#REF!</definedName>
    <definedName name="기재61">#REF!</definedName>
    <definedName name="기재61.1">#REF!</definedName>
    <definedName name="기재62">#REF!</definedName>
    <definedName name="기재62.1">#REF!</definedName>
    <definedName name="기재63">#REF!</definedName>
    <definedName name="기재63.1">#REF!</definedName>
    <definedName name="기재64">#REF!</definedName>
    <definedName name="기재64.1">#REF!</definedName>
    <definedName name="기재65">#REF!</definedName>
    <definedName name="기재65.1">#REF!</definedName>
    <definedName name="기재66">#REF!</definedName>
    <definedName name="기재66.1">#REF!</definedName>
    <definedName name="기재67">#REF!</definedName>
    <definedName name="기재67.1">#REF!</definedName>
    <definedName name="기재68">#REF!</definedName>
    <definedName name="기재68.1">#REF!</definedName>
    <definedName name="기재69">#REF!</definedName>
    <definedName name="기재69.1">#REF!</definedName>
    <definedName name="기재7">#REF!</definedName>
    <definedName name="기재7.1">#REF!</definedName>
    <definedName name="기재70">#REF!</definedName>
    <definedName name="기재70.1">#REF!</definedName>
    <definedName name="기재71">#REF!</definedName>
    <definedName name="기재71.1">#REF!</definedName>
    <definedName name="기재72">#REF!</definedName>
    <definedName name="기재72.1">#REF!</definedName>
    <definedName name="기재73">#REF!</definedName>
    <definedName name="기재73.1">#REF!</definedName>
    <definedName name="기재74">#REF!</definedName>
    <definedName name="기재74.1">#REF!</definedName>
    <definedName name="기재75">#REF!</definedName>
    <definedName name="기재75.1">#REF!</definedName>
    <definedName name="기재76">#REF!</definedName>
    <definedName name="기재76.1">#REF!</definedName>
    <definedName name="기재77">#REF!</definedName>
    <definedName name="기재77.1">#REF!</definedName>
    <definedName name="기재78">#REF!</definedName>
    <definedName name="기재78.1">#REF!</definedName>
    <definedName name="기재79">#REF!</definedName>
    <definedName name="기재79.1">#REF!</definedName>
    <definedName name="기재8">#REF!</definedName>
    <definedName name="기재8.1">#REF!</definedName>
    <definedName name="기재80">#REF!</definedName>
    <definedName name="기재80.1">#REF!</definedName>
    <definedName name="기재81">#REF!</definedName>
    <definedName name="기재81.1">#REF!</definedName>
    <definedName name="기재82">#REF!</definedName>
    <definedName name="기재82.1">#REF!</definedName>
    <definedName name="기재83">#REF!</definedName>
    <definedName name="기재83.1">#REF!</definedName>
    <definedName name="기재84">#REF!</definedName>
    <definedName name="기재84.1">#REF!</definedName>
    <definedName name="기재85">#REF!</definedName>
    <definedName name="기재85.1">#REF!</definedName>
    <definedName name="기재86">#REF!</definedName>
    <definedName name="기재86.1">#REF!</definedName>
    <definedName name="기재87">#REF!</definedName>
    <definedName name="기재87.1">#REF!</definedName>
    <definedName name="기재88">#REF!</definedName>
    <definedName name="기재88.1">#REF!</definedName>
    <definedName name="기재89">#REF!</definedName>
    <definedName name="기재89.1">#REF!</definedName>
    <definedName name="기재9">#REF!</definedName>
    <definedName name="기재9.1">#REF!</definedName>
    <definedName name="기재90">#REF!</definedName>
    <definedName name="기재90.1">#REF!</definedName>
    <definedName name="기재91">#REF!</definedName>
    <definedName name="기재91.1">#REF!</definedName>
    <definedName name="기재92">#REF!</definedName>
    <definedName name="기재92.1">#REF!</definedName>
    <definedName name="기재93">#REF!</definedName>
    <definedName name="기재93.1">#REF!</definedName>
    <definedName name="기재94">#REF!</definedName>
    <definedName name="기재94.1">#REF!</definedName>
    <definedName name="기재95">#REF!</definedName>
    <definedName name="기재95.1">#REF!</definedName>
    <definedName name="기재96">#REF!</definedName>
    <definedName name="기재96.1">#REF!</definedName>
    <definedName name="기재97">#REF!</definedName>
    <definedName name="기재97.1">#REF!</definedName>
    <definedName name="기재98">#REF!</definedName>
    <definedName name="기재98.1">#REF!</definedName>
    <definedName name="기재99">#REF!</definedName>
    <definedName name="기재99.1">#REF!</definedName>
    <definedName name="기초">#REF!</definedName>
    <definedName name="기초EL">#REF!</definedName>
    <definedName name="기초공사">#REF!</definedName>
    <definedName name="기초교직">9</definedName>
    <definedName name="기초교축">9</definedName>
    <definedName name="기초길이">#REF!</definedName>
    <definedName name="기초단가목록">#REF!</definedName>
    <definedName name="기초데이타">#REF!</definedName>
    <definedName name="기초선">#REF!</definedName>
    <definedName name="기초액">#REF!</definedName>
    <definedName name="기초연장">#REF!</definedName>
    <definedName name="기초콘">#REF!</definedName>
    <definedName name="기초폭교직">9</definedName>
    <definedName name="기초폭교축">9</definedName>
    <definedName name="기초피복">0.1</definedName>
    <definedName name="기타">#REF!</definedName>
    <definedName name="기타1">#REF!</definedName>
    <definedName name="기타2">#REF!</definedName>
    <definedName name="기타경비">#REF!</definedName>
    <definedName name="기타경비요율">#REF!</definedName>
    <definedName name="기타경비율">#REF!</definedName>
    <definedName name="기타경비표">#REF!</definedName>
    <definedName name="기타시설">#REF!</definedName>
    <definedName name="기포콘크리트타설">#REF!</definedName>
    <definedName name="기포콘크리트타설노">#REF!</definedName>
    <definedName name="길">#REF!</definedName>
    <definedName name="길화" localSheetId="0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길화건" localSheetId="0" hidden="1">{#N/A,#N/A,FALSE,"도급대비시행율";#N/A,#N/A,FALSE,"결의서";#N/A,#N/A,FALSE,"내역서";#N/A,#N/A,FALSE,"도급예상"}</definedName>
    <definedName name="길화건" hidden="1">{#N/A,#N/A,FALSE,"도급대비시행율";#N/A,#N/A,FALSE,"결의서";#N/A,#N/A,FALSE,"내역서";#N/A,#N/A,FALSE,"도급예상"}</definedName>
    <definedName name="길화건업" localSheetId="0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길화건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김">#REF!</definedName>
    <definedName name="김진성" localSheetId="0">[0]!Common [0]!DataBase.xls</definedName>
    <definedName name="김진성">[0]!Common [0]!DataBase.xls</definedName>
    <definedName name="김진성1" localSheetId="0">BlankMacro1</definedName>
    <definedName name="김진성1">BlankMacro1</definedName>
    <definedName name="김희수" localSheetId="0" hidden="1">{#N/A,#N/A,FALSE,"도급대비시행율";#N/A,#N/A,FALSE,"결의서";#N/A,#N/A,FALSE,"내역서";#N/A,#N/A,FALSE,"도급예상"}</definedName>
    <definedName name="김희수" hidden="1">{#N/A,#N/A,FALSE,"도급대비시행율";#N/A,#N/A,FALSE,"결의서";#N/A,#N/A,FALSE,"내역서";#N/A,#N/A,FALSE,"도급예상"}</definedName>
    <definedName name="깊이">#REF!</definedName>
    <definedName name="꽃복숭아R3">[21]데이타!$E$58</definedName>
    <definedName name="꽃복숭아R4">[21]데이타!$E$59</definedName>
    <definedName name="꽃복숭아R5">[21]데이타!$E$60</definedName>
    <definedName name="꽃사과R10">[21]데이타!$E$64</definedName>
    <definedName name="꽃사과R4">[21]데이타!$E$61</definedName>
    <definedName name="꽃사과R6">[21]데이타!$E$62</definedName>
    <definedName name="꽃사과R8">[21]데이타!$E$63</definedName>
    <definedName name="꽃아그배R10">[21]데이타!$E$68</definedName>
    <definedName name="꽃아그배R4">[21]데이타!$E$65</definedName>
    <definedName name="꽃아그배R6">[21]데이타!$E$66</definedName>
    <definedName name="꽃아그배R8">[21]데이타!$E$67</definedName>
    <definedName name="꽃창포" localSheetId="0">#REF!</definedName>
    <definedName name="꽃창포">#REF!</definedName>
    <definedName name="꽃향유" localSheetId="0">#REF!</definedName>
    <definedName name="꽃향유">#REF!</definedName>
    <definedName name="꽝꽝0304">[21]데이타!$E$54</definedName>
    <definedName name="꽝꽝0406">[21]데이타!$E$55</definedName>
    <definedName name="꽝꽝0508">[21]데이타!$E$56</definedName>
    <definedName name="꽝꽝0610">[21]데이타!$E$57</definedName>
    <definedName name="끝" localSheetId="0">#REF!</definedName>
    <definedName name="끝">#REF!</definedName>
    <definedName name="ㄳㄱㄷㅅㄱㄷㅅ" localSheetId="0" hidden="1">{#N/A,#N/A,FALSE,"도급대비시행율";#N/A,#N/A,FALSE,"결의서";#N/A,#N/A,FALSE,"내역서";#N/A,#N/A,FALSE,"도급예상"}</definedName>
    <definedName name="ㄳㄱㄷㅅㄱㄷㅅ" hidden="1">{#N/A,#N/A,FALSE,"도급대비시행율";#N/A,#N/A,FALSE,"결의서";#N/A,#N/A,FALSE,"내역서";#N/A,#N/A,FALSE,"도급예상"}</definedName>
    <definedName name="ㄳㄱㄷㅈ쇼">#REF!</definedName>
    <definedName name="ㄳㄳ">#REF!</definedName>
    <definedName name="ㄴ">#REF!</definedName>
    <definedName name="ㄴㄴ" localSheetId="0">[0]!영광원자력5,'[23]6호기'!$A$1</definedName>
    <definedName name="ㄴㄴ">#REF!</definedName>
    <definedName name="ㄴㄴㄴ" localSheetId="0">#REF!</definedName>
    <definedName name="ㄴㄴㄴ">#REF!</definedName>
    <definedName name="ㄴㄴㄴㄴ">#REF!</definedName>
    <definedName name="ㄴㄴㄴㄴㄴ" hidden="1">#REF!</definedName>
    <definedName name="ㄴㄴㄴㄴㄴㄴ">#REF!</definedName>
    <definedName name="ㄴㄴㄴㄴㄴㄴㄴㄴㄴㄴ">#REF!</definedName>
    <definedName name="ㄴㄴㄴㄴㄴㄴㄴㄴㄴㄴㄴㄴㄴㄴㄴㄴㄴ" hidden="1">#REF!</definedName>
    <definedName name="ㄴㄴㄴㄴㄴㅁ">#REF!</definedName>
    <definedName name="ㄴㄴㅁ" localSheetId="0">BLCH</definedName>
    <definedName name="ㄴㄴㅁ">BLCH</definedName>
    <definedName name="ㄴㄴㅁㅁㅇㄴ" localSheetId="0">#REF!</definedName>
    <definedName name="ㄴㄴㅁㅁㅇㄴ">#REF!</definedName>
    <definedName name="ㄴㄴㅇㅇㄴ" localSheetId="0">#REF!</definedName>
    <definedName name="ㄴㄴㅇㅇㄴ">#REF!</definedName>
    <definedName name="ㄴ댜러ㅏ니아ㅣㅋ" localSheetId="0">#REF!</definedName>
    <definedName name="ㄴ댜러ㅏ니아ㅣㅋ">#REF!</definedName>
    <definedName name="ㄴㄹㄴ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ㅇㄴㄹ" localSheetId="0">{"Book1","수시.XLS"}</definedName>
    <definedName name="ㄴㄹㅇㄴㄹ">{"Book1","수시.XLS"}</definedName>
    <definedName name="ㄴㄹㅇㄴㄹㅇ">#REF!</definedName>
    <definedName name="ㄴ러ㅏ">#REF!</definedName>
    <definedName name="ㄴㅁ">#REF!</definedName>
    <definedName name="ㄴㅁㄴ">#REF!</definedName>
    <definedName name="ㄴㅁㅁ">#REF!</definedName>
    <definedName name="ㄴㅁㅇㄴ먀ㄹ" localSheetId="0" hidden="1">{#N/A,#N/A,FALSE,"구조1"}</definedName>
    <definedName name="ㄴㅁㅇㄴ먀ㄹ" hidden="1">{#N/A,#N/A,FALSE,"구조1"}</definedName>
    <definedName name="ㄴㅁㅇㅁㄴ" hidden="1">#REF!</definedName>
    <definedName name="ㄴㅁㅇㅁㄷㅇㅈ">#N/A</definedName>
    <definedName name="ㄴㅁㅇㅇㄴㅇ">#REF!</definedName>
    <definedName name="ㄴㅁㅇㅇㄴㅇㄴ">#REF!</definedName>
    <definedName name="ㄴㅁㅎㄱㄷㄴ">#REF!</definedName>
    <definedName name="ㄴㅇ">#REF!</definedName>
    <definedName name="ㄴㅇㄴㄴㅁㅁ">#REF!</definedName>
    <definedName name="ㄴㅇㄴㅁ">#REF!</definedName>
    <definedName name="ㄴㅇㄴㅇㄴ" localSheetId="0" hidden="1">{#N/A,#N/A,FALSE,"토공2"}</definedName>
    <definedName name="ㄴㅇㄴㅇㄴ" hidden="1">{#N/A,#N/A,FALSE,"토공2"}</definedName>
    <definedName name="ㄴㅇㄴㅇㄴㅇ" localSheetId="0">BlankMacro1</definedName>
    <definedName name="ㄴㅇㄴㅇㄴㅇ">BlankMacro1</definedName>
    <definedName name="ㄴㅇㄹ" localSheetId="0" hidden="1">{#N/A,#N/A,FALSE,"전력간선"}</definedName>
    <definedName name="ㄴㅇㄹ" hidden="1">{#N/A,#N/A,FALSE,"전력간선"}</definedName>
    <definedName name="ㄴㅇㄹㄹ">#REF!</definedName>
    <definedName name="ㄴㅇㄹㅇㄷ">#REF!</definedName>
    <definedName name="ㄴㅇ롤ㅇ노">#REF!</definedName>
    <definedName name="ㄴㅇㅀㄴㅇ">#REF!</definedName>
    <definedName name="ㄴㅇㅀㅇㄴ">#REF!</definedName>
    <definedName name="ㄴㅇㅁㄹㄴㅇ" localSheetId="0">#REF!</definedName>
    <definedName name="ㄴㅇㅁㄹㄴㅇ">#REF!</definedName>
    <definedName name="ㄴㅇㅍ">#N/A</definedName>
    <definedName name="ㄴㅇㅎㄴㅇ" hidden="1">#REF!</definedName>
    <definedName name="ㄴ아러">#REF!</definedName>
    <definedName name="ㄴ어">#REF!</definedName>
    <definedName name="ㄴ어ㅏㅑ">#REF!</definedName>
    <definedName name="ㄴ엄ㄴ" localSheetId="0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ㄴ엄ㄴ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ㄴ온ㄹㅇ">#REF!</definedName>
    <definedName name="ㄴ이라ㅓ">#REF!</definedName>
    <definedName name="ㄴ이ㅏ매">#REF!</definedName>
    <definedName name="ㄴ홍ㄹㄴ">#REF!</definedName>
    <definedName name="나">#REF!</definedName>
    <definedName name="나.">#REF!</definedName>
    <definedName name="나1">#REF!</definedName>
    <definedName name="나간길이">#REF!</definedName>
    <definedName name="나라">#REF!</definedName>
    <definedName name="나라금융">#N/A</definedName>
    <definedName name="나라종합금융">#N/A</definedName>
    <definedName name="나무">#REF!</definedName>
    <definedName name="나사식_이음">#REF!</definedName>
    <definedName name="나ㅓ리먀">#REF!</definedName>
    <definedName name="나ㅣ러재ㅑ">#REF!</definedName>
    <definedName name="낙상홍1004">[21]데이타!$E$76</definedName>
    <definedName name="낙상홍1506">[21]데이타!$E$77</definedName>
    <definedName name="낙상홍1808">[21]데이타!$E$78</definedName>
    <definedName name="낙상홍2010">[21]데이타!$E$79</definedName>
    <definedName name="낙상홍2515">[21]데이타!$E$80</definedName>
    <definedName name="낙우송R10">[21]데이타!$E$84</definedName>
    <definedName name="낙우송R12">[21]데이타!$E$85</definedName>
    <definedName name="낙우송R5">[21]데이타!$E$81</definedName>
    <definedName name="낙우송R6">[21]데이타!$E$82</definedName>
    <definedName name="낙우송R8">[21]데이타!$E$83</definedName>
    <definedName name="낙찰가">#N/A</definedName>
    <definedName name="낙하물방비망">#REF!</definedName>
    <definedName name="낙하물방지망경비">#REF!</definedName>
    <definedName name="낙하물방지망노무">#REF!</definedName>
    <definedName name="낙하물방지망재료">#REF!</definedName>
    <definedName name="남">#REF!</definedName>
    <definedName name="남남" hidden="1">#REF!</definedName>
    <definedName name="남럼">#REF!</definedName>
    <definedName name="남산1호">#REF!</definedName>
    <definedName name="남산2호">#REF!</definedName>
    <definedName name="남서울대학교">#REF!</definedName>
    <definedName name="남어">#REF!</definedName>
    <definedName name="내">#REF!</definedName>
    <definedName name="내.전">#REF!</definedName>
    <definedName name="내고">#REF!</definedName>
    <definedName name="내꺼">#REF!</definedName>
    <definedName name="내부말비계경비">#REF!</definedName>
    <definedName name="내부말비계노무">#REF!</definedName>
    <definedName name="내부말비계재료">#REF!</definedName>
    <definedName name="내선전공">#REF!</definedName>
    <definedName name="내여서">#REF!</definedName>
    <definedName name="내역2">#REF!</definedName>
    <definedName name="내역단가">#REF!</definedName>
    <definedName name="내역대비2">#REF!</definedName>
    <definedName name="내역산출근거" localSheetId="0" hidden="1">{#N/A,#N/A,TRUE,"1";#N/A,#N/A,TRUE,"2";#N/A,#N/A,TRUE,"3";#N/A,#N/A,TRUE,"4";#N/A,#N/A,TRUE,"5";#N/A,#N/A,TRUE,"6";#N/A,#N/A,TRUE,"7"}</definedName>
    <definedName name="내역산출근거" hidden="1">{#N/A,#N/A,TRUE,"1";#N/A,#N/A,TRUE,"2";#N/A,#N/A,TRUE,"3";#N/A,#N/A,TRUE,"4";#N/A,#N/A,TRUE,"5";#N/A,#N/A,TRUE,"6";#N/A,#N/A,TRUE,"7"}</definedName>
    <definedName name="내역서" localSheetId="0" hidden="1">{#N/A,#N/A,FALSE,"CCTV"}</definedName>
    <definedName name="내역서" hidden="1">{#N/A,#N/A,FALSE,"CCTV"}</definedName>
    <definedName name="내역서1">#REF!</definedName>
    <definedName name="내역서갑지" localSheetId="0">공사원가계산서!내역서갑지</definedName>
    <definedName name="내역서갑지">[0]!내역서갑지</definedName>
    <definedName name="내역서을지" localSheetId="0">#REF!</definedName>
    <definedName name="내역서을지">#REF!</definedName>
    <definedName name="내용" localSheetId="0">BlankMacro1</definedName>
    <definedName name="내용">BlankMacro1</definedName>
    <definedName name="내전" localSheetId="0">#REF!</definedName>
    <definedName name="내전">#REF!</definedName>
    <definedName name="냉난방" localSheetId="0">#REF!</definedName>
    <definedName name="냉난방">#REF!</definedName>
    <definedName name="너" localSheetId="0">#REF!</definedName>
    <definedName name="너">#REF!</definedName>
    <definedName name="널자">#REF!</definedName>
    <definedName name="네고">#REF!</definedName>
    <definedName name="노1">#REF!</definedName>
    <definedName name="노1_1">#REF!</definedName>
    <definedName name="노10">#REF!</definedName>
    <definedName name="노10_1">#REF!</definedName>
    <definedName name="노100">#REF!</definedName>
    <definedName name="노100_1">#REF!</definedName>
    <definedName name="노101">#REF!</definedName>
    <definedName name="노101_1">#REF!</definedName>
    <definedName name="노102">#REF!</definedName>
    <definedName name="노102_1">#REF!</definedName>
    <definedName name="노103">#REF!</definedName>
    <definedName name="노103_1">#REF!</definedName>
    <definedName name="노104">#REF!</definedName>
    <definedName name="노104_1">#REF!</definedName>
    <definedName name="노105">#REF!</definedName>
    <definedName name="노105_1">#REF!</definedName>
    <definedName name="노106">#REF!</definedName>
    <definedName name="노106_1">#REF!</definedName>
    <definedName name="노107">#REF!</definedName>
    <definedName name="노107_1">#REF!</definedName>
    <definedName name="노108">#REF!</definedName>
    <definedName name="노108_1">#REF!</definedName>
    <definedName name="노109">#REF!</definedName>
    <definedName name="노109_1">#REF!</definedName>
    <definedName name="노11">#REF!</definedName>
    <definedName name="노11_1">#REF!</definedName>
    <definedName name="노110">#REF!</definedName>
    <definedName name="노110_1">#REF!</definedName>
    <definedName name="노111">#REF!</definedName>
    <definedName name="노111_1">#REF!</definedName>
    <definedName name="노112">#REF!</definedName>
    <definedName name="노112_1">#REF!</definedName>
    <definedName name="노113">#REF!</definedName>
    <definedName name="노113_1">#REF!</definedName>
    <definedName name="노114">#REF!</definedName>
    <definedName name="노114_1">#REF!</definedName>
    <definedName name="노115">#REF!</definedName>
    <definedName name="노115_1">#REF!</definedName>
    <definedName name="노116">#REF!</definedName>
    <definedName name="노116_1">#REF!</definedName>
    <definedName name="노117">#REF!</definedName>
    <definedName name="노117_1">#REF!</definedName>
    <definedName name="노118">#REF!</definedName>
    <definedName name="노118_1">#REF!</definedName>
    <definedName name="노119">#REF!</definedName>
    <definedName name="노119_1">#REF!</definedName>
    <definedName name="노12">#REF!</definedName>
    <definedName name="노12_1">#REF!</definedName>
    <definedName name="노120">#REF!</definedName>
    <definedName name="노120_1">#REF!</definedName>
    <definedName name="노121">#REF!</definedName>
    <definedName name="노121_1">#REF!</definedName>
    <definedName name="노122">#REF!</definedName>
    <definedName name="노122_1">#REF!</definedName>
    <definedName name="노123">#REF!</definedName>
    <definedName name="노123_1">#REF!</definedName>
    <definedName name="노124">#REF!</definedName>
    <definedName name="노124_1">#REF!</definedName>
    <definedName name="노125">#REF!</definedName>
    <definedName name="노125_1">#REF!</definedName>
    <definedName name="노126">#REF!</definedName>
    <definedName name="노126_1">#REF!</definedName>
    <definedName name="노127">#REF!</definedName>
    <definedName name="노127_1">#REF!</definedName>
    <definedName name="노128">#REF!</definedName>
    <definedName name="노128_1">#REF!</definedName>
    <definedName name="노129">#REF!</definedName>
    <definedName name="노129_1">#REF!</definedName>
    <definedName name="노13">#REF!</definedName>
    <definedName name="노13_1">#REF!</definedName>
    <definedName name="노14">#REF!</definedName>
    <definedName name="노14_1">#REF!</definedName>
    <definedName name="노15">#REF!</definedName>
    <definedName name="노15_1">#REF!</definedName>
    <definedName name="노16">#REF!</definedName>
    <definedName name="노16_1">#REF!</definedName>
    <definedName name="노17">#REF!</definedName>
    <definedName name="노17_1">#REF!</definedName>
    <definedName name="노18">#REF!</definedName>
    <definedName name="노18_1">#REF!</definedName>
    <definedName name="노19">#REF!</definedName>
    <definedName name="노19_1">#REF!</definedName>
    <definedName name="노2">#REF!</definedName>
    <definedName name="노2_1">#REF!</definedName>
    <definedName name="노20">#REF!</definedName>
    <definedName name="노20_1">#REF!</definedName>
    <definedName name="노21">#REF!</definedName>
    <definedName name="노21_1">#REF!</definedName>
    <definedName name="노22">#REF!</definedName>
    <definedName name="노22_1">#REF!</definedName>
    <definedName name="노23">#REF!</definedName>
    <definedName name="노23_1">#REF!</definedName>
    <definedName name="노24">#REF!</definedName>
    <definedName name="노24_1">#REF!</definedName>
    <definedName name="노25">#REF!</definedName>
    <definedName name="노25_1">#REF!</definedName>
    <definedName name="노26">#REF!</definedName>
    <definedName name="노26_1">#REF!</definedName>
    <definedName name="노27">#REF!</definedName>
    <definedName name="노27_1">#REF!</definedName>
    <definedName name="노271">#REF!</definedName>
    <definedName name="노271_1">#REF!</definedName>
    <definedName name="노28">#REF!</definedName>
    <definedName name="노28_1">#REF!</definedName>
    <definedName name="노29">#REF!</definedName>
    <definedName name="노29_1">#REF!</definedName>
    <definedName name="노3">#REF!</definedName>
    <definedName name="노3_1">#REF!</definedName>
    <definedName name="노30">#REF!</definedName>
    <definedName name="노30_1">#REF!</definedName>
    <definedName name="노31">#REF!</definedName>
    <definedName name="노31_1">#REF!</definedName>
    <definedName name="노32">#REF!</definedName>
    <definedName name="노32_1">#REF!</definedName>
    <definedName name="노33">#REF!</definedName>
    <definedName name="노33_1">#REF!</definedName>
    <definedName name="노34">#REF!</definedName>
    <definedName name="노34_1">#REF!</definedName>
    <definedName name="노35">#REF!</definedName>
    <definedName name="노35_1">#REF!</definedName>
    <definedName name="노36">#REF!</definedName>
    <definedName name="노36_1">#REF!</definedName>
    <definedName name="노37">#REF!</definedName>
    <definedName name="노37_1">#REF!</definedName>
    <definedName name="노38">#REF!</definedName>
    <definedName name="노38_1">#REF!</definedName>
    <definedName name="노381">#REF!</definedName>
    <definedName name="노381_1">#REF!</definedName>
    <definedName name="노39">#REF!</definedName>
    <definedName name="노39_1">#REF!</definedName>
    <definedName name="노4">#REF!</definedName>
    <definedName name="노4_1">#REF!</definedName>
    <definedName name="노40">#REF!</definedName>
    <definedName name="노40_1">#REF!</definedName>
    <definedName name="노41">#REF!</definedName>
    <definedName name="노41_1">#REF!</definedName>
    <definedName name="노42">#REF!</definedName>
    <definedName name="노42_1">#REF!</definedName>
    <definedName name="노43">#REF!</definedName>
    <definedName name="노43_1">#REF!</definedName>
    <definedName name="노44">#REF!</definedName>
    <definedName name="노44_1">#REF!</definedName>
    <definedName name="노45">#REF!</definedName>
    <definedName name="노45_1">#REF!</definedName>
    <definedName name="노46">#REF!</definedName>
    <definedName name="노46_1">#REF!</definedName>
    <definedName name="노47">#REF!</definedName>
    <definedName name="노47_1">#REF!</definedName>
    <definedName name="노48">#REF!</definedName>
    <definedName name="노48_1">#REF!</definedName>
    <definedName name="노49">#REF!</definedName>
    <definedName name="노49_1">#REF!</definedName>
    <definedName name="노5">#REF!</definedName>
    <definedName name="노5_1">#REF!</definedName>
    <definedName name="노50">#REF!</definedName>
    <definedName name="노50_1">#REF!</definedName>
    <definedName name="노51">#REF!</definedName>
    <definedName name="노51_1">#REF!</definedName>
    <definedName name="노52">#REF!</definedName>
    <definedName name="노52_1">#REF!</definedName>
    <definedName name="노53">#REF!</definedName>
    <definedName name="노53_1">#REF!</definedName>
    <definedName name="노54">#REF!</definedName>
    <definedName name="노54_1">#REF!</definedName>
    <definedName name="노55">#REF!</definedName>
    <definedName name="노55_1">#REF!</definedName>
    <definedName name="노56">#REF!</definedName>
    <definedName name="노56_1">#REF!</definedName>
    <definedName name="노57">#REF!</definedName>
    <definedName name="노57_1">#REF!</definedName>
    <definedName name="노58">#REF!</definedName>
    <definedName name="노58_1">#REF!</definedName>
    <definedName name="노59">#REF!</definedName>
    <definedName name="노59_1">#REF!</definedName>
    <definedName name="노6">#REF!</definedName>
    <definedName name="노6_1">#REF!</definedName>
    <definedName name="노60">#REF!</definedName>
    <definedName name="노60_1">#REF!</definedName>
    <definedName name="노61">#REF!</definedName>
    <definedName name="노61_1">#REF!</definedName>
    <definedName name="노62">#REF!</definedName>
    <definedName name="노62_1">#REF!</definedName>
    <definedName name="노63">#REF!</definedName>
    <definedName name="노63_1">#REF!</definedName>
    <definedName name="노64">#REF!</definedName>
    <definedName name="노64_1">#REF!</definedName>
    <definedName name="노65">#REF!</definedName>
    <definedName name="노65_1">#REF!</definedName>
    <definedName name="노66">#REF!</definedName>
    <definedName name="노66_1">#REF!</definedName>
    <definedName name="노67">#REF!</definedName>
    <definedName name="노67_1">#REF!</definedName>
    <definedName name="노68">#REF!</definedName>
    <definedName name="노68_1">#REF!</definedName>
    <definedName name="노69">#REF!</definedName>
    <definedName name="노69_1">#REF!</definedName>
    <definedName name="노7">#REF!</definedName>
    <definedName name="노7_1">#REF!</definedName>
    <definedName name="노70">#REF!</definedName>
    <definedName name="노70_1">#REF!</definedName>
    <definedName name="노71">#REF!</definedName>
    <definedName name="노71_1">#REF!</definedName>
    <definedName name="노72">#REF!</definedName>
    <definedName name="노72_1">#REF!</definedName>
    <definedName name="노73">#REF!</definedName>
    <definedName name="노73_1">#REF!</definedName>
    <definedName name="노74">#REF!</definedName>
    <definedName name="노74_1">#REF!</definedName>
    <definedName name="노75">#REF!</definedName>
    <definedName name="노75_1">#REF!</definedName>
    <definedName name="노76">#REF!</definedName>
    <definedName name="노76_1">#REF!</definedName>
    <definedName name="노77">#REF!</definedName>
    <definedName name="노77_1">#REF!</definedName>
    <definedName name="노78">#REF!</definedName>
    <definedName name="노78_1">#REF!</definedName>
    <definedName name="노79">#REF!</definedName>
    <definedName name="노79_1">#REF!</definedName>
    <definedName name="노8">#REF!</definedName>
    <definedName name="노8_1">#REF!</definedName>
    <definedName name="노80">#REF!</definedName>
    <definedName name="노80_1">#REF!</definedName>
    <definedName name="노81">#REF!</definedName>
    <definedName name="노81_1">#REF!</definedName>
    <definedName name="노82">#REF!</definedName>
    <definedName name="노82_1">#REF!</definedName>
    <definedName name="노83">#REF!</definedName>
    <definedName name="노83_1">#REF!</definedName>
    <definedName name="노84">#REF!</definedName>
    <definedName name="노84_1">#REF!</definedName>
    <definedName name="노85">#REF!</definedName>
    <definedName name="노85_1">#REF!</definedName>
    <definedName name="노86">#REF!</definedName>
    <definedName name="노86_1">#REF!</definedName>
    <definedName name="노87">#REF!</definedName>
    <definedName name="노87_1">#REF!</definedName>
    <definedName name="노88">#REF!</definedName>
    <definedName name="노88_1">#REF!</definedName>
    <definedName name="노89">#REF!</definedName>
    <definedName name="노89_1">#REF!</definedName>
    <definedName name="노9">#REF!</definedName>
    <definedName name="노9_1">#REF!</definedName>
    <definedName name="노90">#REF!</definedName>
    <definedName name="노90_1">#REF!</definedName>
    <definedName name="노91">#REF!</definedName>
    <definedName name="노91_1">#REF!</definedName>
    <definedName name="노92">#REF!</definedName>
    <definedName name="노92_1">#REF!</definedName>
    <definedName name="노93">#REF!</definedName>
    <definedName name="노93_1">#REF!</definedName>
    <definedName name="노94">#REF!</definedName>
    <definedName name="노94_1">#REF!</definedName>
    <definedName name="노95">#REF!</definedName>
    <definedName name="노95_1">#REF!</definedName>
    <definedName name="노96">#REF!</definedName>
    <definedName name="노96_1">#REF!</definedName>
    <definedName name="노97">#REF!</definedName>
    <definedName name="노97_1">#REF!</definedName>
    <definedName name="노98">#REF!</definedName>
    <definedName name="노98_1">#REF!</definedName>
    <definedName name="노99">#REF!</definedName>
    <definedName name="노99_1">#REF!</definedName>
    <definedName name="노계1" localSheetId="0">BLCH</definedName>
    <definedName name="노계1">BLCH</definedName>
    <definedName name="노곡1호" localSheetId="0">#REF!</definedName>
    <definedName name="노곡1호">#REF!</definedName>
    <definedName name="노곡2호" localSheetId="0">#REF!</definedName>
    <definedName name="노곡2호">#REF!</definedName>
    <definedName name="노곡3호" localSheetId="0">#REF!</definedName>
    <definedName name="노곡3호">#REF!</definedName>
    <definedName name="노곡4호">#REF!</definedName>
    <definedName name="노르웨이R12">[21]데이타!$E$90</definedName>
    <definedName name="노르웨이R15">[21]데이타!$E$91</definedName>
    <definedName name="노르웨이R4">[21]데이타!$E$86</definedName>
    <definedName name="노르웨이R5">[21]데이타!$E$87</definedName>
    <definedName name="노르웨이R6">[21]데이타!$E$88</definedName>
    <definedName name="노르웨이R8">[21]데이타!$E$89</definedName>
    <definedName name="노무" localSheetId="0">#REF!</definedName>
    <definedName name="노무">#REF!</definedName>
    <definedName name="노무3" localSheetId="0">#REF!</definedName>
    <definedName name="노무3">#REF!</definedName>
    <definedName name="노무비" localSheetId="0">'[27]일위대가 (100%)'!$A$10:$BB$55</definedName>
    <definedName name="노무비">#REF!</definedName>
    <definedName name="勞務費" localSheetId="0">#REF!</definedName>
    <definedName name="勞務費">#REF!</definedName>
    <definedName name="노무비금액" localSheetId="0">#REF!</definedName>
    <definedName name="노무비금액">#REF!</definedName>
    <definedName name="노무비내고">#REF!</definedName>
    <definedName name="노무비내역">#N/A</definedName>
    <definedName name="노무비단가">#REF!</definedName>
    <definedName name="노무비합">#REF!</definedName>
    <definedName name="노무집" localSheetId="0">BLCH</definedName>
    <definedName name="노무집">BLCH</definedName>
    <definedName name="노산3교집계표" localSheetId="0">#REF!</definedName>
    <definedName name="노산3교집계표">#REF!</definedName>
    <definedName name="노원문화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>#REF!</definedName>
    <definedName name="노임단가" localSheetId="0">#REF!</definedName>
    <definedName name="노임단가">[28]COST!$A$5:$O$140</definedName>
    <definedName name="노집1" localSheetId="0">BLCH</definedName>
    <definedName name="노집1">BLCH</definedName>
    <definedName name="노출직부" localSheetId="0">#REF!</definedName>
    <definedName name="노출직부">#REF!</definedName>
    <definedName name="녹음기" localSheetId="0">BlankMacro1</definedName>
    <definedName name="녹음기">BlankMacro1</definedName>
    <definedName name="논스립설치PVC" localSheetId="0">#REF!</definedName>
    <definedName name="논스립설치PVC">#REF!</definedName>
    <definedName name="논스립설치황동" localSheetId="0">#REF!</definedName>
    <definedName name="논스립설치황동">#REF!</definedName>
    <definedName name="논슬립SST노" localSheetId="0">#REF!</definedName>
    <definedName name="논슬립SST노">#REF!</definedName>
    <definedName name="논슬립노">#REF!</definedName>
    <definedName name="놋">#REF!</definedName>
    <definedName name="농림">#REF!</definedName>
    <definedName name="농원1호">#REF!</definedName>
    <definedName name="농원2호">#REF!</definedName>
    <definedName name="눈주목">#REF!</definedName>
    <definedName name="눈향L06">[21]데이타!$E$92</definedName>
    <definedName name="눈향L08">[21]데이타!$E$93</definedName>
    <definedName name="눈향L10">[21]데이타!$E$94</definedName>
    <definedName name="눈향L14">[21]데이타!$E$95</definedName>
    <definedName name="눈향L20">[21]데이타!$E$96</definedName>
    <definedName name="느릅R10">[21]데이타!$E$100</definedName>
    <definedName name="느릅R4">[21]데이타!$E$97</definedName>
    <definedName name="느릅R5">[21]데이타!$E$98</definedName>
    <definedName name="느릅R8">[24]데이타!$E$99</definedName>
    <definedName name="느티R10">[24]데이타!$E$104</definedName>
    <definedName name="느티R12">[21]데이타!$E$105</definedName>
    <definedName name="느티R15">[21]데이타!$E$106</definedName>
    <definedName name="느티R18">[21]데이타!$E$107</definedName>
    <definedName name="느티R20">[21]데이타!$E$108</definedName>
    <definedName name="느티R25">[21]데이타!$E$109</definedName>
    <definedName name="느티R30">[21]데이타!$E$110</definedName>
    <definedName name="느티R5">[21]데이타!$E$101</definedName>
    <definedName name="느티R6">[21]데이타!$E$102</definedName>
    <definedName name="느티R8">[21]데이타!$E$103</definedName>
    <definedName name="느티나무" localSheetId="0">#REF!</definedName>
    <definedName name="느티나무">#REF!</definedName>
    <definedName name="능소화R2">[21]데이타!$E$111</definedName>
    <definedName name="능소화R4">[21]데이타!$E$112</definedName>
    <definedName name="능소화R6">[21]데이타!$E$113</definedName>
    <definedName name="니" localSheetId="0">#REF!</definedName>
    <definedName name="니">#REF!</definedName>
    <definedName name="니럼" localSheetId="0">#REF!</definedName>
    <definedName name="니럼">#REF!</definedName>
    <definedName name="ㄵㄴㄴㄴㅁㄴ" localSheetId="0">#REF!</definedName>
    <definedName name="ㄵㄴㄴㄴㅁㄴ">#REF!</definedName>
    <definedName name="ㄶ">#REF!</definedName>
    <definedName name="ㄶㄴㄷ" hidden="1">#REF!</definedName>
    <definedName name="ㄶㄹ">#REF!</definedName>
    <definedName name="ㄶㄹㅇㄹ" localSheetId="0" hidden="1">{#N/A,#N/A,FALSE,"단가표지"}</definedName>
    <definedName name="ㄶㄹㅇㄹ" hidden="1">{#N/A,#N/A,FALSE,"단가표지"}</definedName>
    <definedName name="ㄶㅇㄹㄴㄱ">#REF!</definedName>
    <definedName name="ㄶㅇㅎㅈ">#REF!</definedName>
    <definedName name="ㄷ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ㄷ100x50x5x7.5t_단중">#REF!</definedName>
    <definedName name="ㄷ125x65x6x8t_단중">#REF!</definedName>
    <definedName name="ㄷ75x40x5x7t_단중">#REF!</definedName>
    <definedName name="ㄷㄱ">#REF!</definedName>
    <definedName name="ㄷㄱ3">#REF!</definedName>
    <definedName name="ㄷㄱㄱ">#REF!</definedName>
    <definedName name="ㄷㄱㄷㅅㅅㅅ">#REF!</definedName>
    <definedName name="ㄷㄱㅀㄷㄱ" localSheetId="0">BlankMacro1</definedName>
    <definedName name="ㄷㄱㅀㄷㄱ">BlankMacro1</definedName>
    <definedName name="ㄷㄳ">#N/A</definedName>
    <definedName name="ㄷㄷ" localSheetId="0">#REF!</definedName>
    <definedName name="ㄷㄷ">#REF!</definedName>
    <definedName name="ㄷㄷㄷ" localSheetId="0" hidden="1">#REF!</definedName>
    <definedName name="ㄷㄷㄷ" hidden="1">#REF!</definedName>
    <definedName name="ㄷㄷㄷㄷ" localSheetId="0" hidden="1">{#N/A,#N/A,FALSE,"포장2"}</definedName>
    <definedName name="ㄷㄷㄷㄷ" hidden="1">{#N/A,#N/A,FALSE,"포장2"}</definedName>
    <definedName name="ㄷㄷㅈ">#REF!</definedName>
    <definedName name="ㄷㄹ" hidden="1">#REF!</definedName>
    <definedName name="ㄷㄹㄹㅇ">#REF!</definedName>
    <definedName name="ㄷㄹㅇㄴ">#REF!</definedName>
    <definedName name="ㄷㄹㅇㄴㄹ">#REF!</definedName>
    <definedName name="ㄷㅂㅎ">#REF!</definedName>
    <definedName name="ㄷㅅ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ㅅㄱ됴">#REF!</definedName>
    <definedName name="ㄷㅅㄷㅈ">#REF!</definedName>
    <definedName name="ㄷㅅㅈ">#REF!</definedName>
    <definedName name="ㄷㅅㅈㄷ" hidden="1">#REF!</definedName>
    <definedName name="ㄷ숃ㄱ" hidden="1">#REF!</definedName>
    <definedName name="ㄷㅇㄴ">#REF!</definedName>
    <definedName name="ㄷㅇㄷㅇ" localSheetId="0" hidden="1">{#N/A,#N/A,FALSE,"표지"}</definedName>
    <definedName name="ㄷㅇㄷㅇ" hidden="1">{#N/A,#N/A,FALSE,"표지"}</definedName>
    <definedName name="ㄷㅇㄹ">#REF!</definedName>
    <definedName name="ㄷㅇㄹㄴ">#REF!</definedName>
    <definedName name="ㄷㅈㄷㅈㄷ" localSheetId="0" hidden="1">{#N/A,#N/A,FALSE,"구조1"}</definedName>
    <definedName name="ㄷㅈㄷㅈㄷ" hidden="1">{#N/A,#N/A,FALSE,"구조1"}</definedName>
    <definedName name="ㄷㅈㅅㄱㅈ" localSheetId="0">BLCH</definedName>
    <definedName name="ㄷㅈㅅㄱㅈ">BLCH</definedName>
    <definedName name="ㄷㅈㅅㅈ" localSheetId="0">#REF!</definedName>
    <definedName name="ㄷㅈㅅㅈ">#REF!</definedName>
    <definedName name="ㄷ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다">#REF!</definedName>
    <definedName name="다.">#REF!</definedName>
    <definedName name="다목">#REF!</definedName>
    <definedName name="다시1232" localSheetId="0">공사원가계산서!다시1232</definedName>
    <definedName name="다시1232">[0]!다시1232</definedName>
    <definedName name="다우웰바설치공" localSheetId="0">#REF!</definedName>
    <definedName name="다우웰바설치공">#REF!</definedName>
    <definedName name="다음레코드" localSheetId="0">#REF!</definedName>
    <definedName name="다음레코드">#REF!</definedName>
    <definedName name="다짐되메우기" localSheetId="0">#REF!</definedName>
    <definedName name="다짐되메우기">#REF!</definedName>
    <definedName name="닥니야지">#REF!</definedName>
    <definedName name="단">#REF!</definedName>
    <definedName name="단_가" localSheetId="0">#REF!</definedName>
    <definedName name="단_가">#REF!</definedName>
    <definedName name="단_가2" localSheetId="0">#REF!</definedName>
    <definedName name="단_가2">#REF!</definedName>
    <definedName name="단_가3" localSheetId="0">#REF!</definedName>
    <definedName name="단_가3">#REF!</definedName>
    <definedName name="단_가4" localSheetId="0">#REF!</definedName>
    <definedName name="단_가4">#REF!</definedName>
    <definedName name="단_가5" localSheetId="0">#REF!</definedName>
    <definedName name="단_가5">#REF!</definedName>
    <definedName name="단_가6" localSheetId="0">#REF!</definedName>
    <definedName name="단_가6">#REF!</definedName>
    <definedName name="단가">#REF!</definedName>
    <definedName name="단가2">#REF!</definedName>
    <definedName name="단가대비">#REF!</definedName>
    <definedName name="단가비교">#REF!</definedName>
    <definedName name="단가비교표" localSheetId="0">#REF!,#REF!</definedName>
    <definedName name="단가비교표">#REF!,#REF!</definedName>
    <definedName name="단가산출" localSheetId="0">[29]단가산출!$A$1:$G$53</definedName>
    <definedName name="단가산출">#REF!</definedName>
    <definedName name="단가산출근">[30]물가시세표!$H$2</definedName>
    <definedName name="단가산출참고" localSheetId="0">#REF!</definedName>
    <definedName name="단가산출참고">#REF!</definedName>
    <definedName name="단가산출표지" localSheetId="0">BlankMacro1</definedName>
    <definedName name="단가산출표지">BlankMacro1</definedName>
    <definedName name="단가적용표" localSheetId="0">#REF!</definedName>
    <definedName name="단가적용표">#REF!</definedName>
    <definedName name="단가조사" localSheetId="0">[31]단가산출!$A$1:$G$318</definedName>
    <definedName name="단가조사">[32]단가산출!$A$1:$G$318</definedName>
    <definedName name="단가조사표" localSheetId="0">#REF!</definedName>
    <definedName name="단가조사표">#REF!</definedName>
    <definedName name="단가표" localSheetId="0">#REF!</definedName>
    <definedName name="단가표">#REF!</definedName>
    <definedName name="단가표지" localSheetId="0">#REF!</definedName>
    <definedName name="단가표지">#REF!</definedName>
    <definedName name="단감" localSheetId="0">#REF!</definedName>
    <definedName name="단감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면2모">#REF!</definedName>
    <definedName name="단면2모멘트">#REF!</definedName>
    <definedName name="단면적3Span">#REF!</definedName>
    <definedName name="단면특성">#REF!</definedName>
    <definedName name="단빔플랜지">#REF!</definedName>
    <definedName name="단위">#REF!</definedName>
    <definedName name="단위공량1" localSheetId="0">#REF!</definedName>
    <definedName name="단위공량1">#REF!</definedName>
    <definedName name="단위공량10" localSheetId="0">#REF!</definedName>
    <definedName name="단위공량10">#REF!</definedName>
    <definedName name="단위공량11" localSheetId="0">#REF!</definedName>
    <definedName name="단위공량11">#REF!</definedName>
    <definedName name="단위공량12" localSheetId="0">#REF!</definedName>
    <definedName name="단위공량12">#REF!</definedName>
    <definedName name="단위공량13" localSheetId="0">#REF!</definedName>
    <definedName name="단위공량13">#REF!</definedName>
    <definedName name="단위공량14" localSheetId="0">#REF!</definedName>
    <definedName name="단위공량14">#REF!</definedName>
    <definedName name="단위공량15" localSheetId="0">#REF!</definedName>
    <definedName name="단위공량15">#REF!</definedName>
    <definedName name="단위공량16" localSheetId="0">#REF!</definedName>
    <definedName name="단위공량16">#REF!</definedName>
    <definedName name="단위공량17" localSheetId="0">#REF!</definedName>
    <definedName name="단위공량17">#REF!</definedName>
    <definedName name="단위공량2" localSheetId="0">#REF!</definedName>
    <definedName name="단위공량2">#REF!</definedName>
    <definedName name="단위공량3" localSheetId="0">#REF!</definedName>
    <definedName name="단위공량3">#REF!</definedName>
    <definedName name="단위공량4" localSheetId="0">#REF!</definedName>
    <definedName name="단위공량4">#REF!</definedName>
    <definedName name="단위공량5" localSheetId="0">#REF!</definedName>
    <definedName name="단위공량5">#REF!</definedName>
    <definedName name="단위공량6" localSheetId="0">#REF!</definedName>
    <definedName name="단위공량6">#REF!</definedName>
    <definedName name="단위공량7" localSheetId="0">#REF!</definedName>
    <definedName name="단위공량7">#REF!</definedName>
    <definedName name="단위공량8" localSheetId="0">#REF!</definedName>
    <definedName name="단위공량8">#REF!</definedName>
    <definedName name="단위공량9" localSheetId="0">#REF!</definedName>
    <definedName name="단위공량9">#REF!</definedName>
    <definedName name="단위중량">2.5</definedName>
    <definedName name="담쟁이L03">[21]데이타!$E$114</definedName>
    <definedName name="대" localSheetId="0">#REF!</definedName>
    <definedName name="대">#REF!</definedName>
    <definedName name="대가" localSheetId="0">#REF!,#REF!</definedName>
    <definedName name="대가">#REF!,#REF!</definedName>
    <definedName name="대가목록">#REF!</definedName>
    <definedName name="대각교철근집계표">#REF!</definedName>
    <definedName name="대갑">#REF!</definedName>
    <definedName name="대구">[33]견적서!#REF!</definedName>
    <definedName name="대구공항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구방범확정">[33]견적서!#REF!</definedName>
    <definedName name="대극장" localSheetId="0">#REF!</definedName>
    <definedName name="대극장">#REF!</definedName>
    <definedName name="대기영역" localSheetId="0">#REF!</definedName>
    <definedName name="대기영역">#REF!</definedName>
    <definedName name="대기질" localSheetId="0">#REF!</definedName>
    <definedName name="대기질">#REF!</definedName>
    <definedName name="대기질측정">#REF!</definedName>
    <definedName name="대나무">#REF!</definedName>
    <definedName name="대비">#REF!</definedName>
    <definedName name="대비5">#N/A</definedName>
    <definedName name="대송교">#REF!</definedName>
    <definedName name="대안설정">#REF!</definedName>
    <definedName name="대왕참R10">[21]데이타!$E$118</definedName>
    <definedName name="대왕참R4">[21]데이타!$E$115</definedName>
    <definedName name="대왕참R6">[21]데이타!$E$116</definedName>
    <definedName name="대왕참R8">[21]데이타!$E$117</definedName>
    <definedName name="대전내역서_대전추가비교표_List" localSheetId="0">#REF!</definedName>
    <definedName name="대전내역서_대전추가비교표_List">#REF!</definedName>
    <definedName name="대지면적" localSheetId="0">#REF!</definedName>
    <definedName name="대지면적">#REF!</definedName>
    <definedName name="대추R10">[21]데이타!$E$123</definedName>
    <definedName name="대추R4">[21]데이타!$E$119</definedName>
    <definedName name="대추R5">[21]데이타!$E$120</definedName>
    <definedName name="대추R6">[21]데이타!$E$121</definedName>
    <definedName name="대추R8">[21]데이타!$E$122</definedName>
    <definedName name="대코드" localSheetId="0">#REF!</definedName>
    <definedName name="대코드">#REF!</definedName>
    <definedName name="대회의실배관배선" localSheetId="0">#REF!</definedName>
    <definedName name="대회의실배관배선">#REF!</definedName>
    <definedName name="대회의실자재비" localSheetId="0">#REF!</definedName>
    <definedName name="대회의실자재비">#REF!</definedName>
    <definedName name="대ㅣㅂ2">#N/A</definedName>
    <definedName name="댈타5">#REF!</definedName>
    <definedName name="더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덕_트_공">#REF!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덕트공">#REF!</definedName>
    <definedName name="덩굴장미3">[21]데이타!$E$128</definedName>
    <definedName name="덩굴장미4">[21]데이타!$E$129</definedName>
    <definedName name="덩굴장미5">[21]데이타!$E$130</definedName>
    <definedName name="데이타" localSheetId="0">#REF!</definedName>
    <definedName name="데이타">#REF!</definedName>
    <definedName name="데크휘니샤면고르기" localSheetId="0">#REF!</definedName>
    <definedName name="데크휘니샤면고르기">#REF!</definedName>
    <definedName name="도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_장_공">#REF!</definedName>
    <definedName name="도급">#REF!</definedName>
    <definedName name="도급가">#REF!</definedName>
    <definedName name="도급경비">#REF!</definedName>
    <definedName name="도급공사비">'[34]2공구산출내역'!#REF!</definedName>
    <definedName name="도급단가" localSheetId="0">#REF!</definedName>
    <definedName name="도급단가">#REF!</definedName>
    <definedName name="도급예정액" localSheetId="0">#REF!</definedName>
    <definedName name="도급예정액">#REF!</definedName>
    <definedName name="도급총괄표">#REF!</definedName>
    <definedName name="도릉BOX2교" localSheetId="0">공사원가계산서!도릉BOX2교</definedName>
    <definedName name="도릉BOX2교">[0]!도릉BOX2교</definedName>
    <definedName name="도배소계" localSheetId="0">#REF!</definedName>
    <definedName name="도배소계">#REF!</definedName>
    <definedName name="도입" localSheetId="0">#REF!</definedName>
    <definedName name="도입">#REF!</definedName>
    <definedName name="도장경비" localSheetId="0">#REF!</definedName>
    <definedName name="도장경비">#REF!</definedName>
    <definedName name="도장공">#REF!</definedName>
    <definedName name="도장공사">#REF!</definedName>
    <definedName name="도장노무">#REF!</definedName>
    <definedName name="도장노임">#REF!</definedName>
    <definedName name="도장비">#REF!</definedName>
    <definedName name="도장소계">#REF!</definedName>
    <definedName name="도장손료">#REF!</definedName>
    <definedName name="도장재료">#REF!</definedName>
    <definedName name="도장할증">#REF!</definedName>
    <definedName name="독일가문비1206">[21]데이타!$E$131</definedName>
    <definedName name="독일가문비1508">[21]데이타!$E$132</definedName>
    <definedName name="독일가문비2010">[21]데이타!$E$133</definedName>
    <definedName name="독일가문비2512">[21]데이타!$E$134</definedName>
    <definedName name="독일가문비3015">[21]데이타!$E$135</definedName>
    <definedName name="독일가문비3518">[21]데이타!$E$136</definedName>
    <definedName name="돈나무0504">[21]데이타!$E$137</definedName>
    <definedName name="돈나무0805">[21]데이타!$E$138</definedName>
    <definedName name="돈나무1007">[21]데이타!$E$139</definedName>
    <definedName name="돈나무1210">[21]데이타!$E$140</definedName>
    <definedName name="돌단풍" localSheetId="0">#REF!</definedName>
    <definedName name="돌단풍">#REF!</definedName>
    <definedName name="동" localSheetId="0">#REF!</definedName>
    <definedName name="동">#REF!</definedName>
    <definedName name="동광" localSheetId="0" hidden="1">{#N/A,#N/A,FALSE,"구조1"}</definedName>
    <definedName name="동광" hidden="1">{#N/A,#N/A,FALSE,"구조1"}</definedName>
    <definedName name="동락내역">[35]견적서!#REF!</definedName>
    <definedName name="동력" localSheetId="0">#REF!</definedName>
    <definedName name="동력">#REF!</definedName>
    <definedName name="동력소계" localSheetId="0">#REF!</definedName>
    <definedName name="동력소계">#REF!</definedName>
    <definedName name="동명공통가설관리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명공통가설관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동바리" localSheetId="0">#REF!</definedName>
    <definedName name="동바리">#REF!</definedName>
    <definedName name="동백1002">[21]데이타!$E$141</definedName>
    <definedName name="동백1204">[21]데이타!$E$142</definedName>
    <definedName name="동백1506">[21]데이타!$E$143</definedName>
    <definedName name="동백1808">[21]데이타!$E$144</definedName>
    <definedName name="동식물상" localSheetId="0">#REF!</definedName>
    <definedName name="동식물상">#REF!</definedName>
    <definedName name="동영" localSheetId="0">#REF!</definedName>
    <definedName name="동영">#REF!</definedName>
    <definedName name="동원" localSheetId="0">#REF!</definedName>
    <definedName name="동원">#REF!</definedName>
    <definedName name="동원1">#REF!</definedName>
    <definedName name="동판후라싱">#REF!</definedName>
    <definedName name="되메우기E16">#REF!</definedName>
    <definedName name="됵ㄷㅅ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두번째집계표">#REF!</definedName>
    <definedName name="두정1교A743">#REF!</definedName>
    <definedName name="두정터널A1489">#REF!</definedName>
    <definedName name="등R2">[21]데이타!$E$156</definedName>
    <definedName name="등R4">[21]데이타!$E$157</definedName>
    <definedName name="등R6">[21]데이타!$E$158</definedName>
    <definedName name="등R8">[21]데이타!$E$159</definedName>
    <definedName name="디시파이프" localSheetId="0">#REF!</definedName>
    <definedName name="디시파이프">#REF!</definedName>
    <definedName name="때죽R10">[21]데이타!$E$127</definedName>
    <definedName name="때죽R4">[21]데이타!$E$124</definedName>
    <definedName name="때죽R6">[21]데이타!$E$125</definedName>
    <definedName name="때죽R8">[21]데이타!$E$126</definedName>
    <definedName name="ㄹ" localSheetId="0">#REF!</definedName>
    <definedName name="ㄹ">#REF!</definedName>
    <definedName name="ㄹ106" localSheetId="0">#REF!</definedName>
    <definedName name="ㄹ106">#REF!</definedName>
    <definedName name="ㄹ13" localSheetId="0">#REF!</definedName>
    <definedName name="ㄹ13">#REF!</definedName>
    <definedName name="ㄹ2">#REF!</definedName>
    <definedName name="ㄹ5">#REF!</definedName>
    <definedName name="ㄹ62">#REF!</definedName>
    <definedName name="ㄹㄴㅇㄹ">#REF!</definedName>
    <definedName name="ㄹㄴㅇㅎ" localSheetId="0" hidden="1">{#N/A,#N/A,FALSE,"골재소요량";#N/A,#N/A,FALSE,"골재소요량"}</definedName>
    <definedName name="ㄹㄴㅇㅎ" hidden="1">{#N/A,#N/A,FALSE,"골재소요량";#N/A,#N/A,FALSE,"골재소요량"}</definedName>
    <definedName name="ㄹㄴㅇㅎㄹㅇㄴ" localSheetId="0" hidden="1">{#N/A,#N/A,FALSE,"단가표지"}</definedName>
    <definedName name="ㄹㄴㅇㅎㄹㅇㄴ" hidden="1">{#N/A,#N/A,FALSE,"단가표지"}</definedName>
    <definedName name="ㄹㄷ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ㄷㄱㅂㄹ4ㄱ" localSheetId="0">BlankMacro1</definedName>
    <definedName name="ㄹㄷㄱㅂㄹ4ㄱ">BlankMacro1</definedName>
    <definedName name="ㄹㄹ" localSheetId="0">공사원가계산서!ㄹㄹ</definedName>
    <definedName name="ㄹㄹ">[0]!ㄹㄹ</definedName>
    <definedName name="ㄹㄹㄴㅇㄹㅇㄴㄹ" localSheetId="0" hidden="1">{#N/A,#N/A,FALSE,"표지"}</definedName>
    <definedName name="ㄹㄹㄴㅇㄹㅇㄴㄹ" hidden="1">{#N/A,#N/A,FALSE,"표지"}</definedName>
    <definedName name="ㄹㄹㄹ" hidden="1">#REF!</definedName>
    <definedName name="ㄹㄹ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ㅇ" localSheetId="0" hidden="1">{#N/A,#N/A,FALSE,"도급대비시행율";#N/A,#N/A,FALSE,"결의서";#N/A,#N/A,FALSE,"내역서";#N/A,#N/A,FALSE,"도급예상"}</definedName>
    <definedName name="ㄹㅇ" hidden="1">{#N/A,#N/A,FALSE,"도급대비시행율";#N/A,#N/A,FALSE,"결의서";#N/A,#N/A,FALSE,"내역서";#N/A,#N/A,FALSE,"도급예상"}</definedName>
    <definedName name="ㄹㅇㄴㄹㄴㅁㄹ">#REF!</definedName>
    <definedName name="ㄹㅇ놀ㅇㄴ">#REF!</definedName>
    <definedName name="ㄹㅇ농">#REF!</definedName>
    <definedName name="ㄹㅇ농ㄴ">#REF!</definedName>
    <definedName name="ㄹㅇ농ㅎㄴ">#REF!</definedName>
    <definedName name="ㄹㅇㄶ" hidden="1">#REF!</definedName>
    <definedName name="ㄹㅇㄶㅇㄴ">#REF!</definedName>
    <definedName name="ㄹㅇㄹ">#REF!</definedName>
    <definedName name="ㄹㅇㄹㄹㄷ제ㅓ" localSheetId="0" hidden="1">{#N/A,#N/A,FALSE,"운반시간"}</definedName>
    <definedName name="ㄹㅇㄹㄹㄷ제ㅓ" hidden="1">{#N/A,#N/A,FALSE,"운반시간"}</definedName>
    <definedName name="ㄹㅇㄹㅇ" hidden="1">#REF!</definedName>
    <definedName name="ㄹㅇㅎㄹㅇ" hidden="1">#REF!</definedName>
    <definedName name="ㄹㅇ혼">#REF!</definedName>
    <definedName name="ㄹㅇ홀옹ㅎㄹ" hidden="1">#REF!</definedName>
    <definedName name="ㄹ온ㄴㅇ">#REF!</definedName>
    <definedName name="ㄹ온ㄹㅇ">#REF!</definedName>
    <definedName name="ㄹ온ㅁㅎㄹ">#REF!</definedName>
    <definedName name="ㄹ옹ㄴㄹ">#REF!</definedName>
    <definedName name="ㄹㅈㄷ">#N/A</definedName>
    <definedName name="ㄹ허">#REF!</definedName>
    <definedName name="ㄹ헝ㄹ" hidden="1">#REF!</definedName>
    <definedName name="라">#REF!</definedName>
    <definedName name="라.">#REF!</definedName>
    <definedName name="라바베이스노">#REF!</definedName>
    <definedName name="라바베이스붙이기">#REF!</definedName>
    <definedName name="라ㅓ니">#REF!</definedName>
    <definedName name="러헐" localSheetId="0" hidden="1">{#N/A,#N/A,FALSE,"도급대비시행율";#N/A,#N/A,FALSE,"결의서";#N/A,#N/A,FALSE,"내역서";#N/A,#N/A,FALSE,"도급예상"}</definedName>
    <definedName name="러헐" hidden="1">{#N/A,#N/A,FALSE,"도급대비시행율";#N/A,#N/A,FALSE,"결의서";#N/A,#N/A,FALSE,"내역서";#N/A,#N/A,FALSE,"도급예상"}</definedName>
    <definedName name="러ㅗㄴ머ㅏㄹ">#REF!</definedName>
    <definedName name="렁7ㅛㅕ">#REF!</definedName>
    <definedName name="렁ㄽ">#REF!</definedName>
    <definedName name="레_미_콘">#REF!</definedName>
    <definedName name="레미콘1">#REF!</definedName>
    <definedName name="레미콘2">#REF!</definedName>
    <definedName name="레미콘3">#REF!</definedName>
    <definedName name="려ㅛㄹ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려ㅛ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로">#N/A</definedName>
    <definedName name="로ㅓㄹ">#REF!</definedName>
    <definedName name="롤" localSheetId="0">BlankMacro1</definedName>
    <definedName name="롤">BlankMacro1</definedName>
    <definedName name="롬ㄴ" localSheetId="0" hidden="1">#REF!</definedName>
    <definedName name="롬ㄴ" hidden="1">#REF!</definedName>
    <definedName name="롬나ㅓ" localSheetId="0">#REF!</definedName>
    <definedName name="롬나ㅓ">#REF!</definedName>
    <definedName name="롱ㄴㄹ" localSheetId="0">#REF!</definedName>
    <definedName name="롱ㄴㄹ">#REF!</definedName>
    <definedName name="료비금액">#REF!</definedName>
    <definedName name="루프드레인">#REF!</definedName>
    <definedName name="리브두께">#REF!</definedName>
    <definedName name="리브폭">#REF!</definedName>
    <definedName name="리프트경">#REF!</definedName>
    <definedName name="리프트노">#REF!</definedName>
    <definedName name="리프트재">#REF!</definedName>
    <definedName name="ㄻㄻㅈ">#REF!</definedName>
    <definedName name="ㄽㅁㄷ">#N/A</definedName>
    <definedName name="ㅀ" localSheetId="0" hidden="1">{#N/A,#N/A,FALSE,"조골재"}</definedName>
    <definedName name="ㅀ" hidden="1">{#N/A,#N/A,FALSE,"조골재"}</definedName>
    <definedName name="ㅀㅀㅀ" localSheetId="0">{"Book1","수시.XLS"}</definedName>
    <definedName name="ㅀㅀㅀ">{"Book1","수시.XLS"}</definedName>
    <definedName name="ㅀㅇㄴㅁ">#REF!</definedName>
    <definedName name="ㅀㅇㅎㅇㅎㅇ">#REF!</definedName>
    <definedName name="ㅀㅎ">#REF!</definedName>
    <definedName name="ㅁ" localSheetId="0" hidden="1">[36]합천내역!#REF!</definedName>
    <definedName name="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1" localSheetId="0">#REF!</definedName>
    <definedName name="ㅁ1">#REF!</definedName>
    <definedName name="ㅁ100" localSheetId="0">#REF!</definedName>
    <definedName name="ㅁ100">#REF!</definedName>
    <definedName name="ㅁ1000" localSheetId="0">#REF!</definedName>
    <definedName name="ㅁ1000">#REF!</definedName>
    <definedName name="ㅁ1122">#REF!</definedName>
    <definedName name="ㅁ1180">#REF!</definedName>
    <definedName name="ㅁ12">#REF!</definedName>
    <definedName name="ㅁ134">#REF!</definedName>
    <definedName name="ㅁ139">#REF!</definedName>
    <definedName name="ㅁ1670">#REF!</definedName>
    <definedName name="ㅁ1700">#REF!</definedName>
    <definedName name="ㅁ1800">#REF!</definedName>
    <definedName name="ㅁ1882">#REF!</definedName>
    <definedName name="ㅁ2">#REF!</definedName>
    <definedName name="ㅁ219">#REF!</definedName>
    <definedName name="ㅁ2200">#REF!</definedName>
    <definedName name="ㅁ2400">#REF!</definedName>
    <definedName name="ㅁ270">#REF!</definedName>
    <definedName name="ㅁ2923">#REF!</definedName>
    <definedName name="ㅁ309">#REF!</definedName>
    <definedName name="ㅁ331">#REF!</definedName>
    <definedName name="ㅁ334">#REF!</definedName>
    <definedName name="ㅁ3653">#REF!</definedName>
    <definedName name="ㅁ384K5">[2]표지!#REF!</definedName>
    <definedName name="ㅁ400">#REF!</definedName>
    <definedName name="ㅁ451">#REF!</definedName>
    <definedName name="ㅁ54">#REF!</definedName>
    <definedName name="ㅁ545">#REF!</definedName>
    <definedName name="ㅁ5608">#REF!</definedName>
    <definedName name="ㅁ565">#REF!</definedName>
    <definedName name="ㅁ60">[2]표지!#REF!</definedName>
    <definedName name="ㅁ63">#REF!</definedName>
    <definedName name="ㅁ636">#REF!</definedName>
    <definedName name="ㅁ7" localSheetId="0">공사원가계산서!ㅁ7</definedName>
    <definedName name="ㅁ7">[0]!ㅁ7</definedName>
    <definedName name="ㅁ863" localSheetId="0">#REF!</definedName>
    <definedName name="ㅁ863">#REF!</definedName>
    <definedName name="ㅁㄴ">#N/A</definedName>
    <definedName name="ㅁㄴㅁ">[37]EACT10!$A$1:$J$833</definedName>
    <definedName name="ㅁㄴㅇㄹ" localSheetId="0">#REF!</definedName>
    <definedName name="ㅁㄴㅇㄹ">#REF!</definedName>
    <definedName name="ㅁㄴㅇㅁ" localSheetId="0">{"Book1","수시.XLS"}</definedName>
    <definedName name="ㅁㄴㅇㅁ">{"Book1","수시.XLS"}</definedName>
    <definedName name="ㅁㄴㅇㅎㅁㄴ">#REF!</definedName>
    <definedName name="ㅁㄶㅁㄴ" hidden="1">#REF!</definedName>
    <definedName name="ㅁㄷㅂ">#N/A</definedName>
    <definedName name="ㅁㄹㅇㄴ">#REF!</definedName>
    <definedName name="ㅁㄹㅇㅁ">#REF!</definedName>
    <definedName name="ㅁㄻ">#N/A</definedName>
    <definedName name="ㅁㅀㅁㄴ" hidden="1">#REF!</definedName>
    <definedName name="ㅁㅁ" localSheetId="0">#REF!</definedName>
    <definedName name="ㅁㅁ" hidden="1">#REF!</definedName>
    <definedName name="ㅁㅁ158" localSheetId="0">#REF!</definedName>
    <definedName name="ㅁㅁ158">#REF!</definedName>
    <definedName name="ㅁㅁㅁ" localSheetId="0">[0]!영광원자력5,'[23]6호기'!$A$1</definedName>
    <definedName name="ㅁㅁㅁ">#REF!</definedName>
    <definedName name="ㅁㅁㅁㅁㅁ" localSheetId="0">#REF!</definedName>
    <definedName name="ㅁㅁㅁㅁㅁ">#REF!</definedName>
    <definedName name="ㅁㅇ">#REF!</definedName>
    <definedName name="ㅁㅇㄴㄹ" localSheetId="0">공사원가계산서!ㅁㅇㄴㄹ</definedName>
    <definedName name="ㅁㅇㄴㄹ">[0]!ㅁㅇㄴㄹ</definedName>
    <definedName name="ㅁㅇ리" localSheetId="0">#REF!</definedName>
    <definedName name="ㅁㅇ리">#REF!</definedName>
    <definedName name="ㅁㅇㅇㅁㅇㅁ" localSheetId="0">#REF!</definedName>
    <definedName name="ㅁㅇㅇㅁㅇㅁ">#REF!</definedName>
    <definedName name="ㅁㅈㄴㅇ" localSheetId="0" hidden="1">{#N/A,#N/A,FALSE,"전력간선"}</definedName>
    <definedName name="ㅁㅈㄴㅇ" hidden="1">{#N/A,#N/A,FALSE,"전력간선"}</definedName>
    <definedName name="ㅁㅎㅇ" localSheetId="0">BlankMacro1</definedName>
    <definedName name="ㅁㅎㅇ">BlankMacro1</definedName>
    <definedName name="마" localSheetId="0">#REF!</definedName>
    <definedName name="마">#REF!</definedName>
    <definedName name="마1" localSheetId="0">#REF!</definedName>
    <definedName name="마1">#REF!</definedName>
    <definedName name="마가목R3">[21]데이타!$E$160</definedName>
    <definedName name="마가목R5">[21]데이타!$E$161</definedName>
    <definedName name="마가목R7">[21]데이타!$E$162</definedName>
    <definedName name="마감공사1F" localSheetId="0">#REF!</definedName>
    <definedName name="마감공사1F">#REF!</definedName>
    <definedName name="마감공사3F" localSheetId="0">#REF!</definedName>
    <definedName name="마감공사3F">#REF!</definedName>
    <definedName name="마감공사RISER" localSheetId="0">#REF!</definedName>
    <definedName name="마감공사RISER">#REF!</definedName>
    <definedName name="마감공사ROOF">#REF!</definedName>
    <definedName name="마블세면대_설치">#REF!</definedName>
    <definedName name="마블세면대노">#REF!</definedName>
    <definedName name="마스콘수량">#REF!</definedName>
    <definedName name="마음" localSheetId="0">#REF!,#REF!</definedName>
    <definedName name="마음">#REF!,#REF!</definedName>
    <definedName name="마지막" localSheetId="0">#REF!</definedName>
    <definedName name="마지막">#REF!</definedName>
    <definedName name="마진" localSheetId="0">#REF!</definedName>
    <definedName name="마진">#REF!</definedName>
    <definedName name="말뚝길이">#REF!</definedName>
    <definedName name="말뚝두께">#REF!</definedName>
    <definedName name="말뚝속채움">#REF!</definedName>
    <definedName name="말뚝시험비">#REF!</definedName>
    <definedName name="말뚝열수">#REF!</definedName>
    <definedName name="말뚝이음">#REF!</definedName>
    <definedName name="말뚝직경">#REF!</definedName>
    <definedName name="말뚝행수">#REF!</definedName>
    <definedName name="말발도리1003">[21]데이타!$E$163</definedName>
    <definedName name="말발도리1204">[21]데이타!$E$164</definedName>
    <definedName name="말발도리1506">[21]데이타!$E$165</definedName>
    <definedName name="매끈한마감" localSheetId="0">#REF!</definedName>
    <definedName name="매끈한마감">#REF!</definedName>
    <definedName name="매입" localSheetId="0">#REF!</definedName>
    <definedName name="매입">#REF!</definedName>
    <definedName name="매자0804">[21]데이타!$E$166</definedName>
    <definedName name="매자1005">[21]데이타!$E$167</definedName>
    <definedName name="매크로19">[38]!매크로19</definedName>
    <definedName name="매화R10">[21]데이타!$E$174</definedName>
    <definedName name="매화R4">[21]데이타!$E$171</definedName>
    <definedName name="매화R6">[21]데이타!$E$172</definedName>
    <definedName name="매화R8">[21]데이타!$E$173</definedName>
    <definedName name="맥문동" localSheetId="0">#REF!</definedName>
    <definedName name="맥문동">#REF!</definedName>
    <definedName name="머" localSheetId="0">#REF!</definedName>
    <definedName name="머">#REF!</definedName>
    <definedName name="머리글" localSheetId="0">#REF!</definedName>
    <definedName name="머리글">#REF!</definedName>
    <definedName name="먹매김경">#REF!</definedName>
    <definedName name="먹매김노">#REF!</definedName>
    <definedName name="먹매김재료">#REF!</definedName>
    <definedName name="메1">'[39]교대(A1-A2)'!#REF!</definedName>
    <definedName name="메타B10">[21]데이타!$E$179</definedName>
    <definedName name="메타B12">[21]데이타!$E$180</definedName>
    <definedName name="메타B15">[21]데이타!$E$181</definedName>
    <definedName name="메타B18">[21]데이타!$E$182</definedName>
    <definedName name="메타B4">[21]데이타!$E$175</definedName>
    <definedName name="메타B5">[21]데이타!$E$176</definedName>
    <definedName name="메타B6">[21]데이타!$E$177</definedName>
    <definedName name="메타B8">[21]데이타!$E$178</definedName>
    <definedName name="메탈라스" localSheetId="0">#REF!</definedName>
    <definedName name="메탈라스">#REF!</definedName>
    <definedName name="메탈라스깔기" localSheetId="0">#REF!</definedName>
    <definedName name="메탈라스깔기">#REF!</definedName>
    <definedName name="면장" localSheetId="0">BLCH</definedName>
    <definedName name="면장">BLCH</definedName>
    <definedName name="면장2" localSheetId="0">BLCH</definedName>
    <definedName name="면장2">BLCH</definedName>
    <definedName name="면적" localSheetId="0">#REF!</definedName>
    <definedName name="면적">#REF!</definedName>
    <definedName name="면적1" localSheetId="0">#REF!</definedName>
    <definedName name="면적1">#REF!</definedName>
    <definedName name="면적2" localSheetId="0">#REF!</definedName>
    <definedName name="면적2">#REF!</definedName>
    <definedName name="면적3">#REF!</definedName>
    <definedName name="명세">#REF!</definedName>
    <definedName name="명자0604">[21]데이타!$E$183</definedName>
    <definedName name="명자0805">[21]데이타!$E$184</definedName>
    <definedName name="명자1006">[21]데이타!$E$185</definedName>
    <definedName name="명자1208">[21]데이타!$E$186</definedName>
    <definedName name="명장" localSheetId="0">#REF!</definedName>
    <definedName name="명장">#REF!</definedName>
    <definedName name="명칭" localSheetId="0">#REF!</definedName>
    <definedName name="명칭">#REF!</definedName>
    <definedName name="모" localSheetId="0">#REF!</definedName>
    <definedName name="모">#REF!</definedName>
    <definedName name="모감주R10">[21]데이타!$E$190</definedName>
    <definedName name="모감주R4">[21]데이타!$E$187</definedName>
    <definedName name="모감주R6">[21]데이타!$E$188</definedName>
    <definedName name="모감주R8">[21]데이타!$E$189</definedName>
    <definedName name="모과2005">[21]데이타!$E$191</definedName>
    <definedName name="모과2507">[21]데이타!$E$192</definedName>
    <definedName name="모과R10">[21]데이타!$E$195</definedName>
    <definedName name="모과R12">[21]데이타!$E$196</definedName>
    <definedName name="모과R15">[21]데이타!$E$197</definedName>
    <definedName name="모과R20">[21]데이타!$E$198</definedName>
    <definedName name="모과R25">[21]데이타!$E$199</definedName>
    <definedName name="모과R5">[21]데이타!$E$193</definedName>
    <definedName name="모과R8">[21]데이타!$E$194</definedName>
    <definedName name="모과나무" localSheetId="0">#REF!</definedName>
    <definedName name="모과나무">#REF!</definedName>
    <definedName name="모란5가지">[21]데이타!$E$200</definedName>
    <definedName name="모란6가지">[21]데이타!$E$201</definedName>
    <definedName name="모래" localSheetId="0">#REF!</definedName>
    <definedName name="모래">#REF!</definedName>
    <definedName name="모래깔기경" localSheetId="0">#REF!</definedName>
    <definedName name="모래깔기경">#REF!</definedName>
    <definedName name="모래깔기노" localSheetId="0">#REF!</definedName>
    <definedName name="모래깔기노">#REF!</definedName>
    <definedName name="모래깔기재">#REF!</definedName>
    <definedName name="모래운반">#REF!</definedName>
    <definedName name="모르타르내벽노">#REF!</definedName>
    <definedName name="모르타르바닥노">#REF!</definedName>
    <definedName name="모르타르바르기내벽">#REF!</definedName>
    <definedName name="모르타르바르기바닥">#REF!</definedName>
    <definedName name="모르타르바르기외벽">#REF!</definedName>
    <definedName name="모르타르외벽노">#REF!</definedName>
    <definedName name="목">#REF!</definedName>
    <definedName name="목____도">#REF!</definedName>
    <definedName name="목공">#REF!</definedName>
    <definedName name="목공경비">#REF!</definedName>
    <definedName name="목공노무">#REF!</definedName>
    <definedName name="목공사">#REF!</definedName>
    <definedName name="목공사소계">#REF!</definedName>
    <definedName name="목공재료">#REF!</definedName>
    <definedName name="목도공">#REF!</definedName>
    <definedName name="목련R10">[21]데이타!$E$206</definedName>
    <definedName name="목련R12">[21]데이타!$E$207</definedName>
    <definedName name="목련R15">[21]데이타!$E$208</definedName>
    <definedName name="목련R20">[21]데이타!$E$209</definedName>
    <definedName name="목련R4">[21]데이타!$E$202</definedName>
    <definedName name="목련R5">[21]데이타!$E$203</definedName>
    <definedName name="목련R6">[21]데이타!$E$204</definedName>
    <definedName name="목련R8">[21]데이타!$E$205</definedName>
    <definedName name="목백합" localSheetId="0">#REF!</definedName>
    <definedName name="목백합">#REF!</definedName>
    <definedName name="목서1506">[21]데이타!$E$213</definedName>
    <definedName name="목서2012">[21]데이타!$E$214</definedName>
    <definedName name="목서2515">[21]데이타!$E$215</definedName>
    <definedName name="목수국1006">[21]데이타!$E$210</definedName>
    <definedName name="목수국1208">[21]데이타!$E$211</definedName>
    <definedName name="목수국1510">[21]데이타!$E$212</definedName>
    <definedName name="목재보양경" localSheetId="0">#REF!</definedName>
    <definedName name="목재보양경">#REF!</definedName>
    <definedName name="목재보양노" localSheetId="0">#REF!</definedName>
    <definedName name="목재보양노">#REF!</definedName>
    <definedName name="목재보양재" localSheetId="0">#REF!</definedName>
    <definedName name="목재보양재">#REF!</definedName>
    <definedName name="목조천정틀경사노">#REF!</definedName>
    <definedName name="목조천정틀무노">#REF!</definedName>
    <definedName name="목조천정틀설치경사">#REF!</definedName>
    <definedName name="목조천정틀설치무">#REF!</definedName>
    <definedName name="목조천정틀설치유">#REF!</definedName>
    <definedName name="목조천정틀유노">#REF!</definedName>
    <definedName name="목차">#REF!</definedName>
    <definedName name="목포공항" localSheetId="0">[0]!영광원자력5,'[23]6호기'!$A$1</definedName>
    <definedName name="목포공항">[0]!영광원자력5,'[23]6호기'!$A$1</definedName>
    <definedName name="몰탈" localSheetId="0">#REF!</definedName>
    <definedName name="몰탈">#REF!</definedName>
    <definedName name="무궁화" localSheetId="0">#REF!</definedName>
    <definedName name="무궁화">#REF!</definedName>
    <definedName name="무궁화1003">[21]데이타!$E$216</definedName>
    <definedName name="무궁화1203">[21]데이타!$E$217</definedName>
    <definedName name="무궁화1504">[21]데이타!$E$218</definedName>
    <definedName name="무궁화1805">[21]데이타!$E$219</definedName>
    <definedName name="무궁화2006">[21]데이타!$E$220</definedName>
    <definedName name="무농1호" localSheetId="0">#REF!</definedName>
    <definedName name="무농1호">#REF!</definedName>
    <definedName name="무농2호" localSheetId="0">#REF!</definedName>
    <definedName name="무농2호">#REF!</definedName>
    <definedName name="무늬거푸집" localSheetId="0">#REF!</definedName>
    <definedName name="무늬거푸집">#REF!</definedName>
    <definedName name="무늬코트">#REF!</definedName>
    <definedName name="무늬코트노">#REF!</definedName>
    <definedName name="무동력흡출기">#REF!</definedName>
    <definedName name="무선안">#REF!</definedName>
    <definedName name="무선안테나공">#REF!</definedName>
    <definedName name="문서의_처음">#REF!</definedName>
    <definedName name="문화재">#REF!</definedName>
    <definedName name="물" localSheetId="0">[0]!영광원자력5,'[23]6호기'!$A$1</definedName>
    <definedName name="물">[0]!영광원자력5,'[23]6호기'!$A$1</definedName>
    <definedName name="물가" localSheetId="0">#REF!</definedName>
    <definedName name="물가">#REF!</definedName>
    <definedName name="물가2" localSheetId="0">#REF!</definedName>
    <definedName name="물가2">#REF!</definedName>
    <definedName name="물가2003년1월">#REF!</definedName>
    <definedName name="물가변동">#REF!</definedName>
    <definedName name="물가자료">#REF!</definedName>
    <definedName name="물가정보">#REF!</definedName>
    <definedName name="물끊기홈">#REF!</definedName>
    <definedName name="물끊기홈노">#REF!</definedName>
    <definedName name="물량산출서">#REF!</definedName>
    <definedName name="물푸레R5">[21]데이타!$E$221</definedName>
    <definedName name="물푸레R6">[21]데이타!$E$222</definedName>
    <definedName name="물푸레R8">[21]데이타!$E$223</definedName>
    <definedName name="물품목_2_제품테이블_List" localSheetId="0">#REF!</definedName>
    <definedName name="물품목_2_제품테이블_List">#REF!</definedName>
    <definedName name="물할" localSheetId="0">#REF!</definedName>
    <definedName name="물할">#REF!</definedName>
    <definedName name="뭐야">#REF!</definedName>
    <definedName name="뮤">#REF!</definedName>
    <definedName name="뮤2">#REF!</definedName>
    <definedName name="미선0804">[21]데이타!$E$224</definedName>
    <definedName name="미선1206">[21]데이타!$E$225</definedName>
    <definedName name="미스미스타" localSheetId="0">#REF!</definedName>
    <definedName name="미스미스타">#REF!</definedName>
    <definedName name="미장" localSheetId="0">#REF!</definedName>
    <definedName name="미장">#REF!</definedName>
    <definedName name="미장B공과잡비" localSheetId="0">#REF!</definedName>
    <definedName name="미장B공과잡비">#REF!</definedName>
    <definedName name="미장B소계">#REF!</definedName>
    <definedName name="미장C소계">#REF!</definedName>
    <definedName name="미장경비">#REF!</definedName>
    <definedName name="미장공과잡비">#REF!</definedName>
    <definedName name="미장공사">#REF!</definedName>
    <definedName name="미장노무">#REF!</definedName>
    <definedName name="미장땜방">#REF!</definedName>
    <definedName name="미장땜방노">#REF!</definedName>
    <definedName name="미장소계">#REF!</definedName>
    <definedName name="미장재료">#REF!</definedName>
    <definedName name="민">#REF!</definedName>
    <definedName name="민속장판깔기">#REF!</definedName>
    <definedName name="민속장판깔기노">#REF!</definedName>
    <definedName name="ㅂ" localSheetId="0">#REF!</definedName>
    <definedName name="ㅂ">#REF!</definedName>
    <definedName name="ㅂㄱㄹㄷㅈㅅㄷ4ㅈ" hidden="1">#REF!</definedName>
    <definedName name="ㅂㄷ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ㄷㄱㅈㅂ">#REF!</definedName>
    <definedName name="ㅂㄷㅂ">#REF!</definedName>
    <definedName name="ㅂㄷㅇㅈㅂㄷㅈㅂㄷㅈㅂㄷ" localSheetId="0">BlankMacro1</definedName>
    <definedName name="ㅂㄷㅇㅈㅂㄷㅈㅂㄷㅈㅂㄷ">BlankMacro1</definedName>
    <definedName name="ㅂ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 localSheetId="0" hidden="1">{#N/A,#N/A,FALSE,"터빈집계";#N/A,#N/A,FALSE,"터빈내역";#N/A,#N/A,FALSE,"보일러집계";#N/A,#N/A,FALSE,"보일러내역"}</definedName>
    <definedName name="ㅂㅂ" hidden="1">{#N/A,#N/A,FALSE,"터빈집계";#N/A,#N/A,FALSE,"터빈내역";#N/A,#N/A,FALSE,"보일러집계";#N/A,#N/A,FALSE,"보일러내역"}</definedName>
    <definedName name="ㅂㅂㅂ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ㅈㅂㅈ">#REF!</definedName>
    <definedName name="ㅂㅈ">#REF!</definedName>
    <definedName name="ㅂㅈㄷㄱㅈㅂ" hidden="1">#REF!</definedName>
    <definedName name="ㅂㅈㅂㅈㅂㅈ">#REF!</definedName>
    <definedName name="ㅂ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>#REF!</definedName>
    <definedName name="바닥드레인100">#REF!</definedName>
    <definedName name="바닥드레인50">#REF!</definedName>
    <definedName name="바닥몰">#REF!</definedName>
    <definedName name="바닥재소계">#REF!</definedName>
    <definedName name="바닥판부">#REF!</definedName>
    <definedName name="박태기">#REF!</definedName>
    <definedName name="반송1012">[21]데이타!$E$148</definedName>
    <definedName name="반송1215">[21]데이타!$E$149</definedName>
    <definedName name="반송1518">[21]데이타!$E$150</definedName>
    <definedName name="반송1520">[21]데이타!$E$151</definedName>
    <definedName name="반송2022">[21]데이타!$E$152</definedName>
    <definedName name="반여수량" localSheetId="0">#REF!</definedName>
    <definedName name="반여수량">#REF!</definedName>
    <definedName name="반침장27재" localSheetId="0">#REF!</definedName>
    <definedName name="반침장27재">#REF!</definedName>
    <definedName name="반침장노" localSheetId="0">#REF!</definedName>
    <definedName name="반침장노">#REF!</definedName>
    <definedName name="발송공문">#REF!</definedName>
    <definedName name="발주용">#REF!</definedName>
    <definedName name="발코니난간27재">#REF!</definedName>
    <definedName name="발코니난간노">#REF!</definedName>
    <definedName name="발코니세대칸막이">#REF!</definedName>
    <definedName name="발코니턱미장">#REF!</definedName>
    <definedName name="발코니턱미장노">#REF!</definedName>
    <definedName name="밤라이트노">#REF!</definedName>
    <definedName name="밤라이트붙이기">#REF!</definedName>
    <definedName name="방">#REF!</definedName>
    <definedName name="방바닥미장">#REF!</definedName>
    <definedName name="방바닥미장노">#REF!</definedName>
    <definedName name="방송설비">#REF!</definedName>
    <definedName name="방수">#REF!</definedName>
    <definedName name="방수경비">#REF!</definedName>
    <definedName name="방수공">#REF!</definedName>
    <definedName name="방수공과잡비">#REF!</definedName>
    <definedName name="방수공사">#REF!</definedName>
    <definedName name="방수노무">#REF!</definedName>
    <definedName name="방수몰탈">#REF!</definedName>
    <definedName name="방수소계">#REF!</definedName>
    <definedName name="방수재료">#REF!</definedName>
    <definedName name="방통내역">#REF!</definedName>
    <definedName name="방호벽">#REF!</definedName>
    <definedName name="방호벽철근">#REF!</definedName>
    <definedName name="배_관_공">#REF!</definedName>
    <definedName name="배관">#REF!</definedName>
    <definedName name="배관공">#REF!</definedName>
    <definedName name="배관공계">#REF!</definedName>
    <definedName name="배노">#REF!</definedName>
    <definedName name="배롱나무">#REF!</definedName>
    <definedName name="배수공A83">#REF!</definedName>
    <definedName name="배수공수">#REF!</definedName>
    <definedName name="배수공하">#REF!</definedName>
    <definedName name="배인">#REF!</definedName>
    <definedName name="배자">#REF!</definedName>
    <definedName name="배재">#REF!</definedName>
    <definedName name="배전">#REF!</definedName>
    <definedName name="배전반">#REF!</definedName>
    <definedName name="배전반1">#REF!</definedName>
    <definedName name="배전전공">#REF!</definedName>
    <definedName name="백시멘트">#REF!</definedName>
    <definedName name="번들1호">#REF!</definedName>
    <definedName name="번들2호">#REF!</definedName>
    <definedName name="번들3호">#REF!</definedName>
    <definedName name="번호" localSheetId="0">'[40]Sheet1 (2)'!#REF!</definedName>
    <definedName name="번호">#REF!</definedName>
    <definedName name="벽돌" localSheetId="0">#REF!</definedName>
    <definedName name="벽돌">#REF!</definedName>
    <definedName name="벽돌소운반" localSheetId="0">#REF!</definedName>
    <definedName name="벽돌소운반">#REF!</definedName>
    <definedName name="벽돌소운반노">#REF!</definedName>
    <definedName name="벽재료분리대노">#REF!</definedName>
    <definedName name="벽재료분리대설치">#REF!</definedName>
    <definedName name="벽지거실노">#REF!</definedName>
    <definedName name="벽지붙이기거실">#REF!</definedName>
    <definedName name="벽지붙이기침실">#REF!</definedName>
    <definedName name="벽지침실노">#REF!</definedName>
    <definedName name="벽체높이">#REF!</definedName>
    <definedName name="변간접노무비">#REF!</definedName>
    <definedName name="변경2" localSheetId="0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변경2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변경개요1">#REF!</definedName>
    <definedName name="변경개요2">#REF!</definedName>
    <definedName name="변경개요3">#REF!</definedName>
    <definedName name="변경개요4">#REF!</definedName>
    <definedName name="변경공사원가">#REF!</definedName>
    <definedName name="변경비">#REF!</definedName>
    <definedName name="변경세부내역">#REF!</definedName>
    <definedName name="변고용보험료">#REF!</definedName>
    <definedName name="변공급가액">#REF!</definedName>
    <definedName name="변공사개요1">#REF!</definedName>
    <definedName name="변공사개요2">#REF!</definedName>
    <definedName name="변공사개요3">#REF!</definedName>
    <definedName name="변공사개요4">#REF!</definedName>
    <definedName name="변관급자재대">#REF!</definedName>
    <definedName name="변기타경비">#REF!</definedName>
    <definedName name="변노무비">#REF!</definedName>
    <definedName name="변도급액">#REF!</definedName>
    <definedName name="변보상비">#REF!</definedName>
    <definedName name="변부가가치세">#REF!</definedName>
    <definedName name="변산재보험료">#REF!</definedName>
    <definedName name="변수수료">#REF!</definedName>
    <definedName name="변순공사원가">#REF!</definedName>
    <definedName name="변안전관리비">#REF!</definedName>
    <definedName name="변압기1">#REF!</definedName>
    <definedName name="변이윤">#REF!</definedName>
    <definedName name="변일반관리비">#REF!</definedName>
    <definedName name="변재료비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변폐기물처리비">#REF!</definedName>
    <definedName name="보_온_공">#REF!</definedName>
    <definedName name="보강2">#REF!</definedName>
    <definedName name="보강3">#REF!</definedName>
    <definedName name="보강4">#REF!</definedName>
    <definedName name="보노">#REF!</definedName>
    <definedName name="보노1">#REF!</definedName>
    <definedName name="보도경계블럭수량">#REF!</definedName>
    <definedName name="보상비">#REF!</definedName>
    <definedName name="보오링그라우팅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">#REF!</definedName>
    <definedName name="보온공계">#REF!</definedName>
    <definedName name="보인">#REF!</definedName>
    <definedName name="보자">#REF!</definedName>
    <definedName name="보재">#REF!</definedName>
    <definedName name="보재1">#REF!</definedName>
    <definedName name="보차도경계블럭수량">#REF!</definedName>
    <definedName name="보통마감">#REF!</definedName>
    <definedName name="보통인부">#REF!</definedName>
    <definedName name="보통인부B10">[21]식재인부!$C$24</definedName>
    <definedName name="보통인부B4이하">[21]식재인부!$C$18</definedName>
    <definedName name="보통인부B5">[21]식재인부!$C$19</definedName>
    <definedName name="보통인부B6">[21]식재인부!$C$20</definedName>
    <definedName name="보통인부B8">[21]식재인부!$C$22</definedName>
    <definedName name="보통인부R10">[21]식재인부!$C$54</definedName>
    <definedName name="보통인부R12">[21]식재인부!$C$56</definedName>
    <definedName name="보통인부R15">[21]식재인부!$C$59</definedName>
    <definedName name="보통인부R4이하">[21]식재인부!$C$48</definedName>
    <definedName name="보통인부R5">[21]식재인부!$C$49</definedName>
    <definedName name="보통인부R6">[21]식재인부!$C$50</definedName>
    <definedName name="보통인부R7">[21]식재인부!$C$51</definedName>
    <definedName name="보통인부R8">[21]식재인부!$C$52</definedName>
    <definedName name="보통인부계" localSheetId="0">#REF!</definedName>
    <definedName name="보통인부계">#REF!</definedName>
    <definedName name="보험료" localSheetId="0">#REF!</definedName>
    <definedName name="보험료">#REF!</definedName>
    <definedName name="보호막설치경비" localSheetId="0">#REF!</definedName>
    <definedName name="보호막설치경비">#REF!</definedName>
    <definedName name="보호막설치노무비">#REF!</definedName>
    <definedName name="보호막설치재료">#REF!</definedName>
    <definedName name="보호몰탈1">#REF!</definedName>
    <definedName name="보호몰탈2">#REF!</definedName>
    <definedName name="보호몰탈3">#REF!</definedName>
    <definedName name="보호상">#REF!</definedName>
    <definedName name="보호측">#REF!</definedName>
    <definedName name="보호하">#REF!</definedName>
    <definedName name="복리후생비">#REF!</definedName>
    <definedName name="복사">#REF!</definedName>
    <definedName name="복토">#REF!</definedName>
    <definedName name="복합판넬__방수석고보드">#REF!</definedName>
    <definedName name="복합판넬39">#REF!</definedName>
    <definedName name="복합판넬39노">#REF!</definedName>
    <definedName name="복합판넬59">#REF!</definedName>
    <definedName name="복합판넬59노">#REF!</definedName>
    <definedName name="복합판넬79">#REF!</definedName>
    <definedName name="복합판넬79노">#REF!</definedName>
    <definedName name="복합판넬방수석고39노">#REF!</definedName>
    <definedName name="본동경비">#REF!</definedName>
    <definedName name="본동계">#REF!</definedName>
    <definedName name="본동노무">#REF!</definedName>
    <definedName name="본동재료">#REF!</definedName>
    <definedName name="부가가치세">#REF!</definedName>
    <definedName name="附加價値稅">#REF!</definedName>
    <definedName name="부가가치세요율">#REF!</definedName>
    <definedName name="부가가치표">#REF!</definedName>
    <definedName name="부대공">#REF!</definedName>
    <definedName name="부대공A1078">#REF!</definedName>
    <definedName name="부대공집계">[26]터파기및재료!#REF!</definedName>
    <definedName name="부대원본" localSheetId="0" hidden="1">{#N/A,#N/A,FALSE,"토공2"}</definedName>
    <definedName name="부대원본" hidden="1">{#N/A,#N/A,FALSE,"토공2"}</definedName>
    <definedName name="부대일위대가">#REF!</definedName>
    <definedName name="부대입찰">#REF!</definedName>
    <definedName name="부대토목">#REF!</definedName>
    <definedName name="부서_이름">[41]정보!$C$4</definedName>
    <definedName name="부연터널A1217" localSheetId="0">#REF!</definedName>
    <definedName name="부연터널A1217">#REF!</definedName>
    <definedName name="부연터널A1221" localSheetId="0">#REF!</definedName>
    <definedName name="부연터널A1221">#REF!</definedName>
    <definedName name="부천상동조경" localSheetId="0" hidden="1">{#N/A,#N/A,FALSE,"표지"}</definedName>
    <definedName name="부천상동조경" hidden="1">{#N/A,#N/A,FALSE,"표지"}</definedName>
    <definedName name="부하_부하명">#REF!</definedName>
    <definedName name="분">#REF!</definedName>
    <definedName name="분강제">#REF!</definedName>
    <definedName name="분기단가">#REF!</definedName>
    <definedName name="분담이행">#REF!</definedName>
    <definedName name="브랑누아">#REF!</definedName>
    <definedName name="브랑느아">#REF!</definedName>
    <definedName name="브이c">#REF!</definedName>
    <definedName name="비_계_공">#REF!</definedName>
    <definedName name="비계1">#REF!</definedName>
    <definedName name="비계2">#REF!</definedName>
    <definedName name="비계공">#REF!</definedName>
    <definedName name="비교">#N/A</definedName>
    <definedName name="비닐보양1F">#REF!</definedName>
    <definedName name="비닐보양3F">#REF!</definedName>
    <definedName name="비닐시트깔기">#REF!</definedName>
    <definedName name="비닐시트깔기노">#REF!</definedName>
    <definedName name="비목1">#REF!</definedName>
    <definedName name="비목2">#REF!</definedName>
    <definedName name="비목3">#REF!</definedName>
    <definedName name="비목4">#REF!</definedName>
    <definedName name="비목군분류표">#REF!</definedName>
    <definedName name="비목분개" localSheetId="0">#REF!</definedName>
    <definedName name="비목분개">#REF!</definedName>
    <definedName name="비비추">#REF!</definedName>
    <definedName name="비틀림모멘트">#REF!</definedName>
    <definedName name="비할증노임">#REF!</definedName>
    <definedName name="빔간격">#REF!</definedName>
    <definedName name="빔높이">#REF!</definedName>
    <definedName name="빗물받이1">#REF!</definedName>
    <definedName name="빗물받이1000">#REF!</definedName>
    <definedName name="빗물받이2">#REF!</definedName>
    <definedName name="빗물받이블럭">#REF!</definedName>
    <definedName name="빗물받이연터">#REF!</definedName>
    <definedName name="ㅃㄷㅈ" localSheetId="0" hidden="1">{#N/A,#N/A,TRUE,"1";#N/A,#N/A,TRUE,"2";#N/A,#N/A,TRUE,"3";#N/A,#N/A,TRUE,"4";#N/A,#N/A,TRUE,"5";#N/A,#N/A,TRUE,"6";#N/A,#N/A,TRUE,"7"}</definedName>
    <definedName name="ㅃㄷㅈ" hidden="1">{#N/A,#N/A,TRUE,"1";#N/A,#N/A,TRUE,"2";#N/A,#N/A,TRUE,"3";#N/A,#N/A,TRUE,"4";#N/A,#N/A,TRUE,"5";#N/A,#N/A,TRUE,"6";#N/A,#N/A,TRUE,"7"}</definedName>
    <definedName name="ㅄ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>#REF!</definedName>
    <definedName name="ㅅㄱㄷ">#REF!</definedName>
    <definedName name="ㅅㄱㅈ" hidden="1">#REF!</definedName>
    <definedName name="ㅅㄱㅈㅎㄹㅇ">#REF!</definedName>
    <definedName name="ㅅ굦ㄳㄱ">#REF!</definedName>
    <definedName name="ㅅㅅ" hidden="1">#REF!</definedName>
    <definedName name="ㅅㅅㅅㅅ">#REF!</definedName>
    <definedName name="사">#REF!</definedName>
    <definedName name="사급자재1">#REF!</definedName>
    <definedName name="사급자재2">#REF!</definedName>
    <definedName name="사급자재대">#REF!</definedName>
    <definedName name="사급재료비">#REF!</definedName>
    <definedName name="사라">#REF!</definedName>
    <definedName name="사사">#REF!</definedName>
    <definedName name="사업의">#REF!</definedName>
    <definedName name="사업장">#REF!</definedName>
    <definedName name="사정">#REF!</definedName>
    <definedName name="사정내역">#REF!</definedName>
    <definedName name="사진대지3">#REF!</definedName>
    <definedName name="사진대지5">#REF!</definedName>
    <definedName name="사포리">#REF!</definedName>
    <definedName name="사하중계수">#REF!</definedName>
    <definedName name="사후환경조사">#REF!</definedName>
    <definedName name="산R_A_1">#REF!</definedName>
    <definedName name="산R_A_10">#REF!</definedName>
    <definedName name="산R_A_11">#REF!</definedName>
    <definedName name="산R_A_12">#REF!</definedName>
    <definedName name="산R_A_13">#REF!</definedName>
    <definedName name="산R_A_2">#REF!</definedName>
    <definedName name="산R_A_3">#REF!</definedName>
    <definedName name="산R_A_4">#REF!</definedName>
    <definedName name="산R_A_5">#REF!</definedName>
    <definedName name="산R_A_6">#REF!</definedName>
    <definedName name="산R_A_7">#REF!</definedName>
    <definedName name="산R_A_8">#REF!</definedName>
    <definedName name="산R_A_9">#REF!</definedName>
    <definedName name="산R_G_14">#REF!</definedName>
    <definedName name="산R_G_15">#REF!</definedName>
    <definedName name="산R_G_16">#REF!</definedName>
    <definedName name="산R_G_17">#REF!</definedName>
    <definedName name="산R_G_18">#REF!</definedName>
    <definedName name="산R_G_19">#REF!</definedName>
    <definedName name="산R_G_20">#REF!</definedName>
    <definedName name="산R_G_21">#REF!</definedName>
    <definedName name="산R_G_22">#REF!</definedName>
    <definedName name="산R_G_23">#REF!</definedName>
    <definedName name="산R_G_24">#REF!</definedName>
    <definedName name="산R_G_25">#REF!</definedName>
    <definedName name="산R_G_26">#REF!</definedName>
    <definedName name="산R_G_27">#REF!</definedName>
    <definedName name="산R_G_28">#REF!</definedName>
    <definedName name="산R_G_29">#REF!</definedName>
    <definedName name="산R_G_30">#REF!</definedName>
    <definedName name="산R_G_31">#REF!</definedName>
    <definedName name="산R_G_32">#REF!</definedName>
    <definedName name="산소1">#REF!</definedName>
    <definedName name="산소2">#REF!</definedName>
    <definedName name="산소3">#REF!</definedName>
    <definedName name="산소4">#REF!</definedName>
    <definedName name="산식을값으로" localSheetId="0">#N/A</definedName>
    <definedName name="산식을값으로">[0]!산식을값으로</definedName>
    <definedName name="산업" localSheetId="0">#REF!</definedName>
    <definedName name="산업">#REF!</definedName>
    <definedName name="산재" localSheetId="0">#REF!</definedName>
    <definedName name="산재">#REF!</definedName>
    <definedName name="산재1" localSheetId="0">#REF!</definedName>
    <definedName name="산재1">#REF!</definedName>
    <definedName name="산재2">#REF!</definedName>
    <definedName name="산재보험료">#REF!</definedName>
    <definedName name="산재보험료요율">#REF!</definedName>
    <definedName name="산재보험료율">#REF!</definedName>
    <definedName name="산재보험료표">#REF!</definedName>
    <definedName name="산재보험율">#REF!</definedName>
    <definedName name="산철쭉">#REF!</definedName>
    <definedName name="산출">#REF!</definedName>
    <definedName name="산출경비">#REF!</definedName>
    <definedName name="산출근거" localSheetId="0">BlankMacro1</definedName>
    <definedName name="산출근거">BlankMacro1</definedName>
    <definedName name="산출근거1" localSheetId="0">#N/A</definedName>
    <definedName name="산출근거1">BlankMacro1</definedName>
    <definedName name="산출내역" localSheetId="0">#REF!</definedName>
    <definedName name="산출내역">#REF!</definedName>
    <definedName name="산출내역서" localSheetId="0">#REF!</definedName>
    <definedName name="산출내역서">#REF!</definedName>
    <definedName name="산출하">#N/A</definedName>
    <definedName name="삼" localSheetId="0">#REF!</definedName>
    <definedName name="삼">#REF!</definedName>
    <definedName name="상림1호">#REF!</definedName>
    <definedName name="상림2호">#REF!</definedName>
    <definedName name="상림3호">#REF!</definedName>
    <definedName name="상부플랜지두께">#REF!</definedName>
    <definedName name="상세도">#REF!</definedName>
    <definedName name="상수">#REF!</definedName>
    <definedName name="상수도">#REF!</definedName>
    <definedName name="상수도공">#REF!</definedName>
    <definedName name="상수도공집계표">#REF!</definedName>
    <definedName name="상수집">[42]터파기및재료!#REF!</definedName>
    <definedName name="상수집계">[26]터파기및재료!#REF!</definedName>
    <definedName name="상원" localSheetId="0">#REF!</definedName>
    <definedName name="상원">#REF!</definedName>
    <definedName name="상주" localSheetId="0" hidden="1">{#N/A,#N/A,FALSE,"지침";#N/A,#N/A,FALSE,"환경분석";#N/A,#N/A,FALSE,"Sheet16"}</definedName>
    <definedName name="상주" hidden="1">{#N/A,#N/A,FALSE,"지침";#N/A,#N/A,FALSE,"환경분석";#N/A,#N/A,FALSE,"Sheet16"}</definedName>
    <definedName name="상주감리" localSheetId="0" hidden="1">{#N/A,#N/A,FALSE,"지침";#N/A,#N/A,FALSE,"환경분석";#N/A,#N/A,FALSE,"Sheet16"}</definedName>
    <definedName name="상주감리" hidden="1">{#N/A,#N/A,FALSE,"지침";#N/A,#N/A,FALSE,"환경분석";#N/A,#N/A,FALSE,"Sheet16"}</definedName>
    <definedName name="새계산" localSheetId="0">BlankMacro1</definedName>
    <definedName name="새계산">BlankMacro1</definedName>
    <definedName name="생경" localSheetId="0">#REF!</definedName>
    <definedName name="생경">#REF!</definedName>
    <definedName name="생경1" localSheetId="0">#REF!</definedName>
    <definedName name="생경1">#REF!</definedName>
    <definedName name="생노" localSheetId="0">#REF!</definedName>
    <definedName name="생노">#REF!</definedName>
    <definedName name="생노1">#REF!</definedName>
    <definedName name="생사1호">#REF!</definedName>
    <definedName name="생사2호">#REF!</definedName>
    <definedName name="생사기존">#REF!</definedName>
    <definedName name="생이">#REF!</definedName>
    <definedName name="생재">#REF!</definedName>
    <definedName name="생재1">#REF!</definedName>
    <definedName name="서원기산" localSheetId="0">#REF!</definedName>
    <definedName name="서원기산">#REF!</definedName>
    <definedName name="서재원">#REF!</definedName>
    <definedName name="석" localSheetId="0" hidden="1">{#N/A,#N/A,FALSE,"지침";#N/A,#N/A,FALSE,"환경분석";#N/A,#N/A,FALSE,"Sheet16"}</definedName>
    <definedName name="석" hidden="1">{#N/A,#N/A,FALSE,"지침";#N/A,#N/A,FALSE,"환경분석";#N/A,#N/A,FALSE,"Sheet16"}</definedName>
    <definedName name="석A소계">#REF!</definedName>
    <definedName name="석B소계">#REF!</definedName>
    <definedName name="석고보드벽본드노">#REF!</definedName>
    <definedName name="석고보드붙이기벽본다">#REF!</definedName>
    <definedName name="석고보드붙이기천정못">#REF!</definedName>
    <definedName name="석고보드천정못노">#REF!</definedName>
    <definedName name="석공경비">#REF!</definedName>
    <definedName name="석공노무">#REF!</definedName>
    <definedName name="석공사">#REF!</definedName>
    <definedName name="석공재료">#REF!</definedName>
    <definedName name="석ㄷㅅ셔">#REF!</definedName>
    <definedName name="석면GASKET">#REF!</definedName>
    <definedName name="석재.타일공사">#REF!</definedName>
    <definedName name="석재타일붙이기">#REF!</definedName>
    <definedName name="석재타일붙이기노">#REF!</definedName>
    <definedName name="석축철거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신설">#REF!</definedName>
    <definedName name="선로철거">#REF!</definedName>
    <definedName name="선반제작노">#REF!</definedName>
    <definedName name="선반제작설치">#REF!</definedName>
    <definedName name="선택규격번호">#REF!</definedName>
    <definedName name="선택단가번호">#REF!</definedName>
    <definedName name="선택된코드">#REF!</definedName>
    <definedName name="선택레코드">#REF!</definedName>
    <definedName name="선택수량">#REF!</definedName>
    <definedName name="선택품목번호">#REF!</definedName>
    <definedName name="선테ㄷ">#REF!</definedName>
    <definedName name="선팽창계수">#REF!</definedName>
    <definedName name="설간접">#N/A</definedName>
    <definedName name="설계">#REF!</definedName>
    <definedName name="설계가">#N/A</definedName>
    <definedName name="설계내역">#REF!</definedName>
    <definedName name="설계단면력요약.SAP90Work" localSheetId="0">공사원가계산서!설계단면력요약.SAP90Work</definedName>
    <definedName name="설계단면력요약.SAP90Work">[0]!설계단면력요약.SAP90Work</definedName>
    <definedName name="설계단위면적요약" localSheetId="0">공사원가계산서!설계단위면적요약</definedName>
    <definedName name="설계단위면적요약">[0]!설계단위면적요약</definedName>
    <definedName name="설계변경내역서" localSheetId="0">#REF!</definedName>
    <definedName name="설계변경내역서">#REF!</definedName>
    <definedName name="설계속도" localSheetId="0">#REF!</definedName>
    <definedName name="설계속도">#REF!</definedName>
    <definedName name="설비개보수공사" localSheetId="0">#REF!</definedName>
    <definedName name="설비개보수공사">#REF!</definedName>
    <definedName name="설비명">#REF!</definedName>
    <definedName name="설비현조">#N/A</definedName>
    <definedName name="설원가2000">#REF!</definedName>
    <definedName name="설집">#REF!</definedName>
    <definedName name="설치">#REF!</definedName>
    <definedName name="설치자재">#REF!</definedName>
    <definedName name="성갑지">#REF!</definedName>
    <definedName name="성도">#REF!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세금과공과">#REF!</definedName>
    <definedName name="세대표시판">#REF!</definedName>
    <definedName name="세라민페인트">#REF!</definedName>
    <definedName name="세라민페인트노">#REF!</definedName>
    <definedName name="세부내역서">#REF!</definedName>
    <definedName name="셔6ㅛ사ㅑㅡㅊ호" localSheetId="0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셔6ㅛ사ㅑㅡㅊ호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셛ㄳ">#N/A</definedName>
    <definedName name="소">#REF!</definedName>
    <definedName name="소1">'[43]1'!#REF!</definedName>
    <definedName name="소계" localSheetId="0">#REF!</definedName>
    <definedName name="소계">#REF!</definedName>
    <definedName name="소계3" localSheetId="0">#REF!</definedName>
    <definedName name="소계3">#REF!</definedName>
    <definedName name="소계4" localSheetId="0">#REF!</definedName>
    <definedName name="소계4">#REF!</definedName>
    <definedName name="소계5">#REF!</definedName>
    <definedName name="소나무">#REF!</definedName>
    <definedName name="소노" localSheetId="0">BlankMacro1</definedName>
    <definedName name="소노">BlankMacro1</definedName>
    <definedName name="소모품비" localSheetId="0">#REF!</definedName>
    <definedName name="소모품비">#REF!</definedName>
    <definedName name="소방" localSheetId="0">#REF!</definedName>
    <definedName name="소방">#REF!</definedName>
    <definedName name="소방배관" localSheetId="0">#REF!</definedName>
    <definedName name="소방배관">#REF!</definedName>
    <definedName name="소방소계">#REF!</definedName>
    <definedName name="소요" localSheetId="0">BlankMacro1</definedName>
    <definedName name="소요">BlankMacro1</definedName>
    <definedName name="소요노1" localSheetId="0">BlankMacro1</definedName>
    <definedName name="소요노1">BlankMacro1</definedName>
    <definedName name="소요노력" localSheetId="0">BlankMacro1</definedName>
    <definedName name="소요노력">BlankMacro1</definedName>
    <definedName name="소요노력3" localSheetId="0">BlankMacro1</definedName>
    <definedName name="소요노력3">BlankMacro1</definedName>
    <definedName name="소음진동" localSheetId="0">#REF!</definedName>
    <definedName name="소음진동">#REF!</definedName>
    <definedName name="소음진동측정" localSheetId="0">#REF!</definedName>
    <definedName name="소음진동측정">#REF!</definedName>
    <definedName name="소일위대가1" localSheetId="0">#REF!</definedName>
    <definedName name="소일위대가1">#REF!</definedName>
    <definedName name="소프트">#N/A</definedName>
    <definedName name="손해">#REF!</definedName>
    <definedName name="송수관로구경">#REF!</definedName>
    <definedName name="송전전공">#REF!</definedName>
    <definedName name="송천1">#REF!</definedName>
    <definedName name="송천2">#REF!</definedName>
    <definedName name="쇠흙손노">#REF!</definedName>
    <definedName name="쇠흙손마감">#REF!</definedName>
    <definedName name="쇼ㅑ8ㅑㅣㅑ" localSheetId="0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쇼ㅑ8ㅑㅣㅑ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수" hidden="1">#REF!</definedName>
    <definedName name="수____종">#REF!</definedName>
    <definedName name="수경단가">#REF!</definedName>
    <definedName name="수경단가1">#REF!</definedName>
    <definedName name="수경일위">#REF!</definedName>
    <definedName name="수급인상호">#REF!</definedName>
    <definedName name="수급인성명">#REF!</definedName>
    <definedName name="수급인주소">#REF!</definedName>
    <definedName name="수량" localSheetId="0">#REF!</definedName>
    <definedName name="수량">#REF!</definedName>
    <definedName name="수량검토">#REF!</definedName>
    <definedName name="수량계산">#REF!</definedName>
    <definedName name="수량산출" localSheetId="0" hidden="1">{#N/A,#N/A,FALSE,"표지"}</definedName>
    <definedName name="수량산출" hidden="1">{#N/A,#N/A,FALSE,"표지"}</definedName>
    <definedName name="수량산출근거" localSheetId="0" hidden="1">{#N/A,#N/A,FALSE,"표지"}</definedName>
    <definedName name="수량산출근거" hidden="1">{#N/A,#N/A,FALSE,"표지"}</definedName>
    <definedName name="수량입력">#REF!</definedName>
    <definedName name="수량집계밀">#REF!</definedName>
    <definedName name="수량집계양" localSheetId="0">#REF!</definedName>
    <definedName name="수량집계양">#REF!</definedName>
    <definedName name="수량코드">#REF!</definedName>
    <definedName name="수량확인">#REF!</definedName>
    <definedName name="수리수문">#REF!</definedName>
    <definedName name="수면" localSheetId="0">BLCH</definedName>
    <definedName name="수면">BLCH</definedName>
    <definedName name="수목" localSheetId="0">#REF!</definedName>
    <definedName name="수목">#REF!</definedName>
    <definedName name="수성페인트내벽" localSheetId="0">#REF!</definedName>
    <definedName name="수성페인트내벽">#REF!</definedName>
    <definedName name="수성페인트내벽노" localSheetId="0">#REF!</definedName>
    <definedName name="수성페인트내벽노">#REF!</definedName>
    <definedName name="수성페인트내천정">#REF!</definedName>
    <definedName name="수성페인트내천정노">#REF!</definedName>
    <definedName name="수성페인트외벽">#REF!</definedName>
    <definedName name="수성페인트외벽노">#REF!</definedName>
    <definedName name="수성페인트외벽요철노">#REF!</definedName>
    <definedName name="수성페인트외천정">#REF!</definedName>
    <definedName name="수성페인트외천정노">#REF!</definedName>
    <definedName name="수성페인트요철">#REF!</definedName>
    <definedName name="수수">#REF!</definedName>
    <definedName name="수수꽃다리">#REF!</definedName>
    <definedName name="수입면장2" localSheetId="0">BLCH</definedName>
    <definedName name="수입면장2">BLCH</definedName>
    <definedName name="수입장비" localSheetId="0">#REF!</definedName>
    <definedName name="수입장비">#REF!</definedName>
    <definedName name="수입장비계" localSheetId="0">#REF!</definedName>
    <definedName name="수입장비계">#REF!</definedName>
    <definedName name="수자재단위당" localSheetId="0">#REF!</definedName>
    <definedName name="수자재단위당">#REF!</definedName>
    <definedName name="수장경비">#REF!</definedName>
    <definedName name="수장공사">#REF!</definedName>
    <definedName name="수장노무">#REF!</definedName>
    <definedName name="수장재료">#REF!</definedName>
    <definedName name="수중면정리및청소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수직">#REF!</definedName>
    <definedName name="수질">#REF!</definedName>
    <definedName name="수질측정">#REF!</definedName>
    <definedName name="수토공단위당">#REF!</definedName>
    <definedName name="수평">#REF!</definedName>
    <definedName name="수평규준틀" localSheetId="0">#REF!</definedName>
    <definedName name="수평규준틀">#REF!</definedName>
    <definedName name="수할">#REF!</definedName>
    <definedName name="순공사비">#REF!</definedName>
    <definedName name="純工事原價">#REF!</definedName>
    <definedName name="순단면적">#REF!</definedName>
    <definedName name="쉬트상">#REF!</definedName>
    <definedName name="쉬트시">#REF!</definedName>
    <definedName name="쉬트측">#REF!</definedName>
    <definedName name="쉬트하">#REF!</definedName>
    <definedName name="스노">#REF!</definedName>
    <definedName name="스재">#REF!</definedName>
    <definedName name="스치로폴30노">#REF!</definedName>
    <definedName name="스치로폴80노">#REF!</definedName>
    <definedName name="스치로폴붙이기30">#REF!</definedName>
    <definedName name="스치로폴붙이기80">#REF!</definedName>
    <definedName name="스텐레스사다리">#REF!</definedName>
    <definedName name="스텐레스사다리노">#REF!</definedName>
    <definedName name="스페이셔_설치">#REF!</definedName>
    <definedName name="슬래브높이">#REF!</definedName>
    <definedName name="승" localSheetId="0" hidden="1">{#N/A,#N/A,FALSE,"지침";#N/A,#N/A,FALSE,"환경분석";#N/A,#N/A,FALSE,"Sheet16"}</definedName>
    <definedName name="승" hidden="1">{#N/A,#N/A,FALSE,"지침";#N/A,#N/A,FALSE,"환경분석";#N/A,#N/A,FALSE,"Sheet16"}</definedName>
    <definedName name="시간">#REF!</definedName>
    <definedName name="시간당중기사용료">#REF!</definedName>
    <definedName name="시공이음">#REF!</definedName>
    <definedName name="시공측량사">#REF!</definedName>
    <definedName name="시멘트" localSheetId="0">BlankMacro1</definedName>
    <definedName name="시멘트">BlankMacro1</definedName>
    <definedName name="시멘트1" localSheetId="0">#REF!</definedName>
    <definedName name="시멘트1">#REF!</definedName>
    <definedName name="시멘트6" localSheetId="0">BlankMacro1</definedName>
    <definedName name="시멘트6">BlankMacro1</definedName>
    <definedName name="시멘트벽돌" localSheetId="0">#REF!</definedName>
    <definedName name="시멘트벽돌">#REF!</definedName>
    <definedName name="시멘트벽돌쌓기" localSheetId="0">#REF!</definedName>
    <definedName name="시멘트벽돌쌓기">#REF!</definedName>
    <definedName name="시멘트벽돌쌓기노" localSheetId="0">#REF!</definedName>
    <definedName name="시멘트벽돌쌓기노">#REF!</definedName>
    <definedName name="시멘트액체방수">#REF!</definedName>
    <definedName name="시멘트액체방수노">#REF!</definedName>
    <definedName name="시멘트운반">#REF!</definedName>
    <definedName name="시방">#REF!</definedName>
    <definedName name="시방1">#REF!</definedName>
    <definedName name="시설물수량">#REF!</definedName>
    <definedName name="시설수량">#REF!</definedName>
    <definedName name="시설일위">#REF!</definedName>
    <definedName name="시점">#REF!</definedName>
    <definedName name="시점명">#REF!</definedName>
    <definedName name="시중노임">#REF!</definedName>
    <definedName name="시중노임1">#N/A</definedName>
    <definedName name="시행년">#REF!</definedName>
    <definedName name="시행청1">#REF!</definedName>
    <definedName name="시행청2">#REF!</definedName>
    <definedName name="식재">#REF!</definedName>
    <definedName name="식재단가">#REF!</definedName>
    <definedName name="식재일위">#REF!</definedName>
    <definedName name="신">#REF!</definedName>
    <definedName name="신규단가모음">#REF!</definedName>
    <definedName name="신당">#REF!</definedName>
    <definedName name="신설단가모음">#REF!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축장치">#REF!</definedName>
    <definedName name="신호">#REF!</definedName>
    <definedName name="신흥1호">#REF!</definedName>
    <definedName name="신흥2호">#REF!</definedName>
    <definedName name="신희">#REF!</definedName>
    <definedName name="실간접노무비">#REF!</definedName>
    <definedName name="실경상" localSheetId="0">#REF!</definedName>
    <definedName name="실경상">#REF!</definedName>
    <definedName name="실노무비">#REF!</definedName>
    <definedName name="실도급경비">#REF!</definedName>
    <definedName name="실도장노임">#REF!</definedName>
    <definedName name="실사급재료비">#REF!</definedName>
    <definedName name="실소속임금대장" localSheetId="0">BLCH</definedName>
    <definedName name="실소속임금대장">BLCH</definedName>
    <definedName name="실어" localSheetId="0">[0]!Common [0]!DataBase.xls</definedName>
    <definedName name="실어">[0]!Common [0]!DataBase.xls</definedName>
    <definedName name="실이윤" localSheetId="0">#REF!</definedName>
    <definedName name="실이윤">#REF!</definedName>
    <definedName name="실일반관리비" localSheetId="0">#REF!</definedName>
    <definedName name="실일반관리비">#REF!</definedName>
    <definedName name="실전기노임">#REF!</definedName>
    <definedName name="실지입재료비">#REF!</definedName>
    <definedName name="실직접노무비">#REF!</definedName>
    <definedName name="실토공노임">#REF!</definedName>
    <definedName name="실행" localSheetId="0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실행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실행갑지">#REF!</definedName>
    <definedName name="실행공기">#REF!</definedName>
    <definedName name="실행총괄">#REF!</definedName>
    <definedName name="실회사경비">#REF!</definedName>
    <definedName name="심우">#REF!</definedName>
    <definedName name="심우을">#REF!</definedName>
    <definedName name="심의완료">#REF!</definedName>
    <definedName name="썰치">#REF!</definedName>
    <definedName name="쓰레기분리수거함">#REF!</definedName>
    <definedName name="쓰레기분리수거함1">#REF!</definedName>
    <definedName name="씨">#REF!</definedName>
    <definedName name="씨그마ck">#REF!</definedName>
    <definedName name="씨그마y">#REF!</definedName>
    <definedName name="ㅇ">#REF!</definedName>
    <definedName name="ㅇ1200">#REF!</definedName>
    <definedName name="ㅇ227">#REF!</definedName>
    <definedName name="ㅇ48">#REF!</definedName>
    <definedName name="ㅇ560" localSheetId="0">#REF!</definedName>
    <definedName name="ㅇ560">#REF!</definedName>
    <definedName name="ㅇ6">#REF!</definedName>
    <definedName name="ㅇㄴㄹㄴ">#REF!</definedName>
    <definedName name="ㅇㄴㄹㄴㄻ">#REF!</definedName>
    <definedName name="ㅇㄴㄹㄴㅁㄹㅇ">#N/A</definedName>
    <definedName name="ㅇㄴㄹㅇㄴㄹ" localSheetId="0">공사원가계산서!ㅇㄴㄹㅇㄴㄹ</definedName>
    <definedName name="ㅇㄴㄹㅇㄴㄹ">[0]!ㅇㄴㄹㅇㄴㄹ</definedName>
    <definedName name="ㅇㄴㄻ" localSheetId="0">#REF!</definedName>
    <definedName name="ㅇㄴㄻ">#REF!</definedName>
    <definedName name="ㅇㄴㅁㅇㅁㅇ" localSheetId="0">#REF!</definedName>
    <definedName name="ㅇㄴㅁㅇㅁㅇ">#REF!</definedName>
    <definedName name="ㅇㄴㅇㅈㅇㅈㄴㅇ" localSheetId="0">BlankMacro1</definedName>
    <definedName name="ㅇㄴㅇㅈㅇㅈㄴㅇ">BlankMacro1</definedName>
    <definedName name="ㅇ나리" localSheetId="0">#REF!</definedName>
    <definedName name="ㅇ나리">#REF!</definedName>
    <definedName name="ㅇ남러이" localSheetId="0">#REF!</definedName>
    <definedName name="ㅇ남러이">#REF!</definedName>
    <definedName name="ㅇ낯ㅍ" localSheetId="0">#REF!</definedName>
    <definedName name="ㅇ낯ㅍ">#REF!</definedName>
    <definedName name="ㅇ널">#REF!</definedName>
    <definedName name="ㅇ놋ㄳㄷ">#REF!</definedName>
    <definedName name="ㅇ닐">#REF!</definedName>
    <definedName name="ㅇㄶ">#REF!</definedName>
    <definedName name="ㅇㄶㄻ">#REF!</definedName>
    <definedName name="ㅇㄷ">#REF!</definedName>
    <definedName name="ㅇㄷㄷㄷ">#REF!</definedName>
    <definedName name="ㅇㄷㅈㅂ">#REF!</definedName>
    <definedName name="ㅇㄹㄴㅇㄹ" localSheetId="0">{"Book1","수시.XLS"}</definedName>
    <definedName name="ㅇㄹㄴㅇㄹ">{"Book1","수시.XLS"}</definedName>
    <definedName name="ㅇㄹㄹ" hidden="1">#REF!</definedName>
    <definedName name="ㅇㄹㄹㄹ" localSheetId="0" hidden="1">{#N/A,#N/A,TRUE,"1";#N/A,#N/A,TRUE,"2";#N/A,#N/A,TRUE,"3";#N/A,#N/A,TRUE,"4";#N/A,#N/A,TRUE,"5";#N/A,#N/A,TRUE,"6";#N/A,#N/A,TRUE,"7"}</definedName>
    <definedName name="ㅇㄹㄹㄹ" hidden="1">{#N/A,#N/A,TRUE,"1";#N/A,#N/A,TRUE,"2";#N/A,#N/A,TRUE,"3";#N/A,#N/A,TRUE,"4";#N/A,#N/A,TRUE,"5";#N/A,#N/A,TRUE,"6";#N/A,#N/A,TRUE,"7"}</definedName>
    <definedName name="ㅇㄹㄹㄹㄹㄹ">#REF!</definedName>
    <definedName name="ㅇㄹㅇㄹ" hidden="1">#REF!</definedName>
    <definedName name="ㅇㄹ홍">#REF!</definedName>
    <definedName name="ㅇ러나ㅣ">#REF!</definedName>
    <definedName name="ㅇ리멍라">#REF!</definedName>
    <definedName name="ㅇㅀㄴ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ㅇㅎㅇ">#REF!</definedName>
    <definedName name="ㅇㅁ4">#REF!</definedName>
    <definedName name="ㅇㅁㄴㄻ">#REF!</definedName>
    <definedName name="ㅇㅁㅎㄹ">#REF!</definedName>
    <definedName name="ㅇㅇ" localSheetId="0">공사원가계산서!ㅇㅇ</definedName>
    <definedName name="ㅇㅇ">[0]!ㅇㅇ</definedName>
    <definedName name="ㅇㅇ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ㅁㅇ">#REF!</definedName>
    <definedName name="ㅇㅇㅇ" localSheetId="0">공사원가계산서!ㅇㅇㅇ</definedName>
    <definedName name="ㅇㅇㅇ">[0]!ㅇㅇㅇ</definedName>
    <definedName name="ㅇㅇㅇㅇ" localSheetId="0" hidden="1">#REF!</definedName>
    <definedName name="ㅇㅇㅇㅇ">[0]!ㅇㅇㅇㅇ</definedName>
    <definedName name="ㅇㅇㅇㅇㅇ" localSheetId="0">#REF!</definedName>
    <definedName name="ㅇㅇㅇㅇㅇ">#REF!</definedName>
    <definedName name="ㅇㅇㅇㅇㅇㅇㅇ" localSheetId="0">#REF!</definedName>
    <definedName name="ㅇㅇㅇㅇㅇㅇㅇ">#REF!</definedName>
    <definedName name="ㅇㅈㄷㅇㅁㄴ" localSheetId="0">#REF!</definedName>
    <definedName name="ㅇㅈㄷㅇㅁㄴ">#REF!</definedName>
    <definedName name="ㅇ퍼ㅐㄴ">#REF!</definedName>
    <definedName name="ㅇㅎㄶ">#REF!</definedName>
    <definedName name="ㅇㅎㅁㄴ" hidden="1">#REF!</definedName>
    <definedName name="ㅇㅎㅁㅁㅎ">#REF!</definedName>
    <definedName name="ㅇㅎㅇ러ㅗㅎ">#REF!</definedName>
    <definedName name="아">#REF!</definedName>
    <definedName name="아경">#REF!</definedName>
    <definedName name="아경1">#REF!</definedName>
    <definedName name="아나라니리다">#REF!</definedName>
    <definedName name="아노">#REF!</definedName>
    <definedName name="아노1">#REF!</definedName>
    <definedName name="아라" localSheetId="0">{"Book1","수시.XLS"}</definedName>
    <definedName name="아라">{"Book1","수시.XLS"}</definedName>
    <definedName name="아라가" localSheetId="0">{"Book1","수시.XLS"}</definedName>
    <definedName name="아라가">{"Book1","수시.XLS"}</definedName>
    <definedName name="아래로카피" localSheetId="0">#N/A</definedName>
    <definedName name="아래로카피">[0]!아래로카피</definedName>
    <definedName name="아러" localSheetId="0">#REF!</definedName>
    <definedName name="아러">#REF!</definedName>
    <definedName name="아러아" localSheetId="0">#REF!</definedName>
    <definedName name="아러아">#REF!</definedName>
    <definedName name="아러ㅏ" localSheetId="0">#REF!</definedName>
    <definedName name="아러ㅏ">#REF!</definedName>
    <definedName name="아세치렌1">#REF!</definedName>
    <definedName name="아세치렌4">#REF!</definedName>
    <definedName name="아스콘수량">#REF!</definedName>
    <definedName name="아스팔트">#REF!</definedName>
    <definedName name="아스팔트싱글">#REF!</definedName>
    <definedName name="아아">#REF!</definedName>
    <definedName name="아연도강관단가">#REF!</definedName>
    <definedName name="아연도배관단가">#REF!</definedName>
    <definedName name="아연도배관자재">#REF!</definedName>
    <definedName name="아이">#REF!</definedName>
    <definedName name="아이야">#REF!</definedName>
    <definedName name="아이템추가" localSheetId="0">#N/A</definedName>
    <definedName name="아이템추가">[0]!아이템추가</definedName>
    <definedName name="아재" localSheetId="0">#REF!</definedName>
    <definedName name="아재">#REF!</definedName>
    <definedName name="아재1" localSheetId="0">#REF!</definedName>
    <definedName name="아재1">#REF!</definedName>
    <definedName name="아크릴" localSheetId="0">#REF!</definedName>
    <definedName name="아크릴">#REF!</definedName>
    <definedName name="아파트">#REF!</definedName>
    <definedName name="아ㅓㅣㅏㄴ">#REF!</definedName>
    <definedName name="아ㅣㅓ">#REF!</definedName>
    <definedName name="악취">#REF!</definedName>
    <definedName name="안내자재비">#REF!</definedName>
    <definedName name="안방1호">#REF!</definedName>
    <definedName name="안방2호">#REF!</definedName>
    <definedName name="안양">#REF!</definedName>
    <definedName name="안은경">#REF!</definedName>
    <definedName name="안전">#REF!</definedName>
    <definedName name="안전1">#REF!</definedName>
    <definedName name="안전2">#REF!</definedName>
    <definedName name="안전A1219">#REF!</definedName>
    <definedName name="안전관리비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전관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안전관리비기초액">#REF!</definedName>
    <definedName name="안전관리비요율">#REF!</definedName>
    <definedName name="안전관리비율">#REF!</definedName>
    <definedName name="안전관리비표">#REF!</definedName>
    <definedName name="안전발판" localSheetId="0">{"Book1","수시.XLS"}</definedName>
    <definedName name="안전발판">{"Book1","수시.XLS"}</definedName>
    <definedName name="안정수위">#REF!</definedName>
    <definedName name="알d">#REF!</definedName>
    <definedName name="알어러" localSheetId="0">BLCH</definedName>
    <definedName name="알어러">BLCH</definedName>
    <definedName name="알지" localSheetId="0">#REF!</definedName>
    <definedName name="알지">#REF!</definedName>
    <definedName name="알파1" localSheetId="0">#REF!</definedName>
    <definedName name="알파1">#REF!</definedName>
    <definedName name="알파2" localSheetId="0">#REF!</definedName>
    <definedName name="알파2">#REF!</definedName>
    <definedName name="암1">#REF!</definedName>
    <definedName name="암면매트바닥50노">#REF!</definedName>
    <definedName name="암면매트바닥깔기">#REF!</definedName>
    <definedName name="암면뿜칠">#REF!</definedName>
    <definedName name="암면뿜칠노">#REF!</definedName>
    <definedName name="압축강도">#REF!</definedName>
    <definedName name="압출스치로폴450노">#REF!</definedName>
    <definedName name="압출스치로폴630노">#REF!</definedName>
    <definedName name="압출스치로폴설치450">#REF!</definedName>
    <definedName name="압출스치로폴설치630">#REF!</definedName>
    <definedName name="앞들1호">#REF!</definedName>
    <definedName name="앞들2호">#REF!</definedName>
    <definedName name="애머ㅏㄹ">#REF!</definedName>
    <definedName name="앨c">#REF!</definedName>
    <definedName name="앨e">#REF!</definedName>
    <definedName name="야간" localSheetId="0" hidden="1">{#N/A,#N/A,FALSE,"지침";#N/A,#N/A,FALSE,"환경분석";#N/A,#N/A,FALSE,"Sheet16"}</definedName>
    <definedName name="야간" hidden="1">{#N/A,#N/A,FALSE,"지침";#N/A,#N/A,FALSE,"환경분석";#N/A,#N/A,FALSE,"Sheet16"}</definedName>
    <definedName name="양">[44]!SignDLG</definedName>
    <definedName name="양매자0403">[21]데이타!$E$168</definedName>
    <definedName name="양매자0505">[21]데이타!$E$169</definedName>
    <definedName name="양매자0606">[21]데이타!$E$170</definedName>
    <definedName name="양수량" localSheetId="0">#REF!</definedName>
    <definedName name="양수량">#REF!</definedName>
    <definedName name="어라" localSheetId="0">#REF!</definedName>
    <definedName name="어라">#REF!</definedName>
    <definedName name="어스앙카" localSheetId="0">#REF!</definedName>
    <definedName name="어스앙카">#REF!</definedName>
    <definedName name="어쭈구리">#REF!</definedName>
    <definedName name="어ㅏ">#REF!</definedName>
    <definedName name="어ㅏ아" localSheetId="0">BLCH</definedName>
    <definedName name="어ㅏ아">BLCH</definedName>
    <definedName name="어ㅓㅓ" localSheetId="0">{"Book1","수시.XLS"}</definedName>
    <definedName name="어ㅓㅓ">{"Book1","수시.XLS"}</definedName>
    <definedName name="얼">#REF!</definedName>
    <definedName name="얽ㅅ">#REF!</definedName>
    <definedName name="업" localSheetId="0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업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업무협력비" hidden="1">[25]합천내역!#REF!</definedName>
    <definedName name="엊" localSheetId="0">BlankMacro1</definedName>
    <definedName name="엊">BlankMacro1</definedName>
    <definedName name="에이블" localSheetId="0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에이블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에이블1" localSheetId="0" hidden="1">{#N/A,#N/A,FALSE,"도급대비시행율";#N/A,#N/A,FALSE,"결의서";#N/A,#N/A,FALSE,"내역서";#N/A,#N/A,FALSE,"도급예상"}</definedName>
    <definedName name="에이블1" hidden="1">{#N/A,#N/A,FALSE,"도급대비시행율";#N/A,#N/A,FALSE,"결의서";#N/A,#N/A,FALSE,"내역서";#N/A,#N/A,FALSE,"도급예상"}</definedName>
    <definedName name="여건별증감">#REF!</definedName>
    <definedName name="여신교통비">#REF!</definedName>
    <definedName name="여유폭">#REF!</definedName>
    <definedName name="연면적">#REF!</definedName>
    <definedName name="연속">#REF!</definedName>
    <definedName name="연속3M">#REF!</definedName>
    <definedName name="연속3Mu">#REF!</definedName>
    <definedName name="연습" localSheetId="0">#REF!</definedName>
    <definedName name="연습">#REF!</definedName>
    <definedName name="연습9">#REF!</definedName>
    <definedName name="연습99">#REF!</definedName>
    <definedName name="연장" localSheetId="0">#REF!</definedName>
    <definedName name="연장">#REF!</definedName>
    <definedName name="영광원자력56호기" localSheetId="0">[0]!영광원자력5,'[23]6호기'!$A$1</definedName>
    <definedName name="영광원자력56호기">[0]!영광원자력5,'[23]6호기'!$A$1</definedName>
    <definedName name="영구" localSheetId="0">BLCH</definedName>
    <definedName name="영구">BLCH</definedName>
    <definedName name="영산홍" localSheetId="0">#REF!</definedName>
    <definedName name="영산홍">#REF!</definedName>
    <definedName name="영상내역" localSheetId="0">#REF!</definedName>
    <definedName name="영상내역">#REF!</definedName>
    <definedName name="영상일위대가" localSheetId="0" hidden="1">{#N/A,#N/A,FALSE,"터빈집계";#N/A,#N/A,FALSE,"터빈내역";#N/A,#N/A,FALSE,"보일러집계";#N/A,#N/A,FALSE,"보일러내역"}</definedName>
    <definedName name="영상일위대가" hidden="1">{#N/A,#N/A,FALSE,"터빈집계";#N/A,#N/A,FALSE,"터빈내역";#N/A,#N/A,FALSE,"보일러집계";#N/A,#N/A,FALSE,"보일러내역"}</definedName>
    <definedName name="영상일위대가1" localSheetId="0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영상일위대가1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예산서">#REF!</definedName>
    <definedName name="예산원가" localSheetId="0">BlankMacro1</definedName>
    <definedName name="예산원가">BlankMacro1</definedName>
    <definedName name="예정공정표" localSheetId="0">#REF!</definedName>
    <definedName name="예정공정표">#REF!</definedName>
    <definedName name="오" localSheetId="0">#REF!</definedName>
    <definedName name="오">#REF!</definedName>
    <definedName name="오배수배관" localSheetId="0">#REF!</definedName>
    <definedName name="오배수배관">#REF!</definedName>
    <definedName name="오수1호맨홀" localSheetId="0">[45]터파기및재료!#REF!</definedName>
    <definedName name="오수1호맨홀">[45]터파기및재료!#REF!</definedName>
    <definedName name="오수공" localSheetId="0">#REF!</definedName>
    <definedName name="오수공">#REF!</definedName>
    <definedName name="오수공수량" localSheetId="0">#REF!</definedName>
    <definedName name="오수공수량">#REF!</definedName>
    <definedName name="오수공수량집계표" localSheetId="0">#REF!</definedName>
    <definedName name="오수공수량집계표">#REF!</definedName>
    <definedName name="오수관단위수량" localSheetId="0">[45]터파기및재료!#REF!</definedName>
    <definedName name="오수관단위수량">[45]터파기및재료!#REF!</definedName>
    <definedName name="오수관로높이" localSheetId="0">[45]터파기및재료!#REF!</definedName>
    <definedName name="오수관로높이">[45]터파기및재료!#REF!</definedName>
    <definedName name="오수맨홀높이" localSheetId="0">[45]터파기및재료!#REF!</definedName>
    <definedName name="오수맨홀높이">[45]터파기및재료!#REF!</definedName>
    <definedName name="오오" localSheetId="0">#REF!</definedName>
    <definedName name="오오">#REF!</definedName>
    <definedName name="오오오" localSheetId="0">#REF!</definedName>
    <definedName name="오오오">#REF!</definedName>
    <definedName name="오주1호" localSheetId="0">#REF!</definedName>
    <definedName name="오주1호">#REF!</definedName>
    <definedName name="오주2호">#REF!</definedName>
    <definedName name="오주3호">#REF!</definedName>
    <definedName name="오주4호">#REF!</definedName>
    <definedName name="옥">#REF!</definedName>
    <definedName name="옥계1교">#REF!</definedName>
    <definedName name="옥상난간대">#REF!</definedName>
    <definedName name="옥상난간대노">#REF!</definedName>
    <definedName name="옥외">#REF!</definedName>
    <definedName name="옥외등철거공구손료">#REF!</definedName>
    <definedName name="옥외등철거공비">#REF!</definedName>
    <definedName name="옥외소계">#REF!</definedName>
    <definedName name="온도">#REF!</definedName>
    <definedName name="옹" localSheetId="0">'[11]3련 BOX'!#REF!</definedName>
    <definedName name="옹">#REF!</definedName>
    <definedName name="옹2되" localSheetId="0">#REF!</definedName>
    <definedName name="옹2되">#REF!</definedName>
    <definedName name="옹2부" localSheetId="0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모하ㅣㅁㄶ">#REF!</definedName>
    <definedName name="옹벽">#REF!</definedName>
    <definedName name="옹벽감속턱">#REF!</definedName>
    <definedName name="옹벽고압블럭">#REF!</definedName>
    <definedName name="옹벽공">#REF!</definedName>
    <definedName name="옹벽공2">#REF!</definedName>
    <definedName name="옹벽공동구공">#REF!</definedName>
    <definedName name="옹벽공동구공집계표">#REF!</definedName>
    <definedName name="옹벽공집계표">#REF!</definedName>
    <definedName name="옹벽단위" localSheetId="0">[46]터파기및재료!#REF!</definedName>
    <definedName name="옹벽단위">[46]터파기및재료!#REF!</definedName>
    <definedName name="옹벽데이타" localSheetId="0">#REF!</definedName>
    <definedName name="옹벽데이타">#REF!</definedName>
    <definedName name="옹벽마스콘" localSheetId="0">#REF!</definedName>
    <definedName name="옹벽마스콘">#REF!</definedName>
    <definedName name="옹벽보도경계블럭수량" localSheetId="0">#REF!</definedName>
    <definedName name="옹벽보도경계블럭수량">#REF!</definedName>
    <definedName name="옹벽보차도">#REF!</definedName>
    <definedName name="옹벽부용수로">#REF!</definedName>
    <definedName name="옹벽부용수로2">#REF!</definedName>
    <definedName name="옹벽빗물받이1">#REF!</definedName>
    <definedName name="옹벽빗물받이2">#REF!</definedName>
    <definedName name="옹벽상수도공">#REF!</definedName>
    <definedName name="옹벽상수도공집계표">#REF!</definedName>
    <definedName name="옹벽아스콘수량">#REF!</definedName>
    <definedName name="옹벽오">#REF!</definedName>
    <definedName name="옹벽오수공">#REF!</definedName>
    <definedName name="옹벽오수공수량">#REF!</definedName>
    <definedName name="옹벽오수공수량집계표">#REF!</definedName>
    <definedName name="옹벽옹벽공">#REF!</definedName>
    <definedName name="옹벽옹벽공집계표">#REF!</definedName>
    <definedName name="옹벽우수공">#REF!</definedName>
    <definedName name="옹벽우수공수량집계표">#REF!</definedName>
    <definedName name="옹벽자재집계표">#REF!</definedName>
    <definedName name="옹벽집4">#REF!</definedName>
    <definedName name="옹벽집계2">#REF!</definedName>
    <definedName name="옹벽집계3">#REF!</definedName>
    <definedName name="옹벽집계표1">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엘">#REF!</definedName>
    <definedName name="옹이이" localSheetId="0">#REF!,#REF!,#REF!,#REF!,#REF!</definedName>
    <definedName name="옹이이">#REF!,#REF!,#REF!,#REF!,#REF!</definedName>
    <definedName name="옹인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집5">#REF!</definedName>
    <definedName name="옹집수정">#REF!</definedName>
    <definedName name="옹차도색평행">#REF!</definedName>
    <definedName name="옹차도직각">#REF!</definedName>
    <definedName name="옹차선도색">#REF!</definedName>
    <definedName name="옹칼라샌드">#REF!</definedName>
    <definedName name="옹터">#REF!</definedName>
    <definedName name="옹포">#REF!</definedName>
    <definedName name="옹포수">#REF!</definedName>
    <definedName name="옹합">#REF!</definedName>
    <definedName name="옹홈통">#REF!</definedName>
    <definedName name="와이아메쉬깔기">#REF!</definedName>
    <definedName name="와이어메쉬노">#REF!</definedName>
    <definedName name="완공3" localSheetId="0" hidden="1">#REF!</definedName>
    <definedName name="완공3" hidden="1">#REF!</definedName>
    <definedName name="왕벚나무">#REF!</definedName>
    <definedName name="왜성도라지">#REF!</definedName>
    <definedName name="외">#REF!</definedName>
    <definedName name="외주">#REF!</definedName>
    <definedName name="외주가공">#REF!</definedName>
    <definedName name="요동1호">#REF!</definedName>
    <definedName name="요동2호">#REF!</definedName>
    <definedName name="요약">#REF!</definedName>
    <definedName name="요약문">#REF!</definedName>
    <definedName name="요율">#REF!</definedName>
    <definedName name="요율인쇄">#REF!</definedName>
    <definedName name="요철거푸집">#REF!</definedName>
    <definedName name="요철거푸집노">#REF!</definedName>
    <definedName name="욕실수납장노">#REF!</definedName>
    <definedName name="욕실수납재">#REF!</definedName>
    <definedName name="용량" localSheetId="0">#REF!</definedName>
    <definedName name="용량">#REF!</definedName>
    <definedName name="용저">#REF!</definedName>
    <definedName name="용접">#REF!</definedName>
    <definedName name="용접3">#REF!</definedName>
    <definedName name="용접4">#REF!</definedName>
    <definedName name="용접공_일반">#REF!</definedName>
    <definedName name="용접봉">#REF!</definedName>
    <definedName name="용접봉을">#REF!</definedName>
    <definedName name="용접봉이">#REF!</definedName>
    <definedName name="용접식_이음">#REF!</definedName>
    <definedName name="용지총괄">#REF!</definedName>
    <definedName name="우리">#REF!</definedName>
    <definedName name="우리집">#N/A</definedName>
    <definedName name="우물통_굴착토사">#REF!</definedName>
    <definedName name="우물통굴착_리핑암">#REF!</definedName>
    <definedName name="우물통굴착_발파암">#REF!</definedName>
    <definedName name="우산">#REF!</definedName>
    <definedName name="우수13">#REF!</definedName>
    <definedName name="우수PIT400X400">#REF!</definedName>
    <definedName name="우수공">#REF!</definedName>
    <definedName name="우수공수량집계표">#REF!</definedName>
    <definedName name="우수관수량산출">#REF!</definedName>
    <definedName name="우일">#REF!</definedName>
    <definedName name="우출" localSheetId="0">BlankMacro1</definedName>
    <definedName name="우출">BlankMacro1</definedName>
    <definedName name="우편물반송함" localSheetId="0">#REF!</definedName>
    <definedName name="우편물반송함">#REF!</definedName>
    <definedName name="우편물수취함" localSheetId="0">#REF!</definedName>
    <definedName name="우편물수취함">#REF!</definedName>
    <definedName name="운" localSheetId="0">#REF!</definedName>
    <definedName name="운">#REF!</definedName>
    <definedName name="운반">#REF!</definedName>
    <definedName name="운반2">#REF!</definedName>
    <definedName name="운반공">#REF!</definedName>
    <definedName name="운반비">#REF!</definedName>
    <definedName name="운송">#REF!</definedName>
    <definedName name="운암">#REF!</definedName>
    <definedName name="운잔">#REF!</definedName>
    <definedName name="운전">#REF!</definedName>
    <definedName name="운전기사">#REF!</definedName>
    <definedName name="운전사">#REF!</definedName>
    <definedName name="운전조">#REF!</definedName>
    <definedName name="운전조수">#REF!</definedName>
    <definedName name="운호1호">#REF!</definedName>
    <definedName name="운호2호">#REF!</definedName>
    <definedName name="운호3호">#REF!</definedName>
    <definedName name="울타리공사">#REF!</definedName>
    <definedName name="웃긴다">[44]!InsertLogo</definedName>
    <definedName name="웅벽깨기2" localSheetId="0">공사원가계산서!웅벽깨기2</definedName>
    <definedName name="웅벽깨기2">[0]!웅벽깨기2</definedName>
    <definedName name="원" localSheetId="0">#REF!</definedName>
    <definedName name="원">#REF!</definedName>
    <definedName name="원_가_계_산_서" localSheetId="0">#REF!</definedName>
    <definedName name="원_가_계_산_서">#REF!</definedName>
    <definedName name="원가" localSheetId="0">{"Book1","수시.XLS"}</definedName>
    <definedName name="원가">{"Book1","수시.XLS"}</definedName>
    <definedName name="원가1">#REF!</definedName>
    <definedName name="원가2">#REF!</definedName>
    <definedName name="원가계">#REF!</definedName>
    <definedName name="원가계산" localSheetId="0">공사원가계산서!원가계산</definedName>
    <definedName name="원가계산">[0]!원가계산</definedName>
    <definedName name="원가계산_기계" localSheetId="0">#REF!</definedName>
    <definedName name="원가계산_기계">#REF!</definedName>
    <definedName name="원가계산명" localSheetId="0">#REF!</definedName>
    <definedName name="원가계산명">#REF!</definedName>
    <definedName name="원가계산창" localSheetId="0">공사원가계산서!원가계산창</definedName>
    <definedName name="원가계산창">[0]!원가계산창</definedName>
    <definedName name="원가계신" localSheetId="0">#REF!</definedName>
    <definedName name="원가계신">#REF!</definedName>
    <definedName name="원가내역서" localSheetId="0">#REF!</definedName>
    <definedName name="원가내역서">#REF!</definedName>
    <definedName name="원가소계" localSheetId="0">#REF!</definedName>
    <definedName name="원가소계">#REF!</definedName>
    <definedName name="원가표지2">#REF!</definedName>
    <definedName name="원각계ㅅ산">#REF!</definedName>
    <definedName name="원수">#REF!</definedName>
    <definedName name="원운1호">#REF!</definedName>
    <definedName name="원운2호">#REF!</definedName>
    <definedName name="원형">"Picture 34"</definedName>
    <definedName name="월">#REF!</definedName>
    <definedName name="월별투입" localSheetId="0" hidden="1">{#N/A,#N/A,FALSE,"지침";#N/A,#N/A,FALSE,"환경분석";#N/A,#N/A,FALSE,"Sheet16"}</definedName>
    <definedName name="월별투입" hidden="1">{#N/A,#N/A,FALSE,"지침";#N/A,#N/A,FALSE,"환경분석";#N/A,#N/A,FALSE,"Sheet16"}</definedName>
    <definedName name="웨브높이">#REF!</definedName>
    <definedName name="웨브두께">#REF!</definedName>
    <definedName name="위">#REF!</definedName>
    <definedName name="위1">#REF!</definedName>
    <definedName name="위락경관">#REF!</definedName>
    <definedName name="위생공중보건">#REF!</definedName>
    <definedName name="위치">#N/A</definedName>
    <definedName name="윈치경">#REF!</definedName>
    <definedName name="윈치노">#REF!</definedName>
    <definedName name="윈치재">#REF!</definedName>
    <definedName name="유로폼">#REF!</definedName>
    <definedName name="유로폼1">#REF!</definedName>
    <definedName name="유로폼1노">#REF!</definedName>
    <definedName name="유로폼노">#REF!</definedName>
    <definedName name="유리_유리끼우고닦기포함">#REF!</definedName>
    <definedName name="유리A소계">#REF!</definedName>
    <definedName name="유리B소계">#REF!</definedName>
    <definedName name="유리경비">#REF!</definedName>
    <definedName name="유리공사">#REF!</definedName>
    <definedName name="유리노무">#REF!</definedName>
    <definedName name="유리재료">#REF!</definedName>
    <definedName name="유효">#REF!</definedName>
    <definedName name="유효폭">#REF!</definedName>
    <definedName name="육">#REF!</definedName>
    <definedName name="육리1호">#REF!</definedName>
    <definedName name="육리2호">#REF!</definedName>
    <definedName name="육상동식물">#REF!</definedName>
    <definedName name="육상면정리및청소">#REF!</definedName>
    <definedName name="육수동식물">#REF!</definedName>
    <definedName name="은산1호">#REF!</definedName>
    <definedName name="은산2호">#REF!</definedName>
    <definedName name="은산3호">#REF!</definedName>
    <definedName name="은산4호">#REF!</definedName>
    <definedName name="은행나무">#REF!</definedName>
    <definedName name="을" localSheetId="0" hidden="1">{#N/A,#N/A,FALSE,"도급대비시행율";#N/A,#N/A,FALSE,"결의서";#N/A,#N/A,FALSE,"내역서";#N/A,#N/A,FALSE,"도급예상"}</definedName>
    <definedName name="을" hidden="1">{#N/A,#N/A,FALSE,"도급대비시행율";#N/A,#N/A,FALSE,"결의서";#N/A,#N/A,FALSE,"내역서";#N/A,#N/A,FALSE,"도급예상"}</definedName>
    <definedName name="을1">#REF!</definedName>
    <definedName name="을1a">#REF!</definedName>
    <definedName name="을1b">#REF!</definedName>
    <definedName name="응암개략산정표">#REF!</definedName>
    <definedName name="응암개략집계표">#REF!</definedName>
    <definedName name="이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'[34]2공구산출내역'!#REF!</definedName>
    <definedName name="이공구산재보험료" localSheetId="0">#REF!</definedName>
    <definedName name="이공구산재보험료">#REF!</definedName>
    <definedName name="이공구안전관리비" localSheetId="0">#REF!</definedName>
    <definedName name="이공구안전관리비">#REF!</definedName>
    <definedName name="이공구이윤" localSheetId="0">#REF!</definedName>
    <definedName name="이공구이윤">#REF!</definedName>
    <definedName name="이공구일반관리비">#REF!</definedName>
    <definedName name="이레">#REF!</definedName>
    <definedName name="이름">#REF!</definedName>
    <definedName name="이름충돌">#REF!</definedName>
    <definedName name="이림" localSheetId="0">공사원가계산서!이림</definedName>
    <definedName name="이림">[0]!이림</definedName>
    <definedName name="이삼" localSheetId="0">#REF!</definedName>
    <definedName name="이삼">#REF!</definedName>
    <definedName name="이상" localSheetId="0">#REF!</definedName>
    <definedName name="이상">#REF!</definedName>
    <definedName name="이상하다" localSheetId="0">#REF!</definedName>
    <definedName name="이상하다">#REF!</definedName>
    <definedName name="이식">#REF!</definedName>
    <definedName name="이식단가">#REF!</definedName>
    <definedName name="이식단가1">#REF!</definedName>
    <definedName name="이식일위">#REF!</definedName>
    <definedName name="이월">#REF!</definedName>
    <definedName name="이월수량">#REF!</definedName>
    <definedName name="이윤">#REF!</definedName>
    <definedName name="利潤">#REF!</definedName>
    <definedName name="이윤1">#REF!</definedName>
    <definedName name="이윤2">#REF!</definedName>
    <definedName name="이윤요율">#REF!</definedName>
    <definedName name="이윤율">#REF!</definedName>
    <definedName name="이윤표">#REF!</definedName>
    <definedName name="이인혁">#REF!</definedName>
    <definedName name="이재">#REF!</definedName>
    <definedName name="이주아">#REF!</definedName>
    <definedName name="이창재">#REF!</definedName>
    <definedName name="이천순복음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천순복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이ㅏㄴ러">#REF!</definedName>
    <definedName name="이ㅏㅓㄴ">#REF!</definedName>
    <definedName name="인">#REF!</definedName>
    <definedName name="인가번호">#REF!</definedName>
    <definedName name="인건">#REF!</definedName>
    <definedName name="인건비">#REF!</definedName>
    <definedName name="인건비1">#REF!</definedName>
    <definedName name="인건비산출1">#REF!</definedName>
    <definedName name="인공">#REF!</definedName>
    <definedName name="인구">#REF!</definedName>
    <definedName name="인동덩쿨">#REF!</definedName>
    <definedName name="인력품">#REF!</definedName>
    <definedName name="인부">#REF!</definedName>
    <definedName name="인부신상자료">#REF!</definedName>
    <definedName name="인비할">#REF!</definedName>
    <definedName name="인쇄영역">#REF!</definedName>
    <definedName name="인쇄영역2">#REF!</definedName>
    <definedName name="인수할">#REF!</definedName>
    <definedName name="인원">#REF!</definedName>
    <definedName name="인입공사비">#REF!</definedName>
    <definedName name="인조마블씰">#REF!</definedName>
    <definedName name="인조마블씰노">#REF!</definedName>
    <definedName name="인천지검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할">#REF!</definedName>
    <definedName name="인허가">#REF!</definedName>
    <definedName name="일" localSheetId="0">#REF!</definedName>
    <definedName name="일">#REF!</definedName>
    <definedName name="일.구">#REF!</definedName>
    <definedName name="일.사">#REF!</definedName>
    <definedName name="일.삼">#REF!</definedName>
    <definedName name="일.십">#REF!</definedName>
    <definedName name="일.십사">#REF!</definedName>
    <definedName name="일.십삼">#REF!</definedName>
    <definedName name="일.십이">#REF!</definedName>
    <definedName name="일.십일">#REF!</definedName>
    <definedName name="일.오">#REF!</definedName>
    <definedName name="일.육">#REF!</definedName>
    <definedName name="일.이">#REF!</definedName>
    <definedName name="일.일">#REF!</definedName>
    <definedName name="일.칠">#REF!</definedName>
    <definedName name="일.팔">#REF!</definedName>
    <definedName name="일공구직영비">#REF!</definedName>
    <definedName name="일관1">#REF!</definedName>
    <definedName name="일대1">#REF!</definedName>
    <definedName name="일련번호" localSheetId="0">#REF!</definedName>
    <definedName name="일련번호">#REF!</definedName>
    <definedName name="일반">#REF!</definedName>
    <definedName name="일반1">#REF!</definedName>
    <definedName name="일반2">#REF!</definedName>
    <definedName name="一般管理費">#REF!</definedName>
    <definedName name="일반관리비요율">#REF!</definedName>
    <definedName name="일반관리비율">#REF!</definedName>
    <definedName name="일반관리비표">#REF!</definedName>
    <definedName name="일반구간단가">#REF!</definedName>
    <definedName name="일반통신설비">#REF!</definedName>
    <definedName name="일위" localSheetId="0">#REF!,#REF!</definedName>
    <definedName name="일위">#REF!,#REF!</definedName>
    <definedName name="일위1">#REF!</definedName>
    <definedName name="일위단가">#REF!</definedName>
    <definedName name="일위대가">#REF!</definedName>
    <definedName name="일위대가1">#REF!</definedName>
    <definedName name="일위대가11">#REF!</definedName>
    <definedName name="일위대가목록" localSheetId="0">BlankMacro1</definedName>
    <definedName name="일위대가목록">BlankMacro1</definedName>
    <definedName name="일위대가목록2" localSheetId="0">[0]!Common [0]!DataBase.xls</definedName>
    <definedName name="일위대가목록2">[0]!Common [0]!DataBase.xls</definedName>
    <definedName name="일위대가표" localSheetId="0">#REF!</definedName>
    <definedName name="일위대가표">#REF!</definedName>
    <definedName name="일위목록" localSheetId="0">#REF!</definedName>
    <definedName name="일위목록">#REF!</definedName>
    <definedName name="일위산출">#REF!</definedName>
    <definedName name="일위산출1">#REF!</definedName>
    <definedName name="일위수량">#REF!</definedName>
    <definedName name="일위호표" localSheetId="0">#REF!</definedName>
    <definedName name="일위호표">#REF!</definedName>
    <definedName name="일이">#REF!</definedName>
    <definedName name="일조장해">#REF!</definedName>
    <definedName name="임금">#REF!</definedName>
    <definedName name="임ㄴ" localSheetId="0" hidden="1">{"'공사부문'!$A$6:$A$32"}</definedName>
    <definedName name="임ㄴ" hidden="1">{"'공사부문'!$A$6:$A$32"}</definedName>
    <definedName name="임대부대공사" localSheetId="0">#REF!</definedName>
    <definedName name="임대부대공사">#REF!</definedName>
    <definedName name="임대상가" localSheetId="0">#REF!</definedName>
    <definedName name="임대상가">#REF!</definedName>
    <definedName name="임직">#REF!</definedName>
    <definedName name="입력란">#REF!</definedName>
    <definedName name="입력범위">#REF!</definedName>
    <definedName name="입력선택">#REF!</definedName>
    <definedName name="입력전체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입찰내역">#REF!</definedName>
    <definedName name="ㅈㄱ" localSheetId="0">BLCH</definedName>
    <definedName name="ㅈㄱ">BLCH</definedName>
    <definedName name="ㅈㄱㄷ쇽ㄷㅈ" localSheetId="0">#REF!</definedName>
    <definedName name="ㅈㄱㄷ쇽ㄷㅈ">#REF!</definedName>
    <definedName name="ㅈㄱㅈㄷ" localSheetId="0">#REF!</definedName>
    <definedName name="ㅈㄱㅈㄷ">#REF!</definedName>
    <definedName name="ㅈㄷㄱㄳ" localSheetId="0">#REF!</definedName>
    <definedName name="ㅈㄷㄱㄳ">#REF!</definedName>
    <definedName name="ㅈㄷㄱㅈㄷ">#REF!</definedName>
    <definedName name="ㅈㄷㄱㅎㄺ" localSheetId="0">BlankMacro1</definedName>
    <definedName name="ㅈㄷㄱㅎㄺ">BlankMacro1</definedName>
    <definedName name="ㅈㄷㅇㄹ" localSheetId="0" hidden="1">{#N/A,#N/A,FALSE,"도급대비시행율";#N/A,#N/A,FALSE,"결의서";#N/A,#N/A,FALSE,"내역서";#N/A,#N/A,FALSE,"도급예상"}</definedName>
    <definedName name="ㅈㄷㅇㄹ" hidden="1">{#N/A,#N/A,FALSE,"도급대비시행율";#N/A,#N/A,FALSE,"결의서";#N/A,#N/A,FALSE,"내역서";#N/A,#N/A,FALSE,"도급예상"}</definedName>
    <definedName name="ㅈㄷㅈㄷ">#REF!</definedName>
    <definedName name="ㅈㅁㅅㄷㅈㄷㅂ">#REF!</definedName>
    <definedName name="ㅈㅂㄱ">#REF!</definedName>
    <definedName name="ㅈㅂㄱㄷㅅ">#REF!</definedName>
    <definedName name="ㅈㅂㅈㅂ">#REF!</definedName>
    <definedName name="ㅈㅂㅈㅂㅈㅂ">#REF!</definedName>
    <definedName name="ㅈㅇㄴㅇ" localSheetId="0">BlankMacro1</definedName>
    <definedName name="ㅈㅇㄴㅇ">BlankMacro1</definedName>
    <definedName name="ㅈㅈㅈㅈ" localSheetId="0" hidden="1">{#N/A,#N/A,FALSE,"전력간선"}</definedName>
    <definedName name="ㅈㅈㅈㅈ" hidden="1">{#N/A,#N/A,FALSE,"전력간선"}</definedName>
    <definedName name="자" localSheetId="0">[47]공사원가계산서!#REF!</definedName>
    <definedName name="자">#REF!</definedName>
    <definedName name="자_트" localSheetId="0">#REF!</definedName>
    <definedName name="자_트">#REF!</definedName>
    <definedName name="자경" localSheetId="0">#REF!</definedName>
    <definedName name="자경">#REF!</definedName>
    <definedName name="자귀나무">#REF!</definedName>
    <definedName name="자니">#REF!</definedName>
    <definedName name="자동화재탐지설비">#REF!</definedName>
    <definedName name="자료1" localSheetId="0">#REF!</definedName>
    <definedName name="자료1">#REF!</definedName>
    <definedName name="자료2" localSheetId="0">#REF!</definedName>
    <definedName name="자료2">#REF!</definedName>
    <definedName name="자비할">#REF!</definedName>
    <definedName name="자수할">#REF!</definedName>
    <definedName name="자연수위">#REF!</definedName>
    <definedName name="자장" localSheetId="0">BlankMacro1</definedName>
    <definedName name="자장">BlankMacro1</definedName>
    <definedName name="자재" localSheetId="0">#REF!</definedName>
    <definedName name="자재">#REF!</definedName>
    <definedName name="자재1" localSheetId="0">#REF!</definedName>
    <definedName name="자재1">#REF!</definedName>
    <definedName name="자재경비" localSheetId="0">#REF!</definedName>
    <definedName name="자재경비">#REF!</definedName>
    <definedName name="자재공사">#REF!</definedName>
    <definedName name="자재노무">#REF!</definedName>
    <definedName name="자재단가">#REF!</definedName>
    <definedName name="자재단가표">#REF!</definedName>
    <definedName name="자재비" localSheetId="0">[48]교통대책내역!#REF!</definedName>
    <definedName name="자재비">[48]교통대책내역!#REF!</definedName>
    <definedName name="자재재료" localSheetId="0">#REF!</definedName>
    <definedName name="자재재료">#REF!</definedName>
    <definedName name="자재집계표" localSheetId="0">#REF!</definedName>
    <definedName name="자재집계표">#REF!</definedName>
    <definedName name="자조" localSheetId="0">#REF!</definedName>
    <definedName name="자조">#REF!</definedName>
    <definedName name="자할1">#REF!</definedName>
    <definedName name="자할2">#REF!</definedName>
    <definedName name="자할3">#REF!</definedName>
    <definedName name="자할4">#REF!</definedName>
    <definedName name="작업">#REF!</definedName>
    <definedName name="작업집계표">#REF!</definedName>
    <definedName name="잔">#REF!</definedName>
    <definedName name="잔디_평떼">#REF!</definedName>
    <definedName name="잡A소계">#REF!</definedName>
    <definedName name="잡B소계">#REF!</definedName>
    <definedName name="잡C소계">#REF!</definedName>
    <definedName name="잡D소계">#REF!</definedName>
    <definedName name="잡E소계">#REF!</definedName>
    <definedName name="잡F소계">#REF!</definedName>
    <definedName name="잡G소계">#REF!</definedName>
    <definedName name="잡H소계">#REF!</definedName>
    <definedName name="잡I소계">#REF!</definedName>
    <definedName name="잡J소계">#REF!</definedName>
    <definedName name="잡공경비">#REF!</definedName>
    <definedName name="잡공노무">#REF!</definedName>
    <definedName name="잡공사">#REF!</definedName>
    <definedName name="잡공재료">#REF!</definedName>
    <definedName name="잡석2">#REF!</definedName>
    <definedName name="잡철물제작설치">#REF!</definedName>
    <definedName name="잣나무">#REF!</definedName>
    <definedName name="장">#REF!</definedName>
    <definedName name="장고개터널A1353">#REF!</definedName>
    <definedName name="장교폐기물" localSheetId="0">{"Book1","수시.XLS"}</definedName>
    <definedName name="장교폐기물">{"Book1","수시.XLS"}</definedName>
    <definedName name="장노">#REF!</definedName>
    <definedName name="장비">#REF!</definedName>
    <definedName name="장비부표">#REF!</definedName>
    <definedName name="장비할">#REF!</definedName>
    <definedName name="장산1">#REF!</definedName>
    <definedName name="장산2">#REF!</definedName>
    <definedName name="장산3">#REF!</definedName>
    <definedName name="장산교" localSheetId="0">#REF!</definedName>
    <definedName name="장산교">#REF!</definedName>
    <definedName name="장재">#REF!</definedName>
    <definedName name="장춘">#REF!</definedName>
    <definedName name="재">#REF!</definedName>
    <definedName name="재1">#REF!</definedName>
    <definedName name="재1.1">#REF!</definedName>
    <definedName name="재10">#REF!</definedName>
    <definedName name="재10.1">#REF!</definedName>
    <definedName name="재100">#REF!</definedName>
    <definedName name="재100.1">#REF!</definedName>
    <definedName name="재101">#REF!</definedName>
    <definedName name="재101.1">#REF!</definedName>
    <definedName name="재102">#REF!</definedName>
    <definedName name="재102.1">#REF!</definedName>
    <definedName name="재103">#REF!</definedName>
    <definedName name="재103.1">#REF!</definedName>
    <definedName name="재104">#REF!</definedName>
    <definedName name="재104.1">#REF!</definedName>
    <definedName name="재105">#REF!</definedName>
    <definedName name="재105.1">#REF!</definedName>
    <definedName name="재106">#REF!</definedName>
    <definedName name="재106.1">#REF!</definedName>
    <definedName name="재107">#REF!</definedName>
    <definedName name="재107.1">#REF!</definedName>
    <definedName name="재108">#REF!</definedName>
    <definedName name="재108.1">#REF!</definedName>
    <definedName name="재109">#REF!</definedName>
    <definedName name="재109.1">#REF!</definedName>
    <definedName name="재11">#REF!</definedName>
    <definedName name="재11.1">#REF!</definedName>
    <definedName name="재110">#REF!</definedName>
    <definedName name="재110.1">#REF!</definedName>
    <definedName name="재111">#REF!</definedName>
    <definedName name="재111.1">#REF!</definedName>
    <definedName name="재112">#REF!</definedName>
    <definedName name="재112.1">#REF!</definedName>
    <definedName name="재113">#REF!</definedName>
    <definedName name="재113.1">#REF!</definedName>
    <definedName name="재114">#REF!</definedName>
    <definedName name="재114.1">#REF!</definedName>
    <definedName name="재115">#REF!</definedName>
    <definedName name="재115.1">#REF!</definedName>
    <definedName name="재116">#REF!</definedName>
    <definedName name="재116.1">#REF!</definedName>
    <definedName name="재117">#REF!</definedName>
    <definedName name="재117.1">#REF!</definedName>
    <definedName name="재118">#REF!</definedName>
    <definedName name="재118.1">#REF!</definedName>
    <definedName name="재119">#REF!</definedName>
    <definedName name="재119.1">#REF!</definedName>
    <definedName name="재12">#REF!</definedName>
    <definedName name="재12.1">#REF!</definedName>
    <definedName name="재120">#REF!</definedName>
    <definedName name="재120.1">#REF!</definedName>
    <definedName name="재121">#REF!</definedName>
    <definedName name="재121.1">#REF!</definedName>
    <definedName name="재122">#REF!</definedName>
    <definedName name="재122.1">#REF!</definedName>
    <definedName name="재123">#REF!</definedName>
    <definedName name="재123.1">#REF!</definedName>
    <definedName name="재124">#REF!</definedName>
    <definedName name="재124.1">#REF!</definedName>
    <definedName name="재125">#REF!</definedName>
    <definedName name="재125.1">#REF!</definedName>
    <definedName name="재126">#REF!</definedName>
    <definedName name="재126.1">#REF!</definedName>
    <definedName name="재127">#REF!</definedName>
    <definedName name="재127.1">#REF!</definedName>
    <definedName name="재128">#REF!</definedName>
    <definedName name="재128.1">#REF!</definedName>
    <definedName name="재129">#REF!</definedName>
    <definedName name="재129.1">#REF!</definedName>
    <definedName name="재13">#REF!</definedName>
    <definedName name="재13.1">#REF!</definedName>
    <definedName name="재130">#REF!</definedName>
    <definedName name="재130.1">#REF!</definedName>
    <definedName name="재131">#REF!</definedName>
    <definedName name="재131.1">#REF!</definedName>
    <definedName name="재132">#REF!</definedName>
    <definedName name="재132.1">#REF!</definedName>
    <definedName name="재133">#REF!</definedName>
    <definedName name="재133.1">#REF!</definedName>
    <definedName name="재134">#REF!</definedName>
    <definedName name="재134.1">#REF!</definedName>
    <definedName name="재135">#REF!</definedName>
    <definedName name="재135.1">#REF!</definedName>
    <definedName name="재136">#REF!</definedName>
    <definedName name="재136.1">#REF!</definedName>
    <definedName name="재137">#REF!</definedName>
    <definedName name="재137.1">#REF!</definedName>
    <definedName name="재138">#REF!</definedName>
    <definedName name="재138.1">#REF!</definedName>
    <definedName name="재139">#REF!</definedName>
    <definedName name="재139.1">#REF!</definedName>
    <definedName name="재14">#REF!</definedName>
    <definedName name="재14.1">#REF!</definedName>
    <definedName name="재140">#REF!</definedName>
    <definedName name="재140.1">#REF!</definedName>
    <definedName name="재141">#REF!</definedName>
    <definedName name="재141.1">#REF!</definedName>
    <definedName name="재142">#REF!</definedName>
    <definedName name="재142.1">#REF!</definedName>
    <definedName name="재143">#REF!</definedName>
    <definedName name="재143.1">#REF!</definedName>
    <definedName name="재144">#REF!</definedName>
    <definedName name="재144.1">#REF!</definedName>
    <definedName name="재145">#REF!</definedName>
    <definedName name="재145.1">#REF!</definedName>
    <definedName name="재146">#REF!</definedName>
    <definedName name="재146.1">#REF!</definedName>
    <definedName name="재147">#REF!</definedName>
    <definedName name="재147.1">#REF!</definedName>
    <definedName name="재15">#REF!</definedName>
    <definedName name="재15.1">#REF!</definedName>
    <definedName name="재150">#REF!</definedName>
    <definedName name="재150.1">#REF!</definedName>
    <definedName name="재151">#REF!</definedName>
    <definedName name="재151.1">#REF!</definedName>
    <definedName name="재152">#REF!</definedName>
    <definedName name="재152.1">#REF!</definedName>
    <definedName name="재153">#REF!</definedName>
    <definedName name="재153.1">#REF!</definedName>
    <definedName name="재154">#REF!</definedName>
    <definedName name="재154.1">#REF!</definedName>
    <definedName name="재155">#REF!</definedName>
    <definedName name="재155.1">#REF!</definedName>
    <definedName name="재156">#REF!</definedName>
    <definedName name="재156.1">#REF!</definedName>
    <definedName name="재157">#REF!</definedName>
    <definedName name="재157.1">#REF!</definedName>
    <definedName name="재158">#REF!</definedName>
    <definedName name="재158.1">#REF!</definedName>
    <definedName name="재159">#REF!</definedName>
    <definedName name="재159.1">#REF!</definedName>
    <definedName name="재16">#REF!</definedName>
    <definedName name="재16.1">#REF!</definedName>
    <definedName name="재160">#REF!</definedName>
    <definedName name="재160.1">#REF!</definedName>
    <definedName name="재161">#REF!</definedName>
    <definedName name="재161.1">#REF!</definedName>
    <definedName name="재162">#REF!</definedName>
    <definedName name="재162.1">#REF!</definedName>
    <definedName name="재163">#REF!</definedName>
    <definedName name="재163.1">#REF!</definedName>
    <definedName name="재164">#REF!</definedName>
    <definedName name="재164.1">#REF!</definedName>
    <definedName name="재165">#REF!</definedName>
    <definedName name="재165.1">#REF!</definedName>
    <definedName name="재166">#REF!</definedName>
    <definedName name="재166.1">#REF!</definedName>
    <definedName name="재167">#REF!</definedName>
    <definedName name="재167.1">#REF!</definedName>
    <definedName name="재168">#REF!</definedName>
    <definedName name="재17">#REF!</definedName>
    <definedName name="재17.1">#REF!</definedName>
    <definedName name="재18">#REF!</definedName>
    <definedName name="재18.1">#REF!</definedName>
    <definedName name="재19">#REF!</definedName>
    <definedName name="재19.1">#REF!</definedName>
    <definedName name="재2">#REF!</definedName>
    <definedName name="재2.1">#REF!</definedName>
    <definedName name="재20">#REF!</definedName>
    <definedName name="재20.1">#REF!</definedName>
    <definedName name="재21">#REF!</definedName>
    <definedName name="재21.1">#REF!</definedName>
    <definedName name="재22">#REF!</definedName>
    <definedName name="재22.1">#REF!</definedName>
    <definedName name="재23">#REF!</definedName>
    <definedName name="재23.1">#REF!</definedName>
    <definedName name="재24">#REF!</definedName>
    <definedName name="재24.1">#REF!</definedName>
    <definedName name="재25">#REF!</definedName>
    <definedName name="재25.1">#REF!</definedName>
    <definedName name="재26">#REF!</definedName>
    <definedName name="재26.1">#REF!</definedName>
    <definedName name="재27">#REF!</definedName>
    <definedName name="재27.1">#REF!</definedName>
    <definedName name="재28">#REF!</definedName>
    <definedName name="재28.1">#REF!</definedName>
    <definedName name="재29">#REF!</definedName>
    <definedName name="재29.1">#REF!</definedName>
    <definedName name="재3">#REF!</definedName>
    <definedName name="재3.1">#REF!</definedName>
    <definedName name="재30">#REF!</definedName>
    <definedName name="재30.1">#REF!</definedName>
    <definedName name="재31">#REF!</definedName>
    <definedName name="재31.1">#REF!</definedName>
    <definedName name="재32">#REF!</definedName>
    <definedName name="재32.1">#REF!</definedName>
    <definedName name="재33">#REF!</definedName>
    <definedName name="재33.1">#REF!</definedName>
    <definedName name="재34">#REF!</definedName>
    <definedName name="재34.1">#REF!</definedName>
    <definedName name="재35">#REF!</definedName>
    <definedName name="재35.1">#REF!</definedName>
    <definedName name="재36">#REF!</definedName>
    <definedName name="재36.1">#REF!</definedName>
    <definedName name="재37">#REF!</definedName>
    <definedName name="재37.1">#REF!</definedName>
    <definedName name="재38">#REF!</definedName>
    <definedName name="재38.1">#REF!</definedName>
    <definedName name="재39">#REF!</definedName>
    <definedName name="재39.1">#REF!</definedName>
    <definedName name="재4">#REF!</definedName>
    <definedName name="재4.1">#REF!</definedName>
    <definedName name="재40">#REF!</definedName>
    <definedName name="재40.1">#REF!</definedName>
    <definedName name="재41">#REF!</definedName>
    <definedName name="재41.1">#REF!</definedName>
    <definedName name="재42">#REF!</definedName>
    <definedName name="재42.1">#REF!</definedName>
    <definedName name="재43">#REF!</definedName>
    <definedName name="재43.1">#REF!</definedName>
    <definedName name="재44">#REF!</definedName>
    <definedName name="재44.1">#REF!</definedName>
    <definedName name="재45">#REF!</definedName>
    <definedName name="재45.1">#REF!</definedName>
    <definedName name="재46">#REF!</definedName>
    <definedName name="재46.1">#REF!</definedName>
    <definedName name="재47">#REF!</definedName>
    <definedName name="재47.1">#REF!</definedName>
    <definedName name="재48">#REF!</definedName>
    <definedName name="재48.1">#REF!</definedName>
    <definedName name="재49">#REF!</definedName>
    <definedName name="재49.1">#REF!</definedName>
    <definedName name="재5">#REF!</definedName>
    <definedName name="재5.1">#REF!</definedName>
    <definedName name="재50">#REF!</definedName>
    <definedName name="재50.1">#REF!</definedName>
    <definedName name="재51">#REF!</definedName>
    <definedName name="재51.1">#REF!</definedName>
    <definedName name="재52">#REF!</definedName>
    <definedName name="재52.1">#REF!</definedName>
    <definedName name="재53">#REF!</definedName>
    <definedName name="재53.1">#REF!</definedName>
    <definedName name="재54">#REF!</definedName>
    <definedName name="재54.1">#REF!</definedName>
    <definedName name="재55">#REF!</definedName>
    <definedName name="재55.1">#REF!</definedName>
    <definedName name="재56">#REF!</definedName>
    <definedName name="재56.1">#REF!</definedName>
    <definedName name="재57">#REF!</definedName>
    <definedName name="재57.1">#REF!</definedName>
    <definedName name="재58">#REF!</definedName>
    <definedName name="재58.1">#REF!</definedName>
    <definedName name="재59">#REF!</definedName>
    <definedName name="재59.1">#REF!</definedName>
    <definedName name="재6">#REF!</definedName>
    <definedName name="재6.1">#REF!</definedName>
    <definedName name="재60">#REF!</definedName>
    <definedName name="재60.1">#REF!</definedName>
    <definedName name="재61">#REF!</definedName>
    <definedName name="재61.1">#REF!</definedName>
    <definedName name="재62">#REF!</definedName>
    <definedName name="재62.1">#REF!</definedName>
    <definedName name="재63">#REF!</definedName>
    <definedName name="재63.1">#REF!</definedName>
    <definedName name="재64">#REF!</definedName>
    <definedName name="재64.1">#REF!</definedName>
    <definedName name="재65">#REF!</definedName>
    <definedName name="재65.1">#REF!</definedName>
    <definedName name="재66">#REF!</definedName>
    <definedName name="재66.1">#REF!</definedName>
    <definedName name="재67">#REF!</definedName>
    <definedName name="재67.1">#REF!</definedName>
    <definedName name="재68">#REF!</definedName>
    <definedName name="재68.1">#REF!</definedName>
    <definedName name="재69">#REF!</definedName>
    <definedName name="재69.1">#REF!</definedName>
    <definedName name="재7">#REF!</definedName>
    <definedName name="재7.1">#REF!</definedName>
    <definedName name="재70">#REF!</definedName>
    <definedName name="재70.1">#REF!</definedName>
    <definedName name="재71">#REF!</definedName>
    <definedName name="재71.1">#REF!</definedName>
    <definedName name="재72">#REF!</definedName>
    <definedName name="재72.1">#REF!</definedName>
    <definedName name="재73">#REF!</definedName>
    <definedName name="재73.1">#REF!</definedName>
    <definedName name="재74">#REF!</definedName>
    <definedName name="재74.1">#REF!</definedName>
    <definedName name="재75">#REF!</definedName>
    <definedName name="재75.1">#REF!</definedName>
    <definedName name="재76">#REF!</definedName>
    <definedName name="재76.1">#REF!</definedName>
    <definedName name="재77">#REF!</definedName>
    <definedName name="재77.1">#REF!</definedName>
    <definedName name="재78">#REF!</definedName>
    <definedName name="재78.1">#REF!</definedName>
    <definedName name="재79">#REF!</definedName>
    <definedName name="재79.1">#REF!</definedName>
    <definedName name="재8">#REF!</definedName>
    <definedName name="재8.1">#REF!</definedName>
    <definedName name="재80">#REF!</definedName>
    <definedName name="재80.1">#REF!</definedName>
    <definedName name="재81">#REF!</definedName>
    <definedName name="재81.1">#REF!</definedName>
    <definedName name="재82">#REF!</definedName>
    <definedName name="재82.1">#REF!</definedName>
    <definedName name="재83">#REF!</definedName>
    <definedName name="재83.1">#REF!</definedName>
    <definedName name="재84">#REF!</definedName>
    <definedName name="재84.1">#REF!</definedName>
    <definedName name="재85">#REF!</definedName>
    <definedName name="재85.1">#REF!</definedName>
    <definedName name="재86">#REF!</definedName>
    <definedName name="재86.1">#REF!</definedName>
    <definedName name="재87">#REF!</definedName>
    <definedName name="재87.1">#REF!</definedName>
    <definedName name="재88">#REF!</definedName>
    <definedName name="재88.1">#REF!</definedName>
    <definedName name="재89">#REF!</definedName>
    <definedName name="재89.1">#REF!</definedName>
    <definedName name="재9">#REF!</definedName>
    <definedName name="재9.1">#REF!</definedName>
    <definedName name="재90">#REF!</definedName>
    <definedName name="재90.1">#REF!</definedName>
    <definedName name="재91">#REF!</definedName>
    <definedName name="재91.1">#REF!</definedName>
    <definedName name="재92">#REF!</definedName>
    <definedName name="재92.1">#REF!</definedName>
    <definedName name="재93">#REF!</definedName>
    <definedName name="재93.1">#REF!</definedName>
    <definedName name="재94">#REF!</definedName>
    <definedName name="재94.1">#REF!</definedName>
    <definedName name="재95">#REF!</definedName>
    <definedName name="재95.1">#REF!</definedName>
    <definedName name="재96">#REF!</definedName>
    <definedName name="재96.1">#REF!</definedName>
    <definedName name="재97">#REF!</definedName>
    <definedName name="재97.1">#REF!</definedName>
    <definedName name="재98">#REF!</definedName>
    <definedName name="재98.1">#REF!</definedName>
    <definedName name="재99">#REF!</definedName>
    <definedName name="재99.1">#REF!</definedName>
    <definedName name="재료">#REF!</definedName>
    <definedName name="재료비">#REF!</definedName>
    <definedName name="材料費">#REF!</definedName>
    <definedName name="재료비_직노__x">#REF!</definedName>
    <definedName name="재료비1">#REF!</definedName>
    <definedName name="재료비10">#REF!</definedName>
    <definedName name="재료비11">#REF!</definedName>
    <definedName name="재료비12">#REF!</definedName>
    <definedName name="재료비13">#REF!</definedName>
    <definedName name="재료비2">#REF!</definedName>
    <definedName name="재료비3">#REF!</definedName>
    <definedName name="재료비4">#REF!</definedName>
    <definedName name="재료비5">#REF!</definedName>
    <definedName name="재료비6">#REF!</definedName>
    <definedName name="재료비7">#REF!</definedName>
    <definedName name="재료비8">#REF!</definedName>
    <definedName name="재료비9">#REF!</definedName>
    <definedName name="재료비금액">#REF!</definedName>
    <definedName name="재료비내고">#REF!</definedName>
    <definedName name="재료비단가">#REF!</definedName>
    <definedName name="재료비요율">#REF!</definedName>
    <definedName name="재료집계">#REF!</definedName>
    <definedName name="재료집계3">#REF!</definedName>
    <definedName name="재료표_일체형_산출">#REF!</definedName>
    <definedName name="재어ㅏ">#REF!</definedName>
    <definedName name="저감방안수립">#REF!</definedName>
    <definedName name="저수조만수위">#REF!</definedName>
    <definedName name="저압케이블전공">#REF!</definedName>
    <definedName name="저케">#REF!</definedName>
    <definedName name="저판두께">'[49]#REF'!$AJ$30</definedName>
    <definedName name="적격종건" localSheetId="0">#REF!</definedName>
    <definedName name="적격종건">#REF!</definedName>
    <definedName name="적용" localSheetId="0">#REF!</definedName>
    <definedName name="적용">#REF!</definedName>
    <definedName name="적용계약간접노무비" localSheetId="0">#REF!</definedName>
    <definedName name="적용계약간접노무비">#REF!</definedName>
    <definedName name="적용계약공사원가">#REF!</definedName>
    <definedName name="적용계약공사원가경비">#REF!</definedName>
    <definedName name="적용계약공사원가노무비">#REF!</definedName>
    <definedName name="적용계약공사원가재료비">#REF!</definedName>
    <definedName name="적용계약기타경비">#REF!</definedName>
    <definedName name="적용계약산재보험료">#REF!</definedName>
    <definedName name="적용계약안전관리비">#REF!</definedName>
    <definedName name="적용계약이윤">#REF!</definedName>
    <definedName name="적용계약일반관리비">#REF!</definedName>
    <definedName name="적용노임1">#REF!</definedName>
    <definedName name="적용대가산출표">#REF!</definedName>
    <definedName name="적용도급액">#REF!</definedName>
    <definedName name="적용제외간접노무비">#REF!</definedName>
    <definedName name="적용제외공사원가">#REF!</definedName>
    <definedName name="적용제외공사원가경비">#REF!</definedName>
    <definedName name="적용제외공사원가노무비">#REF!</definedName>
    <definedName name="적용제외공사원가재료비">#REF!</definedName>
    <definedName name="적용제외기타경비">#REF!</definedName>
    <definedName name="적용제외도급액">#REF!</definedName>
    <definedName name="적용제외산재보험료">#REF!</definedName>
    <definedName name="적용제외안전관리비">#REF!</definedName>
    <definedName name="적용제외이윤">#REF!</definedName>
    <definedName name="적용제외일반관리비">#REF!</definedName>
    <definedName name="적용호표">#REF!</definedName>
    <definedName name="전1">#REF!</definedName>
    <definedName name="전2">#REF!</definedName>
    <definedName name="전기공사">#REF!</definedName>
    <definedName name="전기공사원가" localSheetId="0">BlankMacro1</definedName>
    <definedName name="전기공사원가">BlankMacro1</definedName>
    <definedName name="전기공사원가내역" localSheetId="0">BlankMacro1</definedName>
    <definedName name="전기공사원가내역">BlankMacro1</definedName>
    <definedName name="전기내역서" localSheetId="0">{"Book1","수시.XLS"}</definedName>
    <definedName name="전기내역서">{"Book1","수시.XLS"}</definedName>
    <definedName name="전기노임">#REF!</definedName>
    <definedName name="전기산출">#REF!</definedName>
    <definedName name="전기손료">#REF!</definedName>
    <definedName name="전기재료관">#REF!</definedName>
    <definedName name="전기품">#REF!</definedName>
    <definedName name="전기할증">#REF!</definedName>
    <definedName name="전농">#REF!</definedName>
    <definedName name="전단면적">#REF!</definedName>
    <definedName name="전동기용량">#REF!</definedName>
    <definedName name="전등">#REF!</definedName>
    <definedName name="전등소계">#REF!</definedName>
    <definedName name="전등신설">#REF!</definedName>
    <definedName name="전력">#REF!</definedName>
    <definedName name="전사모멘트">#REF!</definedName>
    <definedName name="전사전단력">#REF!</definedName>
    <definedName name="전산볼트">#REF!</definedName>
    <definedName name="전시" localSheetId="0" hidden="1">{#N/A,#N/A,FALSE,"신청통보";#N/A,#N/A,FALSE,"기성확인서";#N/A,#N/A,FALSE,"기성내역서"}</definedName>
    <definedName name="전시" hidden="1">{#N/A,#N/A,FALSE,"신청통보";#N/A,#N/A,FALSE,"기성확인서";#N/A,#N/A,FALSE,"기성내역서"}</definedName>
    <definedName name="전열">#REF!</definedName>
    <definedName name="전열소계">#REF!</definedName>
    <definedName name="전자">#REF!</definedName>
    <definedName name="전장">#REF!</definedName>
    <definedName name="전전주">#REF!</definedName>
    <definedName name="전주1">#REF!</definedName>
    <definedName name="전주2">#REF!</definedName>
    <definedName name="전체">#REF!</definedName>
    <definedName name="전파장해">#REF!</definedName>
    <definedName name="전화설비공사">#REF!</definedName>
    <definedName name="절삭">#REF!</definedName>
    <definedName name="절삭2">#REF!</definedName>
    <definedName name="점검">#REF!</definedName>
    <definedName name="점수표">#REF!</definedName>
    <definedName name="접속">[7]교각1!#REF!</definedName>
    <definedName name="접속단변" localSheetId="0">#REF!</definedName>
    <definedName name="접속단변">#REF!</definedName>
    <definedName name="접속변1" localSheetId="0">#REF!</definedName>
    <definedName name="접속변1">#REF!</definedName>
    <definedName name="접속슬래브" localSheetId="0">#REF!</definedName>
    <definedName name="접속슬래브">#REF!</definedName>
    <definedName name="접속장변">#REF!</definedName>
    <definedName name="접지">#REF!</definedName>
    <definedName name="접지장치">#REF!</definedName>
    <definedName name="정간접노무비">#REF!</definedName>
    <definedName name="정노무비">#REF!</definedName>
    <definedName name="정도급경비">#REF!</definedName>
    <definedName name="정도급비">#REF!</definedName>
    <definedName name="정도장노임">#REF!</definedName>
    <definedName name="정렬범위" localSheetId="0">#REF!</definedName>
    <definedName name="정렬범위">#REF!</definedName>
    <definedName name="정사급재료비">#REF!</definedName>
    <definedName name="정이윤">#REF!</definedName>
    <definedName name="정일반관리비">#REF!</definedName>
    <definedName name="정전기노임">#REF!</definedName>
    <definedName name="정지입재료비">#REF!</definedName>
    <definedName name="정직접노무비">#REF!</definedName>
    <definedName name="정착장치set량">#REF!</definedName>
    <definedName name="정토공노임">#REF!</definedName>
    <definedName name="정화품">#REF!</definedName>
    <definedName name="정회사경비">#REF!</definedName>
    <definedName name="제_1_호표___관로굴착__400x750_____m당">#REF!</definedName>
    <definedName name="제_2_호표___관로굴착_모래__600x750_____m당">#REF!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경비율">#REF!</definedName>
    <definedName name="제외공사" localSheetId="0" hidden="1">{#N/A,#N/A,FALSE,"지침";#N/A,#N/A,FALSE,"환경분석";#N/A,#N/A,FALSE,"Sheet16"}</definedName>
    <definedName name="제외공사" hidden="1">{#N/A,#N/A,FALSE,"지침";#N/A,#N/A,FALSE,"환경분석";#N/A,#N/A,FALSE,"Sheet16"}</definedName>
    <definedName name="제일안과병원">#REF!</definedName>
    <definedName name="제잡비">#REF!</definedName>
    <definedName name="제조">#REF!</definedName>
    <definedName name="조">#REF!</definedName>
    <definedName name="조경견적" localSheetId="0">{"Book1","수시.XLS"}</definedName>
    <definedName name="조경견적">{"Book1","수시.XLS"}</definedName>
    <definedName name="조경공">[24]데이타!$E$658</definedName>
    <definedName name="조경공B10">[21]식재인부!$B$24</definedName>
    <definedName name="조경공B4이하">[21]식재인부!$B$18</definedName>
    <definedName name="조경공B5">[21]식재인부!$B$19</definedName>
    <definedName name="조경공B6">[21]식재인부!$B$20</definedName>
    <definedName name="조경공B8">[21]식재인부!$B$22</definedName>
    <definedName name="조경공R10">[21]식재인부!$B$54</definedName>
    <definedName name="조경공R12">[21]식재인부!$B$56</definedName>
    <definedName name="조경공R15">[21]식재인부!$B$59</definedName>
    <definedName name="조경공R4이하">[21]식재인부!$B$48</definedName>
    <definedName name="조경공R5">[21]식재인부!$B$49</definedName>
    <definedName name="조경공R6">[21]식재인부!$B$50</definedName>
    <definedName name="조경공R7">[21]식재인부!$B$51</definedName>
    <definedName name="조경공R8">[21]식재인부!$B$52</definedName>
    <definedName name="조경공사" localSheetId="0" hidden="1">{#N/A,#N/A,FALSE,"표지"}</definedName>
    <definedName name="조경공사" hidden="1">{#N/A,#N/A,FALSE,"표지"}</definedName>
    <definedName name="조경사본" localSheetId="0" hidden="1">{#N/A,#N/A,FALSE,"표지"}</definedName>
    <definedName name="조경사본" hidden="1">{#N/A,#N/A,FALSE,"표지"}</definedName>
    <definedName name="조공">#REF!</definedName>
    <definedName name="조력공">#REF!</definedName>
    <definedName name="조명단가">#REF!</definedName>
    <definedName name="조명단가1">#REF!</definedName>
    <definedName name="조명참조">#REF!</definedName>
    <definedName name="조사9909">#REF!</definedName>
    <definedName name="조원공_1.1_1.5">[21]식재인부!$B$5</definedName>
    <definedName name="조장" localSheetId="0">#REF!</definedName>
    <definedName name="조장">#REF!</definedName>
    <definedName name="조적경비" localSheetId="0">#REF!</definedName>
    <definedName name="조적경비">#REF!</definedName>
    <definedName name="조적공과잡비" localSheetId="0">#REF!</definedName>
    <definedName name="조적공과잡비">#REF!</definedName>
    <definedName name="조적공사">#REF!</definedName>
    <definedName name="조적노무">#REF!</definedName>
    <definedName name="조적소계">#REF!</definedName>
    <definedName name="조적재료">#REF!</definedName>
    <definedName name="조정">#REF!</definedName>
    <definedName name="조직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조직현황1" localSheetId="0">BLCH</definedName>
    <definedName name="조직현황1">BLCH</definedName>
    <definedName name="조합페인트" localSheetId="0">#REF!</definedName>
    <definedName name="조합페인트">#REF!</definedName>
    <definedName name="조형가이즈까3010">[21]데이타!$E$11</definedName>
    <definedName name="조형가이즈까3012">[21]데이타!$E$12</definedName>
    <definedName name="조형가이즈까3014">[21]데이타!$E$13</definedName>
    <definedName name="조형가이즈까3516">[21]데이타!$E$14</definedName>
    <definedName name="종단위" localSheetId="0">#REF!</definedName>
    <definedName name="종단위">#REF!</definedName>
    <definedName name="종목" localSheetId="0">#REF!</definedName>
    <definedName name="종목">#REF!</definedName>
    <definedName name="종목수" localSheetId="0">#REF!</definedName>
    <definedName name="종목수">#REF!</definedName>
    <definedName name="종시내역">#REF!</definedName>
    <definedName name="종점부" localSheetId="0">공사원가계산서!종점부</definedName>
    <definedName name="종점부">[0]!종점부</definedName>
    <definedName name="종합청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종합평가">#REF!</definedName>
    <definedName name="종현" localSheetId="0">BlankMacro1</definedName>
    <definedName name="종현">BlankMacro1</definedName>
    <definedName name="좌표" localSheetId="0">#REF!</definedName>
    <definedName name="좌표">#REF!</definedName>
    <definedName name="주거" localSheetId="0">#REF!</definedName>
    <definedName name="주거">#REF!</definedName>
    <definedName name="주경" localSheetId="0">#REF!</definedName>
    <definedName name="주경">#REF!</definedName>
    <definedName name="주경1">#REF!</definedName>
    <definedName name="주노">#REF!</definedName>
    <definedName name="주노1">#REF!</definedName>
    <definedName name="주목">#REF!</definedName>
    <definedName name="주민의견수렴">#REF!</definedName>
    <definedName name="주빔플랜지">#REF!</definedName>
    <definedName name="주업체">#REF!</definedName>
    <definedName name="주영">#REF!</definedName>
    <definedName name="주영이" localSheetId="0">#REF!,#REF!,#REF!</definedName>
    <definedName name="주영이">#REF!,#REF!,#REF!</definedName>
    <definedName name="주요품목단가" localSheetId="0">공사원가계산서!주요품목단가</definedName>
    <definedName name="주요품목단가">[0]!주요품목단가</definedName>
    <definedName name="주이" localSheetId="0">#REF!</definedName>
    <definedName name="주이">#REF!</definedName>
    <definedName name="주재" localSheetId="0">#REF!</definedName>
    <definedName name="주재">#REF!</definedName>
    <definedName name="주재1" localSheetId="0">#REF!</definedName>
    <definedName name="주재1">#REF!</definedName>
    <definedName name="주차장" localSheetId="0" hidden="1">{#N/A,#N/A,FALSE,"표지"}</definedName>
    <definedName name="주차장" hidden="1">{#N/A,#N/A,FALSE,"표지"}</definedName>
    <definedName name="주택원가">#REF!</definedName>
    <definedName name="주택최종">#REF!</definedName>
    <definedName name="준공검수조서">#REF!</definedName>
    <definedName name="준공내역">#REF!</definedName>
    <definedName name="준공내역서">#REF!</definedName>
    <definedName name="준공년월일">#REF!</definedName>
    <definedName name="준공원가계산">#REF!</definedName>
    <definedName name="준공합의서">#REF!</definedName>
    <definedName name="줄눈홈파기">#REF!</definedName>
    <definedName name="줄눈홈파기노">#REF!</definedName>
    <definedName name="줄사철">#REF!</definedName>
    <definedName name="중급">#REF!</definedName>
    <definedName name="중대가시설2">#N/A</definedName>
    <definedName name="중등부실" localSheetId="0" hidden="1">{#N/A,#N/A,FALSE,"원가";#N/A,#N/A,FALSE,"집계표";#N/A,#N/A,FALSE,"특실내역";#N/A,#N/A,FALSE,"일반 "}</definedName>
    <definedName name="중등부실" hidden="1">{#N/A,#N/A,FALSE,"원가";#N/A,#N/A,FALSE,"집계표";#N/A,#N/A,FALSE,"특실내역";#N/A,#N/A,FALSE,"일반 "}</definedName>
    <definedName name="중량1">#REF!</definedName>
    <definedName name="중분대">#REF!</definedName>
    <definedName name="중분대부">#REF!</definedName>
    <definedName name="중분대설계">#REF!</definedName>
    <definedName name="중원1교A502">#REF!</definedName>
    <definedName name="중원대교A258">#REF!</definedName>
    <definedName name="중폭">#REF!</definedName>
    <definedName name="지">#REF!</definedName>
    <definedName name="지간장3">#REF!</definedName>
    <definedName name="지게5">#REF!</definedName>
    <definedName name="지경">#REF!</definedName>
    <definedName name="지경1">#REF!</definedName>
    <definedName name="지급">#REF!</definedName>
    <definedName name="지노">#REF!</definedName>
    <definedName name="지노1">#REF!</definedName>
    <definedName name="지동">#REF!</definedName>
    <definedName name="지붕경비">#REF!</definedName>
    <definedName name="지붕노무">#REF!</definedName>
    <definedName name="지붕및홈통공사">#REF!</definedName>
    <definedName name="지붕재료">#REF!</definedName>
    <definedName name="지선산출" localSheetId="0">#REF!</definedName>
    <definedName name="지선산출">#REF!</definedName>
    <definedName name="지수판설치">#REF!</definedName>
    <definedName name="지수판설치노">#REF!</definedName>
    <definedName name="지역">#N/A</definedName>
    <definedName name="지이">#REF!</definedName>
    <definedName name="지입재료비">#REF!</definedName>
    <definedName name="지장선로">#REF!</definedName>
    <definedName name="지재">#REF!</definedName>
    <definedName name="지재1">#REF!</definedName>
    <definedName name="지적기사_1급">#REF!</definedName>
    <definedName name="지적기사_2급">#REF!</definedName>
    <definedName name="지정.토공사">#REF!</definedName>
    <definedName name="지주목" localSheetId="0">BlankMacro1</definedName>
    <definedName name="지주목">BlankMacro1</definedName>
    <definedName name="지하주차장" localSheetId="0">#REF!</definedName>
    <definedName name="지하주차장">#REF!</definedName>
    <definedName name="지형지질" localSheetId="0">#REF!</definedName>
    <definedName name="지형지질">#REF!</definedName>
    <definedName name="직경" localSheetId="0">#REF!</definedName>
    <definedName name="직경">#REF!</definedName>
    <definedName name="직관.M">#REF!</definedName>
    <definedName name="직노">#REF!</definedName>
    <definedName name="직영비">'[34]2공구산출내역'!#REF!</definedName>
    <definedName name="직접경비" localSheetId="0">#REF!</definedName>
    <definedName name="직접경비">#REF!</definedName>
    <definedName name="직접노무비요율" localSheetId="0">#REF!</definedName>
    <definedName name="직접노무비요율">#REF!</definedName>
    <definedName name="直接人件費" localSheetId="0">#REF!</definedName>
    <definedName name="直接人件費">#REF!</definedName>
    <definedName name="직접재료비">#REF!</definedName>
    <definedName name="직접재료비합">#REF!</definedName>
    <definedName name="직종">#REF!</definedName>
    <definedName name="진남_실내_체육관_음향_보강_설계_백이사님_내역서_List">#REF!</definedName>
    <definedName name="진석" localSheetId="0">#REF!,#REF!</definedName>
    <definedName name="진석">#REF!,#REF!</definedName>
    <definedName name="진성" localSheetId="0">[0]!Common [0]!DataBase.xls</definedName>
    <definedName name="진성">[0]!Common [0]!DataBase.xls</definedName>
    <definedName name="진짜원가" localSheetId="0">#REF!</definedName>
    <definedName name="진짜원가">#REF!</definedName>
    <definedName name="집계">[50]율촌법률사무소2내역!$A$1:$L$11</definedName>
    <definedName name="집계1" localSheetId="0">#REF!</definedName>
    <definedName name="집계1">#REF!</definedName>
    <definedName name="집계2" localSheetId="0">#REF!</definedName>
    <definedName name="집계2">#REF!</definedName>
    <definedName name="집계표1" localSheetId="0">#REF!</definedName>
    <definedName name="집계표1">#REF!</definedName>
    <definedName name="집계표111">#REF!</definedName>
    <definedName name="집계표2">#REF!</definedName>
    <definedName name="집계표3">#REF!</definedName>
    <definedName name="집계표4">#REF!</definedName>
    <definedName name="집계표5">#REF!</definedName>
    <definedName name="집계표8">#REF!</definedName>
    <definedName name="집수정수량">#REF!</definedName>
    <definedName name="짝당중">#REF!</definedName>
    <definedName name="짬뽕" localSheetId="0">[0]!Common [0]!DataBase.xls</definedName>
    <definedName name="짬뽕">[0]!Common [0]!DataBase.xls</definedName>
    <definedName name="ㅊ1000" localSheetId="0">#REF!</definedName>
    <definedName name="ㅊ1000">#REF!</definedName>
    <definedName name="ㅊ12" localSheetId="0">#REF!</definedName>
    <definedName name="ㅊ12">#REF!</definedName>
    <definedName name="ㅊ1555" localSheetId="0">#REF!</definedName>
    <definedName name="ㅊ1555">#REF!</definedName>
    <definedName name="ㅊ20">#REF!</definedName>
    <definedName name="ㅊ2427">#REF!</definedName>
    <definedName name="ㅊ4620">#REF!</definedName>
    <definedName name="ㅊ5">#REF!</definedName>
    <definedName name="ㅊ5710">#REF!</definedName>
    <definedName name="ㅊ모">#REF!</definedName>
    <definedName name="ㅊㅊㅊㅊ" localSheetId="0">[0]!영광원자력5,'[23]6호기'!$A$1</definedName>
    <definedName name="ㅊㅊㅊㅊ">[0]!영광원자력5,'[23]6호기'!$A$1</definedName>
    <definedName name="ㅊ퓿ㅌ" localSheetId="0">#REF!</definedName>
    <definedName name="ㅊ퓿ㅌ">#REF!</definedName>
    <definedName name="차선도색중앙선수량" localSheetId="0">#REF!</definedName>
    <definedName name="차선도색중앙선수량">#REF!</definedName>
    <definedName name="차선도색직각주차수량">#REF!</definedName>
    <definedName name="차선도색평행주차수량">#REF!</definedName>
    <definedName name="차인증감">#REF!</definedName>
    <definedName name="차집관로">#REF!</definedName>
    <definedName name="차커ㅑㅐㅁ">#REF!</definedName>
    <definedName name="착공기한">#REF!</definedName>
    <definedName name="착공년월일">#REF!</definedName>
    <definedName name="착공월">#REF!</definedName>
    <definedName name="착공일">#REF!</definedName>
    <definedName name="착정심도">#REF!</definedName>
    <definedName name="참가">#REF!</definedName>
    <definedName name="창공">#REF!</definedName>
    <definedName name="창문주위몰탈충지노">#REF!</definedName>
    <definedName name="창문주위몰탈충진">#REF!</definedName>
    <definedName name="창호경비">#REF!</definedName>
    <definedName name="창호공사">#REF!</definedName>
    <definedName name="창호노무">#REF!</definedName>
    <definedName name="창호소계">#REF!</definedName>
    <definedName name="창호재료">#REF!</definedName>
    <definedName name="천">#REF!</definedName>
    <definedName name="천정지거실노">#REF!</definedName>
    <definedName name="천정지붙이기거실">#REF!</definedName>
    <definedName name="천정지붙이기침실">#REF!</definedName>
    <definedName name="천정지붙이기화장실">#REF!</definedName>
    <definedName name="천정지비닐화장실노">#REF!</definedName>
    <definedName name="천정지침실노">#REF!</definedName>
    <definedName name="철____공">#REF!</definedName>
    <definedName name="철_골_공">#REF!</definedName>
    <definedName name="철거공사">#REF!</definedName>
    <definedName name="철거자재">#REF!</definedName>
    <definedName name="철골">#REF!</definedName>
    <definedName name="철골경비">#REF!</definedName>
    <definedName name="철골공사">#REF!</definedName>
    <definedName name="철골노무">#REF!</definedName>
    <definedName name="철골재료">#REF!</definedName>
    <definedName name="철공">#REF!</definedName>
    <definedName name="철근">#REF!</definedName>
    <definedName name="철근CONC공사">#REF!</definedName>
    <definedName name="철근가공경">#REF!</definedName>
    <definedName name="철근가공노">#REF!</definedName>
    <definedName name="철근가공재">#REF!</definedName>
    <definedName name="철근공">#REF!</definedName>
    <definedName name="철근단면적">#REF!</definedName>
    <definedName name="철근직경D13">#REF!</definedName>
    <definedName name="철근직경D16_25">#REF!</definedName>
    <definedName name="철근직경D29_35">#REF!</definedName>
    <definedName name="철근콘크리트공사">#REF!</definedName>
    <definedName name="철근항복응력">'[49]#REF'!$G$144</definedName>
    <definedName name="철노" localSheetId="0">#REF!</definedName>
    <definedName name="철노">#REF!</definedName>
    <definedName name="철목1호" localSheetId="0">#REF!</definedName>
    <definedName name="철목1호">#REF!</definedName>
    <definedName name="철목2호" localSheetId="0">#REF!</definedName>
    <definedName name="철목2호">#REF!</definedName>
    <definedName name="철목3호">#REF!</definedName>
    <definedName name="철목4호">#REF!</definedName>
    <definedName name="철인">#REF!</definedName>
    <definedName name="철자">#REF!</definedName>
    <definedName name="철재">#REF!</definedName>
    <definedName name="철주신설공구손료">#REF!</definedName>
    <definedName name="철주신설공비">#REF!</definedName>
    <definedName name="철주신설재료비">#REF!</definedName>
    <definedName name="철콘경비">#REF!</definedName>
    <definedName name="철콘노무">#REF!</definedName>
    <definedName name="철콘재료">#REF!</definedName>
    <definedName name="철판공">#REF!</definedName>
    <definedName name="청단풍">#REF!</definedName>
    <definedName name="청림1호">#REF!</definedName>
    <definedName name="청림2호">#REF!</definedName>
    <definedName name="청림3호">#REF!</definedName>
    <definedName name="청소고리용후크">#REF!</definedName>
    <definedName name="청소고리용후크노">#REF!</definedName>
    <definedName name="체적금액">#REF!</definedName>
    <definedName name="체전기산">#REF!</definedName>
    <definedName name="체전기산출">#REF!</definedName>
    <definedName name="체전기일위">#REF!</definedName>
    <definedName name="총" hidden="1">#REF!</definedName>
    <definedName name="총_원_가">[51]손익분석!#REF!</definedName>
    <definedName name="총계" localSheetId="0">#REF!</definedName>
    <definedName name="총계">#REF!</definedName>
    <definedName name="총공사비" localSheetId="0">#REF!</definedName>
    <definedName name="총공사비">#REF!</definedName>
    <definedName name="총괄" localSheetId="0">#REF!</definedName>
    <definedName name="총괄">#REF!</definedName>
    <definedName name="총괄표" localSheetId="0" hidden="1">{#N/A,#N/A,FALSE,"CCTV"}</definedName>
    <definedName name="총괄표" hidden="1">{#N/A,#N/A,FALSE,"CCTV"}</definedName>
    <definedName name="총원가">#REF!</definedName>
    <definedName name="總原價">#REF!</definedName>
    <definedName name="총원가2">#REF!</definedName>
    <definedName name="총원가격">#REF!</definedName>
    <definedName name="총토탈">#REF!</definedName>
    <definedName name="총토탈1">#REF!</definedName>
    <definedName name="총토탈2">#REF!</definedName>
    <definedName name="총합계">#REF!</definedName>
    <definedName name="최" localSheetId="0">[0]!Common [0]!DataBase.xls</definedName>
    <definedName name="최">[0]!Common [0]!DataBase.xls</definedName>
    <definedName name="최종대비표">#N/A</definedName>
    <definedName name="추노" localSheetId="0">#REF!</definedName>
    <definedName name="추노">#REF!</definedName>
    <definedName name="추재" localSheetId="0">#REF!</definedName>
    <definedName name="추재">#REF!</definedName>
    <definedName name="축도고">#REF!</definedName>
    <definedName name="출" localSheetId="0" hidden="1">[52]합천내역!#REF!</definedName>
    <definedName name="출">#REF!</definedName>
    <definedName name="출처" localSheetId="0">#REF!</definedName>
    <definedName name="출처">#REF!</definedName>
    <definedName name="출처2" localSheetId="0">#REF!</definedName>
    <definedName name="출처2">#REF!</definedName>
    <definedName name="취소" localSheetId="0">BlankMacro1</definedName>
    <definedName name="취소">BlankMacro1</definedName>
    <definedName name="츄ㅗㄹㅊㄹ초" localSheetId="0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츄ㅗㄹㅊㄹ초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츞">#REF!</definedName>
    <definedName name="측구">#REF!</definedName>
    <definedName name="측량">#REF!</definedName>
    <definedName name="측벽콘구멍막기">#REF!</definedName>
    <definedName name="측벽콘구멍막기노">#REF!</definedName>
    <definedName name="층별표시판">#REF!</definedName>
    <definedName name="ㅋ">#REF!</definedName>
    <definedName name="ㅋㅋㅋ" localSheetId="0">BlankMacro1</definedName>
    <definedName name="ㅋㅋㅋ">BlankMacro1</definedName>
    <definedName name="ㅋㅌㅊ" localSheetId="0">#REF!</definedName>
    <definedName name="ㅋㅌㅊ">#REF!</definedName>
    <definedName name="ㅋ티ㅓ하ㅣ" localSheetId="0">#REF!</definedName>
    <definedName name="ㅋ티ㅓ하ㅣ">#REF!</definedName>
    <definedName name="카ㅓ치" localSheetId="0">#REF!</definedName>
    <definedName name="카ㅓ치">#REF!</definedName>
    <definedName name="칸막이27재">#REF!</definedName>
    <definedName name="칸막이장노">#REF!</definedName>
    <definedName name="칼">#REF!</definedName>
    <definedName name="칼라샌드블록수량">#REF!</definedName>
    <definedName name="커텐박스노">#REF!</definedName>
    <definedName name="커텐박스설치">#REF!</definedName>
    <definedName name="컬러모니터">#REF!</definedName>
    <definedName name="컴" localSheetId="0">[0]!Common [0]!DataBase.xls</definedName>
    <definedName name="컴">[0]!Common [0]!DataBase.xls</definedName>
    <definedName name="코_킹" localSheetId="0">#REF!</definedName>
    <definedName name="코_킹">#REF!</definedName>
    <definedName name="코드명" localSheetId="0">#REF!</definedName>
    <definedName name="코드명">#REF!</definedName>
    <definedName name="코드입력">#REF!</definedName>
    <definedName name="코킹노">#REF!</definedName>
    <definedName name="콘_크_리_트_진_동_기">#REF!</definedName>
    <definedName name="콘단면적">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">#REF!</definedName>
    <definedName name="콘크리트_구입">#REF!</definedName>
    <definedName name="콘크리트_생산">#REF!</definedName>
    <definedName name="콘크리트_타설">#REF!</definedName>
    <definedName name="콘크리트2" hidden="1">#REF!</definedName>
    <definedName name="콘크리트공">#REF!</definedName>
    <definedName name="콘크리트공칭강도">'[49]#REF'!$G$132</definedName>
    <definedName name="콘크리트면처리" localSheetId="0">#REF!</definedName>
    <definedName name="콘크리트면처리">#REF!</definedName>
    <definedName name="콘크리트면처리노" localSheetId="0">#REF!</definedName>
    <definedName name="콘크리트면처리노">#REF!</definedName>
    <definedName name="콘크리트면처리요철" localSheetId="0">#REF!</definedName>
    <definedName name="콘크리트면처리요철">#REF!</definedName>
    <definedName name="콘크리트면처리요철노">#REF!</definedName>
    <definedName name="콘탄성계수">#REF!</definedName>
    <definedName name="크리프계수">#REF!</definedName>
    <definedName name="ㅌ">#REF!</definedName>
    <definedName name="ㅌㅊ푸ㅠ">#REF!</definedName>
    <definedName name="ㅌ처포">#REF!</definedName>
    <definedName name="ㅌㅌ">#REF!</definedName>
    <definedName name="ㅌㅌㅌ" localSheetId="0">BLCH</definedName>
    <definedName name="ㅌㅌㅌ">BLCH</definedName>
    <definedName name="ㅌㅌㅌㅌㅌ" localSheetId="0">BlankMacro1</definedName>
    <definedName name="ㅌㅌㅌㅌㅌ">BlankMacro1</definedName>
    <definedName name="ㅌㅍㅊㅇㅌㅎ" localSheetId="0" hidden="1">{#N/A,#N/A,FALSE,"도급대비시행율";#N/A,#N/A,FALSE,"결의서";#N/A,#N/A,FALSE,"내역서";#N/A,#N/A,FALSE,"도급예상"}</definedName>
    <definedName name="ㅌㅍㅊㅇㅌㅎ" hidden="1">{#N/A,#N/A,FALSE,"도급대비시행율";#N/A,#N/A,FALSE,"결의서";#N/A,#N/A,FALSE,"내역서";#N/A,#N/A,FALSE,"도급예상"}</definedName>
    <definedName name="타공100">#REF!</definedName>
    <definedName name="타공150">#REF!</definedName>
    <definedName name="타공200">#REF!</definedName>
    <definedName name="타공250">#REF!</definedName>
    <definedName name="타워경">#REF!</definedName>
    <definedName name="타워노">#REF!</definedName>
    <definedName name="타워노무비">#REF!</definedName>
    <definedName name="타워재">#REF!</definedName>
    <definedName name="타일A소계">#REF!</definedName>
    <definedName name="타일B소계">#REF!</definedName>
    <definedName name="타일경비">#REF!</definedName>
    <definedName name="타일공과잡비">#REF!</definedName>
    <definedName name="타일공사">#REF!</definedName>
    <definedName name="타일노무">#REF!</definedName>
    <definedName name="타일붙이기_발코니_현관바닥">#REF!</definedName>
    <definedName name="타일붙이기_발코니바닥">#REF!</definedName>
    <definedName name="타일붙이기_주방벽">#REF!</definedName>
    <definedName name="타일붙이기_화장실바닥">#REF!</definedName>
    <definedName name="타일붙이기_화장실벽">#REF!</definedName>
    <definedName name="타일붙이기발바노">#REF!</definedName>
    <definedName name="타일붙이기발현바노">#REF!</definedName>
    <definedName name="타일붙이기주방벽노">#REF!</definedName>
    <definedName name="타일붙이기화바노">#REF!</definedName>
    <definedName name="타일붙이기화벽노">#REF!</definedName>
    <definedName name="타일석재보경">#REF!</definedName>
    <definedName name="타일석재보노">#REF!</definedName>
    <definedName name="타일석재보재">#REF!</definedName>
    <definedName name="타일재료">#REF!</definedName>
    <definedName name="타ㅐㅁㄴ">#REF!</definedName>
    <definedName name="탄성계수">#REF!</definedName>
    <definedName name="탄성계수비">#REF!</definedName>
    <definedName name="탄성고무받침">#REF!</definedName>
    <definedName name="탄성받침_스페리칼">#REF!</definedName>
    <definedName name="태ㅌ크">#N/A</definedName>
    <definedName name="탱크하품">#N/A</definedName>
    <definedName name="탱크현조">#REF!</definedName>
    <definedName name="탱크현조1">#N/A</definedName>
    <definedName name="터파기">#REF!</definedName>
    <definedName name="터파기리핑">#REF!</definedName>
    <definedName name="터파기발파암">#REF!</definedName>
    <definedName name="터파기토사">#REF!</definedName>
    <definedName name="테라죠판바닥노">#REF!</definedName>
    <definedName name="테라죠판벽노">#REF!</definedName>
    <definedName name="테라죠판붙이기바닥">#REF!</definedName>
    <definedName name="테라죠판붙이기벽">#REF!</definedName>
    <definedName name="테이블">#REF!</definedName>
    <definedName name="템" localSheetId="0">BlankMacro1</definedName>
    <definedName name="템">BlankMacro1</definedName>
    <definedName name="템2" localSheetId="0">BlankMacro1</definedName>
    <definedName name="템2">BlankMacro1</definedName>
    <definedName name="템3" localSheetId="0">BlankMacro1</definedName>
    <definedName name="템3">BlankMacro1</definedName>
    <definedName name="템4" localSheetId="0">BlankMacro1</definedName>
    <definedName name="템4">BlankMacro1</definedName>
    <definedName name="템5" localSheetId="0">BlankMacro1</definedName>
    <definedName name="템5">BlankMacro1</definedName>
    <definedName name="템6" localSheetId="0">BlankMacro1</definedName>
    <definedName name="템6">BlankMacro1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토" localSheetId="0">#REF!</definedName>
    <definedName name="토">#REF!</definedName>
    <definedName name="토공" localSheetId="0">#REF!</definedName>
    <definedName name="토공">[0]!토공</definedName>
    <definedName name="토공A25" localSheetId="0">#REF!</definedName>
    <definedName name="토공A25">#REF!</definedName>
    <definedName name="토공경비" localSheetId="0">#REF!</definedName>
    <definedName name="토공경비">#REF!</definedName>
    <definedName name="토공노무" localSheetId="0">#REF!</definedName>
    <definedName name="토공노무">#REF!</definedName>
    <definedName name="토공노임">#REF!</definedName>
    <definedName name="토공사">#REF!</definedName>
    <definedName name="토공수량집계표" localSheetId="0">공사원가계산서!토공수량집계표</definedName>
    <definedName name="토공수량집계표">[0]!토공수량집계표</definedName>
    <definedName name="토공재료" localSheetId="0">#REF!</definedName>
    <definedName name="토공재료">#REF!</definedName>
    <definedName name="토공집계" localSheetId="0">공사원가계산서!토공집계</definedName>
    <definedName name="토공집계">[0]!토공집계</definedName>
    <definedName name="토공집계표" localSheetId="0">#REF!</definedName>
    <definedName name="토공집계표">#REF!</definedName>
    <definedName name="토공총괄집계" localSheetId="0">#REF!</definedName>
    <definedName name="토공총괄집계">#REF!</definedName>
    <definedName name="토노" localSheetId="0">#REF!</definedName>
    <definedName name="토노">#REF!</definedName>
    <definedName name="토목.조경공사">#REF!</definedName>
    <definedName name="토목공">#REF!</definedName>
    <definedName name="토목내역">#REF!</definedName>
    <definedName name="토목별표">#REF!</definedName>
    <definedName name="토목지입재료비">#REF!</definedName>
    <definedName name="토사자중">710.185</definedName>
    <definedName name="토압계수">#REF!</definedName>
    <definedName name="토양">#REF!</definedName>
    <definedName name="토재">#REF!</definedName>
    <definedName name="토적" localSheetId="0">#REF!</definedName>
    <definedName name="토적">#REF!</definedName>
    <definedName name="토적1공구">#REF!</definedName>
    <definedName name="토적2공구">#REF!</definedName>
    <definedName name="토적계산">#REF!</definedName>
    <definedName name="토지이용">#REF!</definedName>
    <definedName name="토톹목">#REF!</definedName>
    <definedName name="토피">4.803</definedName>
    <definedName name="통">#REF!</definedName>
    <definedName name="통1" localSheetId="0">#REF!</definedName>
    <definedName name="통1">#REF!</definedName>
    <definedName name="통2">#REF!</definedName>
    <definedName name="통신">#REF!</definedName>
    <definedName name="통신관련산업기사">[53]시중노임단가!$B$12</definedName>
    <definedName name="통신기사1급" localSheetId="0">#REF!</definedName>
    <definedName name="통신기사1급">#REF!</definedName>
    <definedName name="통신기사2급" localSheetId="0">#REF!</definedName>
    <definedName name="통신기사2급">#REF!</definedName>
    <definedName name="통신내" localSheetId="0">#REF!</definedName>
    <definedName name="통신내">#REF!</definedName>
    <definedName name="통신내선공">#REF!</definedName>
    <definedName name="통신변경내역">#REF!</definedName>
    <definedName name="통신설">#REF!</definedName>
    <definedName name="통신설비공" localSheetId="0">[53]시중노임단가!$B$14</definedName>
    <definedName name="통신설비공">#REF!</definedName>
    <definedName name="통신소계" localSheetId="0">#REF!</definedName>
    <definedName name="통신소계">#REF!</definedName>
    <definedName name="통신외선공" localSheetId="0">#REF!</definedName>
    <definedName name="통신외선공">#REF!</definedName>
    <definedName name="통신케이블공">#REF!</definedName>
    <definedName name="통일로">#REF!</definedName>
    <definedName name="통행료">#REF!</definedName>
    <definedName name="퇴직">#REF!</definedName>
    <definedName name="퇴직공제부금비율">#REF!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수콘포장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투폐기물처리비">#REF!</definedName>
    <definedName name="튵ㅇㄹ">#REF!</definedName>
    <definedName name="특고">#REF!</definedName>
    <definedName name="특고압케이블전공">#REF!</definedName>
    <definedName name="특별">#REF!</definedName>
    <definedName name="특별인부">#REF!</definedName>
    <definedName name="특수">#N/A</definedName>
    <definedName name="특인">#REF!</definedName>
    <definedName name="특케">#REF!</definedName>
    <definedName name="틀공">#REF!</definedName>
    <definedName name="틀단중">#REF!</definedName>
    <definedName name="ㅍ49">#REF!</definedName>
    <definedName name="ㅍ츝ㅋㄱ로">#REF!</definedName>
    <definedName name="ㅍ큪ㅊㅋ" hidden="1">#REF!</definedName>
    <definedName name="ㅍㅍ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ㅍㅍㅍ" localSheetId="0">BlankMacro1</definedName>
    <definedName name="ㅍㅍㅍㅍㅍㅍ">BlankMacro1</definedName>
    <definedName name="ㅍㅎㅎㅎ" localSheetId="0" hidden="1">{#N/A,#N/A,FALSE,"포장2"}</definedName>
    <definedName name="ㅍㅎㅎㅎ" hidden="1">{#N/A,#N/A,FALSE,"포장2"}</definedName>
    <definedName name="파이1">#REF!</definedName>
    <definedName name="파이2">#REF!</definedName>
    <definedName name="파일" hidden="1">#REF!</definedName>
    <definedName name="파일1간격">0.6</definedName>
    <definedName name="파일간격">1.3</definedName>
    <definedName name="판넬명칭">#REF!</definedName>
    <definedName name="판넬보온히팅">#REF!</definedName>
    <definedName name="판넬히팅노">#REF!</definedName>
    <definedName name="팔당">#REF!</definedName>
    <definedName name="펌프구경">#REF!</definedName>
    <definedName name="펌프카타설7층이상">#REF!</definedName>
    <definedName name="펌프카타설7층이상노">#REF!</definedName>
    <definedName name="펌프카타설무근">#REF!</definedName>
    <definedName name="펌프카타설무근노">#REF!</definedName>
    <definedName name="펌프카타설철근">#REF!</definedName>
    <definedName name="펌프카타설철근노">#REF!</definedName>
    <definedName name="평가">#REF!</definedName>
    <definedName name="평가대상지역">#REF!</definedName>
    <definedName name="평의자">#REF!</definedName>
    <definedName name="폐기물" localSheetId="0">{"Book1","수시.XLS"}</definedName>
    <definedName name="폐기물">{"Book1","수시.XLS"}</definedName>
    <definedName name="폐기물처리비">#REF!</definedName>
    <definedName name="포장공">#REF!</definedName>
    <definedName name="포장공A985">#REF!</definedName>
    <definedName name="포장공수량집계표">#REF!</definedName>
    <definedName name="포장두께">#REF!</definedName>
    <definedName name="포장비1F">#REF!</definedName>
    <definedName name="포장비3F">#REF!</definedName>
    <definedName name="포장비RISER">#REF!</definedName>
    <definedName name="포장이기">#REF!</definedName>
    <definedName name="포항내역서">[54]견적서!#REF!</definedName>
    <definedName name="폭" localSheetId="0">#REF!</definedName>
    <definedName name="폭">#REF!</definedName>
    <definedName name="폭222" localSheetId="0">#REF!</definedName>
    <definedName name="폭222">#REF!</definedName>
    <definedName name="폭원" localSheetId="0">#REF!</definedName>
    <definedName name="폭원">#REF!</definedName>
    <definedName name="폭원.J">#REF!</definedName>
    <definedName name="표준공수">#REF!</definedName>
    <definedName name="표준공종">#REF!</definedName>
    <definedName name="표지">#REF!</definedName>
    <definedName name="표지1">#REF!</definedName>
    <definedName name="표지11">#REF!</definedName>
    <definedName name="표지2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표지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표지3">#REF!</definedName>
    <definedName name="표지다">#REF!</definedName>
    <definedName name="품_______명">#REF!</definedName>
    <definedName name="품_셈_표" localSheetId="0">#REF!</definedName>
    <definedName name="품_셈_표">#REF!</definedName>
    <definedName name="품명">#REF!</definedName>
    <definedName name="품목_목록">[20]코드!$C$4:$C$13</definedName>
    <definedName name="품목분류" localSheetId="0">#REF!</definedName>
    <definedName name="품목분류">#REF!</definedName>
    <definedName name="품목상승간접노무비" localSheetId="0">#REF!</definedName>
    <definedName name="품목상승간접노무비">#REF!</definedName>
    <definedName name="품목상승공사원가" localSheetId="0">#REF!</definedName>
    <definedName name="품목상승공사원가">#REF!</definedName>
    <definedName name="품목상승공사원가경비">#REF!</definedName>
    <definedName name="품목상승공사원가노무비">#REF!</definedName>
    <definedName name="품목상승공사원가재료비">#REF!</definedName>
    <definedName name="품목상승기타경비">#REF!</definedName>
    <definedName name="품목상승도급액">#REF!</definedName>
    <definedName name="품목상승산재보험료">#REF!</definedName>
    <definedName name="품목상승안전관리비">#REF!</definedName>
    <definedName name="품목상승이윤">#REF!</definedName>
    <definedName name="품목상승일반관리비">#REF!</definedName>
    <definedName name="품셈">#REF!</definedName>
    <definedName name="품셈경비">#REF!</definedName>
    <definedName name="품셈계">#REF!</definedName>
    <definedName name="품셈근거">#REF!</definedName>
    <definedName name="품셈표">[55]품셈!#REF!</definedName>
    <definedName name="품의">[56]교통대책내역!#REF!</definedName>
    <definedName name="품종" localSheetId="0">#REF!</definedName>
    <definedName name="품종">#REF!</definedName>
    <definedName name="풍화암선" localSheetId="0">#REF!</definedName>
    <definedName name="풍화암선">#REF!</definedName>
    <definedName name="프랜트전공" localSheetId="0">#REF!</definedName>
    <definedName name="프랜트전공">#REF!</definedName>
    <definedName name="프린트">#REF!</definedName>
    <definedName name="플라타너스B8">[21]데이타!$E$552</definedName>
    <definedName name="플랜지폭" localSheetId="0">#REF!</definedName>
    <definedName name="플랜지폭">#REF!</definedName>
    <definedName name="플랜트" localSheetId="0">#REF!</definedName>
    <definedName name="플랜트">#REF!</definedName>
    <definedName name="플랜트기계설치공" localSheetId="0">#REF!</definedName>
    <definedName name="플랜트기계설치공">#REF!</definedName>
    <definedName name="플랜트배관공">#REF!</definedName>
    <definedName name="플랜트용접공">#REF!</definedName>
    <definedName name="플랜트전공">#REF!</definedName>
    <definedName name="플랜트제관공">#REF!</definedName>
    <definedName name="피복두께">#REF!</definedName>
    <definedName name="필름깔기경">#REF!</definedName>
    <definedName name="필름깔기노">#REF!</definedName>
    <definedName name="필름깔기재">#REF!</definedName>
    <definedName name="ㅎ">#REF!</definedName>
    <definedName name="ㅎ114">#REF!</definedName>
    <definedName name="ㅎ115">#REF!</definedName>
    <definedName name="ㅎ143">#REF!</definedName>
    <definedName name="ㅎ23">#REF!</definedName>
    <definedName name="ㅎ246">#REF!</definedName>
    <definedName name="ㅎ314">#REF!</definedName>
    <definedName name="ㅎ384">#REF!</definedName>
    <definedName name="ㅎ605">#REF!</definedName>
    <definedName name="ㅎ7">#REF!</definedName>
    <definedName name="ㅎ72">#REF!</definedName>
    <definedName name="ㅎ940">#REF!</definedName>
    <definedName name="ㅎㄷ혿">#REF!</definedName>
    <definedName name="ㅎㄹ" hidden="1">#REF!</definedName>
    <definedName name="ㅎㄹㅇㄴ">#N/A</definedName>
    <definedName name="ㅎㄹㅇㅀㅇㅀ">#REF!</definedName>
    <definedName name="ㅎㄹㅇㅎㄷㄳ" localSheetId="0" hidden="1">{#N/A,#N/A,FALSE,"도급대비시행율";#N/A,#N/A,FALSE,"결의서";#N/A,#N/A,FALSE,"내역서";#N/A,#N/A,FALSE,"도급예상"}</definedName>
    <definedName name="ㅎㄹㅇㅎㄷㄳ" hidden="1">{#N/A,#N/A,FALSE,"도급대비시행율";#N/A,#N/A,FALSE,"결의서";#N/A,#N/A,FALSE,"내역서";#N/A,#N/A,FALSE,"도급예상"}</definedName>
    <definedName name="ㅎㄹㅇㅎㅇㅀㅇㅎ">#REF!</definedName>
    <definedName name="ㅎㄹ오하ㅓ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오하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ㄹ옹ㄹ">#REF!</definedName>
    <definedName name="ㅎㄹ옿ㅇㄹ">#N/A</definedName>
    <definedName name="ㅎ략">#REF!</definedName>
    <definedName name="ㅎ럴ㅇ허">#REF!</definedName>
    <definedName name="ㅎㅀㄹ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ㅇㄶㄷㄱ" hidden="1">#REF!</definedName>
    <definedName name="ㅎㅇㅎㅇ">#REF!</definedName>
    <definedName name="ㅎㅇㅎㅇㅎㅇㅎ">#REF!</definedName>
    <definedName name="ㅎㅇㅎㅇㅎㅇㅎㅇㅎ">#REF!</definedName>
    <definedName name="ㅎㅎ" localSheetId="0">공사원가계산서!ㅎㅎ</definedName>
    <definedName name="ㅎㅎ">[0]!ㅎㅎ</definedName>
    <definedName name="ㅎㅎㅁ">#N/A</definedName>
    <definedName name="ㅎㅎㅎ" localSheetId="0">공사원가계산서!ㅎㅎㅎ</definedName>
    <definedName name="ㅎㅎㅎ">[0]!ㅎㅎㅎ</definedName>
    <definedName name="ㅎㅎㅎㅎ" localSheetId="0">#REF!</definedName>
    <definedName name="ㅎㅎㅎㅎ">#REF!</definedName>
    <definedName name="ㅎㅎㅎㅎㅎ" localSheetId="0">#REF!</definedName>
    <definedName name="ㅎㅎㅎㅎㅎ">#REF!</definedName>
    <definedName name="ㅎㅎㅎㅎㅎㅎㅎ" localSheetId="0">#REF!</definedName>
    <definedName name="ㅎㅎㅎㅎㅎㅎㅎ">#REF!</definedName>
    <definedName name="하" localSheetId="0" hidden="1">{#N/A,#N/A,FALSE,"지침";#N/A,#N/A,FALSE,"환경분석";#N/A,#N/A,FALSE,"Sheet16"}</definedName>
    <definedName name="하" hidden="1">{#N/A,#N/A,FALSE,"지침";#N/A,#N/A,FALSE,"환경분석";#N/A,#N/A,FALSE,"Sheet16"}</definedName>
    <definedName name="하5">#REF!</definedName>
    <definedName name="하6">#REF!</definedName>
    <definedName name="하7">#REF!</definedName>
    <definedName name="하8">#REF!</definedName>
    <definedName name="하경비금액">#REF!</definedName>
    <definedName name="하경비단가">#REF!</definedName>
    <definedName name="하노무비금액">#REF!</definedName>
    <definedName name="하노무비단가">#REF!</definedName>
    <definedName name="하도급1">#REF!</definedName>
    <definedName name="하도급2">#REF!</definedName>
    <definedName name="하도급3">#REF!</definedName>
    <definedName name="하도급4">#REF!</definedName>
    <definedName name="하도급5">#REF!</definedName>
    <definedName name="하도급6">#REF!</definedName>
    <definedName name="하도급ㄴ역">#REF!</definedName>
    <definedName name="하도급내역">#REF!</definedName>
    <definedName name="하도급원가1">#REF!</definedName>
    <definedName name="하도급원가2">#REF!</definedName>
    <definedName name="하도대비" localSheetId="0">#N/A</definedName>
    <definedName name="하도대비">[0]!하도대비</definedName>
    <definedName name="하도대비내역" localSheetId="0">#N/A</definedName>
    <definedName name="하도대비내역">[0]!하도대비내역</definedName>
    <definedName name="하도사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부플랜지두께">#REF!</definedName>
    <definedName name="하원수">#REF!</definedName>
    <definedName name="하재료비금액">#REF!</definedName>
    <definedName name="하재료비단가">#REF!</definedName>
    <definedName name="하하">#REF!</definedName>
    <definedName name="학교" localSheetId="0">BLCH</definedName>
    <definedName name="학교">BLCH</definedName>
    <definedName name="학교2" localSheetId="0">#REF!</definedName>
    <definedName name="학교2">#REF!</definedName>
    <definedName name="한교1호" localSheetId="0">#REF!</definedName>
    <definedName name="한교1호">#REF!</definedName>
    <definedName name="한교2호" localSheetId="0">#REF!</definedName>
    <definedName name="한교2호">#REF!</definedName>
    <definedName name="한교3호">#REF!</definedName>
    <definedName name="한글1" localSheetId="0">[0]!Common [0]!DataBase.xls</definedName>
    <definedName name="한글1">[0]!Common [0]!DataBase.xls</definedName>
    <definedName name="한독" localSheetId="0">#REF!</definedName>
    <definedName name="한독">#REF!</definedName>
    <definedName name="한라구절초" localSheetId="0">#REF!</definedName>
    <definedName name="한라구절초">#REF!</definedName>
    <definedName name="한전공사비" localSheetId="0">#REF!,#REF!</definedName>
    <definedName name="한전공사비">#REF!,#REF!</definedName>
    <definedName name="할인율">#REF!</definedName>
    <definedName name="할증">#REF!</definedName>
    <definedName name="할증FIT">#REF!</definedName>
    <definedName name="할증VV">#REF!</definedName>
    <definedName name="할증노무비">#REF!</definedName>
    <definedName name="할증노임">#REF!</definedName>
    <definedName name="할증분">#REF!</definedName>
    <definedName name="할증전기">#REF!</definedName>
    <definedName name="함">#REF!</definedName>
    <definedName name="함석공">#REF!</definedName>
    <definedName name="함석공계">#REF!</definedName>
    <definedName name="함선" localSheetId="0">BlankMacro1</definedName>
    <definedName name="함선">BlankMacro1</definedName>
    <definedName name="함판3" localSheetId="0">#REF!</definedName>
    <definedName name="함판3">#REF!</definedName>
    <definedName name="합">#REF!</definedName>
    <definedName name="합계" localSheetId="0">#REF!</definedName>
    <definedName name="합계">#REF!</definedName>
    <definedName name="합계3">#REF!</definedName>
    <definedName name="합성강성3Span" localSheetId="0">#REF!</definedName>
    <definedName name="합성강성3Span">#REF!</definedName>
    <definedName name="합성단면적3Span">#REF!</definedName>
    <definedName name="합성수지몰딩노">#REF!</definedName>
    <definedName name="합성수지몰딩설치">#REF!</definedName>
    <definedName name="합판3">#REF!</definedName>
    <definedName name="합판4">#REF!</definedName>
    <definedName name="합판4회">#REF!</definedName>
    <definedName name="합판6" localSheetId="0">#REF!</definedName>
    <definedName name="합판6">#REF!</definedName>
    <definedName name="합판거푸집노">#REF!</definedName>
    <definedName name="항타길이_경사">#REF!</definedName>
    <definedName name="항타길이_수직">#REF!</definedName>
    <definedName name="해당화">#REF!</definedName>
    <definedName name="해체">#REF!</definedName>
    <definedName name="행">#REF!</definedName>
    <definedName name="행선안내게시기설비">#REF!</definedName>
    <definedName name="허">#REF!</definedName>
    <definedName name="허용전류" localSheetId="0">#REF!</definedName>
    <definedName name="허용전류">#REF!</definedName>
    <definedName name="허용지반반력">70</definedName>
    <definedName name="허ㅗ">#REF!</definedName>
    <definedName name="헝ㅇㄹ허ㅗㄹㅇ">#REF!</definedName>
    <definedName name="현관귀틀노">#REF!</definedName>
    <definedName name="현관귀틀설치">#REF!</definedName>
    <definedName name="현설조건">#N/A</definedName>
    <definedName name="현설조건양식">#REF!</definedName>
    <definedName name="현설조건양식1">#N/A</definedName>
    <definedName name="현설조서">#REF!</definedName>
    <definedName name="현설조소">#N/A</definedName>
    <definedName name="현설품의">#REF!</definedName>
    <definedName name="현설품의1">#N/A</definedName>
    <definedName name="현설품의양식">#N/A</definedName>
    <definedName name="현장">#REF!</definedName>
    <definedName name="현장경">#REF!</definedName>
    <definedName name="현장관리비">[57]현장관리비!#REF!</definedName>
    <definedName name="현장노" localSheetId="0">#REF!</definedName>
    <definedName name="현장노">#REF!</definedName>
    <definedName name="현장대리인" localSheetId="0">#REF!</definedName>
    <definedName name="현장대리인">#REF!</definedName>
    <definedName name="현장명" localSheetId="0">#REF!</definedName>
    <definedName name="현장명">#REF!</definedName>
    <definedName name="현장재">#REF!</definedName>
    <definedName name="현조" hidden="1">#REF!</definedName>
    <definedName name="현줄장비">#REF!</definedName>
    <definedName name="형틀">#REF!</definedName>
    <definedName name="형틀목공">#REF!</definedName>
    <definedName name="호">#REF!</definedName>
    <definedName name="호__안__브__럭__산__출__내__역">#REF!</definedName>
    <definedName name="호표">#REF!</definedName>
    <definedName name="호표_?">#REF!</definedName>
    <definedName name="호ㅎ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호호">#REF!</definedName>
    <definedName name="홀">#REF!</definedName>
    <definedName name="홈통받이수량">#REF!</definedName>
    <definedName name="홍">#REF!</definedName>
    <definedName name="홍길">#REF!</definedName>
    <definedName name="홍ㄴ">#REF!</definedName>
    <definedName name="홍단풍">#REF!</definedName>
    <definedName name="홍ㄹㄴㄷㄱ" hidden="1">#REF!</definedName>
    <definedName name="화">#REF!</definedName>
    <definedName name="화강석물갈기_바닥">#REF!</definedName>
    <definedName name="화강석물갈기_챌판">#REF!</definedName>
    <definedName name="화강석물갈기바노">#REF!</definedName>
    <definedName name="화강석물갈기챌노">#REF!</definedName>
    <definedName name="화강석버너_바닥">#REF!</definedName>
    <definedName name="화강석버너_챌판">#REF!</definedName>
    <definedName name="화강석버너바노">#REF!</definedName>
    <definedName name="화강석버너챌노">#REF!</definedName>
    <definedName name="화신1호">#REF!</definedName>
    <definedName name="화신2호">#REF!</definedName>
    <definedName name="화신기존1">#REF!</definedName>
    <definedName name="화신기존2">#REF!</definedName>
    <definedName name="화장경설치">#REF!</definedName>
    <definedName name="화장경설치노">#REF!</definedName>
    <definedName name="확산동1">#REF!</definedName>
    <definedName name="확폭수량">#REF!</definedName>
    <definedName name="확폭수량집계">#REF!</definedName>
    <definedName name="환경영향요소">#REF!</definedName>
    <definedName name="환율">#REF!</definedName>
    <definedName name="환율_95">#REF!</definedName>
    <definedName name="환율_96">#REF!</definedName>
    <definedName name="환율_97">#REF!</definedName>
    <definedName name="환율_98">#REF!</definedName>
    <definedName name="환율_99">#REF!</definedName>
    <definedName name="활하중계수">#REF!</definedName>
    <definedName name="회경">#REF!</definedName>
    <definedName name="회사">#REF!</definedName>
    <definedName name="회사경비">#REF!</definedName>
    <definedName name="회사명">#REF!</definedName>
    <definedName name="회사취급비">#REF!</definedName>
    <definedName name="회시1호">#REF!</definedName>
    <definedName name="회시2호">#REF!</definedName>
    <definedName name="회재">#REF!</definedName>
    <definedName name="효성견적">#REF!</definedName>
    <definedName name="후로아하드너공그리타설">#REF!</definedName>
    <definedName name="후로아하드너미장동시">#REF!</definedName>
    <definedName name="후로아하드너미장동시노">#REF!</definedName>
    <definedName name="후로아하드너콘크리트타설시노">#REF!</definedName>
    <definedName name="후사모멘트">#REF!</definedName>
    <definedName name="후활모멘트">#REF!</definedName>
    <definedName name="후활전단력">#REF!</definedName>
    <definedName name="휴먼">#N/A</definedName>
    <definedName name="흄관">#REF!</definedName>
    <definedName name="흡음벽설치_핀">#REF!</definedName>
    <definedName name="흡음벽설치50노">#REF!</definedName>
    <definedName name="흡음천정설치_핀">#REF!</definedName>
    <definedName name="흡음천정설치80노">#REF!</definedName>
    <definedName name="희선" localSheetId="0">#REF!,#REF!,#REF!,#REF!,#REF!,#REF!,#REF!,#REF!,#REF!,#REF!,#REF!,#REF!,#REF!,#REF!,#REF!,#REF!,#REF!,#REF!,#REF!</definedName>
    <definedName name="희선">#REF!,#REF!,#REF!,#REF!,#REF!,#REF!,#REF!,#REF!,#REF!,#REF!,#REF!,#REF!,#REF!,#REF!,#REF!,#REF!,#REF!,#REF!,#REF!</definedName>
    <definedName name="히노">#REF!</definedName>
    <definedName name="히재">#REF!</definedName>
    <definedName name="ㅏ">#REF!</definedName>
    <definedName name="ㅏ100">#REF!</definedName>
    <definedName name="ㅏ1150">#REF!</definedName>
    <definedName name="ㅏ255">#REF!</definedName>
    <definedName name="ㅏ5328">#REF!</definedName>
    <definedName name="ㅏ89">#REF!</definedName>
    <definedName name="ㅏ눞ㄴ">#REF!</definedName>
    <definedName name="ㅏㅇㄹ너ㅑ">#REF!</definedName>
    <definedName name="ㅏ커">#REF!</definedName>
    <definedName name="ㅏ하ㅕ">#REF!</definedName>
    <definedName name="ㅏㅏ" localSheetId="0">{"Book1","수시.XLS"}</definedName>
    <definedName name="ㅏㅏ">{"Book1","수시.XLS"}</definedName>
    <definedName name="ㅏㅏㅇ라너">#REF!</definedName>
    <definedName name="ㅏㅏㅏ" localSheetId="0">BLCH</definedName>
    <definedName name="ㅏㅏㅏ">BLCH</definedName>
    <definedName name="ㅏㅓㅏ" localSheetId="0" hidden="1">{#N/A,#N/A,FALSE,"물가변동 (2)";#N/A,#N/A,FALSE,"공사비";#N/A,#N/A,FALSE,"사급";#N/A,#N/A,FALSE,"도급집계";#N/A,#N/A,FALSE,"재료비";#N/A,#N/A,FALSE,"노무비";#N/A,#N/A,FALSE,"경비"}</definedName>
    <definedName name="ㅏㅓㅏ" hidden="1">{#N/A,#N/A,FALSE,"물가변동 (2)";#N/A,#N/A,FALSE,"공사비";#N/A,#N/A,FALSE,"사급";#N/A,#N/A,FALSE,"도급집계";#N/A,#N/A,FALSE,"재료비";#N/A,#N/A,FALSE,"노무비";#N/A,#N/A,FALSE,"경비"}</definedName>
    <definedName name="ㅏㅕㅛㅏ.ㅏㅣ." localSheetId="0" hidden="1">{#N/A,#N/A,FALSE,"신청통보";#N/A,#N/A,FALSE,"기성확인서";#N/A,#N/A,FALSE,"기성내역서"}</definedName>
    <definedName name="ㅏㅕㅛㅏ.ㅏㅣ." hidden="1">{#N/A,#N/A,FALSE,"신청통보";#N/A,#N/A,FALSE,"기성확인서";#N/A,#N/A,FALSE,"기성내역서"}</definedName>
    <definedName name="ㅏㅣㅇ널">#REF!</definedName>
    <definedName name="ㅐㅏㅣㅐ8ㅣ료ㅛㅓ" localSheetId="0" hidden="1">{#N/A,#N/A,FALSE,"도급대비시행율";#N/A,#N/A,FALSE,"결의서";#N/A,#N/A,FALSE,"내역서";#N/A,#N/A,FALSE,"도급예상"}</definedName>
    <definedName name="ㅐㅏㅣㅐ8ㅣ료ㅛㅓ" hidden="1">{#N/A,#N/A,FALSE,"도급대비시행율";#N/A,#N/A,FALSE,"결의서";#N/A,#N/A,FALSE,"내역서";#N/A,#N/A,FALSE,"도급예상"}</definedName>
    <definedName name="ㅐㅑㅕㅐㅕㅑ">#REF!</definedName>
    <definedName name="ㅐㅕㅐㅕㅐㅕㅑㅐ">#REF!</definedName>
    <definedName name="ㅐㅕㅐㅕㅐㅕㅛㅐ">#REF!</definedName>
    <definedName name="ㅐㅕㅑㅐㅕㅐㅕㅑㅐ">#REF!</definedName>
    <definedName name="ㅐㅗㅅ">#REF!</definedName>
    <definedName name="ㅑ3081">#REF!</definedName>
    <definedName name="ㅑ러ㅑ">#REF!</definedName>
    <definedName name="ㅑㅑ">#REF!</definedName>
    <definedName name="ㅓ">#REF!</definedName>
    <definedName name="ㅓ114">#REF!</definedName>
    <definedName name="ㅓ1514">#REF!</definedName>
    <definedName name="ㅓ437">#REF!</definedName>
    <definedName name="ㅓ454">#REF!</definedName>
    <definedName name="ㅓ7ㅏㅑㅏ겨ㅛㅓㅛ" localSheetId="0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ㅓ7ㅏㅑㅏ겨ㅛㅓㅛ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ㅓ9">#REF!</definedName>
    <definedName name="ㅓ허ㅗㅎ">#REF!</definedName>
    <definedName name="ㅓ호" localSheetId="0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ㅓ호" hidden="1">{#N/A,#N/A,FALSE,"집계";#N/A,#N/A,FALSE,"표지";#N/A,#N/A,FALSE,"터빈집계";#N/A,#N/A,FALSE,"터빈내역";#N/A,#N/A,FALSE,"주제어집계";#N/A,#N/A,FALSE,"주제어내역";#N/A,#N/A,FALSE,"보일러집계";#N/A,#N/A,FALSE,"보일러내역"}</definedName>
    <definedName name="ㅓㅏㅏㅣ" localSheetId="0">BLCH</definedName>
    <definedName name="ㅓㅏㅏㅣ">BLCH</definedName>
    <definedName name="ㅓㅏㅓㅏㅓㅏㅗㅓ" localSheetId="0">#REF!</definedName>
    <definedName name="ㅓㅏㅓㅏㅓㅏㅗㅓ">#REF!</definedName>
    <definedName name="ㅓㅏㅣ" localSheetId="0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ㅓㅏㅣ" hidden="1">{#N/A,#N/A,FALSE,"물가변동";#N/A,#N/A,FALSE,"집계";#N/A,#N/A,FALSE,"도급집계";#N/A,#N/A,FALSE,"예산서";#N/A,#N/A,FALSE,"터빈";#N/A,#N/A,FALSE,"보일러";#N/A,#N/A,FALSE,"품셈";#N/A,#N/A,FALSE,"부표";#N/A,#N/A,FALSE,"적용노임";#N/A,#N/A,FALSE,"장비노임";#N/A,#N/A,FALSE,"정산품질";#N/A,#N/A,FALSE,"신규별표";#N/A,#N/A,FALSE,"정산신규품";#N/A,#N/A,FALSE,"ESC별표"}</definedName>
    <definedName name="ㅓㅓ">#REF!</definedName>
    <definedName name="ㅓㅓㅓ">#REF!</definedName>
    <definedName name="ㅓㅗ엉ㄴㅁㄴ" localSheetId="0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ㅓㅗ엉ㄴㅁㄴ" hidden="1">{#N/A,#N/A,FALSE,"집계";#N/A,#N/A,FALSE,"표지";#N/A,#N/A,FALSE,"터빈집계";#N/A,#N/A,FALSE,"터빈내역";#N/A,#N/A,FALSE,"주제어집계";#N/A,#N/A,FALSE,"주제어내역";#N/A,#N/A,FALSE,"보일러집계";#N/A,#N/A,FALSE,"보일러내역";#N/A,#N/A,FALSE,"별표19";#N/A,#N/A,FALSE,"정산신규품";#N/A,#N/A,FALSE,"신규별표";#N/A,#N/A,FALSE,"골재 ";#N/A,#N/A,FALSE,"운반비"}</definedName>
    <definedName name="ㅓㅗ허">#REF!</definedName>
    <definedName name="ㅓㅗㅗㅎㅎㄹㅇㅎㅀㅀㄹ">#REF!</definedName>
    <definedName name="ㅓㅣ망래ㅑ">#REF!</definedName>
    <definedName name="ㅔ1">#REF!</definedName>
    <definedName name="ㅔㅔ" localSheetId="0">{"Book1","수시.XLS"}</definedName>
    <definedName name="ㅔㅔ">{"Book1","수시.XLS"}</definedName>
    <definedName name="ㅔㅔㅔㅔ" localSheetId="0" hidden="1">{#N/A,#N/A,FALSE,"전력간선"}</definedName>
    <definedName name="ㅔㅔㅔㅔ" hidden="1">{#N/A,#N/A,FALSE,"전력간선"}</definedName>
    <definedName name="ㅕ168" localSheetId="0">#REF!</definedName>
    <definedName name="ㅕ168">#REF!</definedName>
    <definedName name="ㅕㅛㄱ">#REF!</definedName>
    <definedName name="ㅕㅛ서ㅗ" localSheetId="0">BlankMacro1</definedName>
    <definedName name="ㅕㅛ서ㅗ">BlankMacro1</definedName>
    <definedName name="ㅗ" localSheetId="0">#REF!</definedName>
    <definedName name="ㅗ">#REF!</definedName>
    <definedName name="ㅗ1019" localSheetId="0">#REF!</definedName>
    <definedName name="ㅗ1019">#REF!</definedName>
    <definedName name="ㅗ1171" localSheetId="0">#REF!</definedName>
    <definedName name="ㅗ1171">#REF!</definedName>
    <definedName name="ㅗ304">#REF!</definedName>
    <definedName name="ㅗ315" localSheetId="0">[58]신우!#REF!</definedName>
    <definedName name="ㅗ315">[59]신우!#REF!</definedName>
    <definedName name="ㅗ415" localSheetId="0">#REF!</definedName>
    <definedName name="ㅗ415">#REF!</definedName>
    <definedName name="ㅗ461" localSheetId="0">#REF!</definedName>
    <definedName name="ㅗ461">#REF!</definedName>
    <definedName name="ㅗ5192">#REF!</definedName>
    <definedName name="ㅗ8">#REF!</definedName>
    <definedName name="ㅗㄳㄷㄴ">#REF!</definedName>
    <definedName name="ㅗㅅ20">#REF!</definedName>
    <definedName name="ㅗㅅㄱ죳묙" localSheetId="0" hidden="1">{#N/A,#N/A,FALSE,"도급대비시행율";#N/A,#N/A,FALSE,"결의서";#N/A,#N/A,FALSE,"내역서";#N/A,#N/A,FALSE,"도급예상"}</definedName>
    <definedName name="ㅗㅅㄱ죳묙" hidden="1">{#N/A,#N/A,FALSE,"도급대비시행율";#N/A,#N/A,FALSE,"결의서";#N/A,#N/A,FALSE,"내역서";#N/A,#N/A,FALSE,"도급예상"}</definedName>
    <definedName name="ㅗㅇ">#REF!</definedName>
    <definedName name="ㅗㅇㄹㅇㅎㅇ">#REF!</definedName>
    <definedName name="ㅗ오">#REF!</definedName>
    <definedName name="ㅗㅌㅇㅌ">#REF!</definedName>
    <definedName name="ㅗㅎㄴㅇ">#REF!</definedName>
    <definedName name="ㅗㅑㅐㅗ">#REF!</definedName>
    <definedName name="ㅗㅓㅏ">#REF!</definedName>
    <definedName name="ㅗㅗㅗ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ㅗ">#REF!</definedName>
    <definedName name="ㅗㅡ어">#REF!</definedName>
    <definedName name="ㅘ">#REF!</definedName>
    <definedName name="ㅛㄱㄷㅎㄹㅇ">#REF!</definedName>
    <definedName name="ㅛ가ㅓㅑㄷㅇ너">#REF!</definedName>
    <definedName name="ㅛㅅ쇼" localSheetId="0">BlankMacro1</definedName>
    <definedName name="ㅛㅅ쇼">BlankMacro1</definedName>
    <definedName name="ㅛ섯어ㅛㅅ어ㅛ" localSheetId="0" hidden="1">{#N/A,#N/A,FALSE,"터빈집계";#N/A,#N/A,FALSE,"터빈내역";#N/A,#N/A,FALSE,"보일러집계";#N/A,#N/A,FALSE,"보일러내역"}</definedName>
    <definedName name="ㅛ섯어ㅛㅅ어ㅛ" hidden="1">{#N/A,#N/A,FALSE,"터빈집계";#N/A,#N/A,FALSE,"터빈내역";#N/A,#N/A,FALSE,"보일러집계";#N/A,#N/A,FALSE,"보일러내역"}</definedName>
    <definedName name="ㅛㅕㅏㅅ">#N/A</definedName>
    <definedName name="ㅜ" localSheetId="0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ㅜ1574">#REF!</definedName>
    <definedName name="ㅜ894">#REF!</definedName>
    <definedName name="ㅜㅇㄴㅀ">#REF!</definedName>
    <definedName name="ㅜㅠㅊ퓨ㅜ" hidden="1">#REF!</definedName>
    <definedName name="ㅠ10">#REF!</definedName>
    <definedName name="ㅠ1000">#REF!</definedName>
    <definedName name="ㅠ1300">#REF!</definedName>
    <definedName name="ㅠ200">#REF!</definedName>
    <definedName name="ㅠ2000">#REF!</definedName>
    <definedName name="ㅠ2300">#REF!</definedName>
    <definedName name="ㅠ30">#REF!</definedName>
    <definedName name="ㅠ3130">#REF!</definedName>
    <definedName name="ㅠ359">#REF!</definedName>
    <definedName name="ㅠ400">#REF!</definedName>
    <definedName name="ㅠ500">#REF!</definedName>
    <definedName name="ㅠ61">#REF!</definedName>
    <definedName name="ㅠㅍ" localSheetId="0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ㅠㅓㅏ">#REF!</definedName>
    <definedName name="ㅡ">#REF!</definedName>
    <definedName name="ㅡ10">#REF!</definedName>
    <definedName name="ㅡ37">#REF!</definedName>
    <definedName name="ㅡ873">#REF!</definedName>
    <definedName name="ㅡㅡ">#REF!</definedName>
    <definedName name="ㅣ">#REF!</definedName>
    <definedName name="ㅣ15">#REF!</definedName>
    <definedName name="ㅣ1517">#REF!</definedName>
    <definedName name="ㅣ1549">#REF!</definedName>
    <definedName name="ㅣ618">#REF!</definedName>
    <definedName name="ㅣ아ㅣ앟">#REF!</definedName>
    <definedName name="ㅣㅑㅕㅗ" hidden="1">#REF!</definedName>
    <definedName name="ㅣㅣ" localSheetId="0">{"Book1","수시.XLS"}</definedName>
    <definedName name="ㅣㅣ">{"Book1","수시.XLS"}</definedName>
  </definedNames>
  <calcPr calcId="125725"/>
</workbook>
</file>

<file path=xl/calcChain.xml><?xml version="1.0" encoding="utf-8"?>
<calcChain xmlns="http://schemas.openxmlformats.org/spreadsheetml/2006/main">
  <c r="I21" i="25"/>
  <c r="I22"/>
  <c r="I23"/>
  <c r="I24"/>
  <c r="I25"/>
  <c r="I20"/>
  <c r="G21"/>
  <c r="G22"/>
  <c r="G23"/>
  <c r="G24"/>
  <c r="G25"/>
  <c r="G20"/>
  <c r="F128" i="24"/>
  <c r="F127"/>
  <c r="F126"/>
  <c r="F125"/>
  <c r="F124"/>
  <c r="F123"/>
  <c r="F122"/>
  <c r="F121"/>
  <c r="F120"/>
  <c r="F119"/>
  <c r="F118"/>
  <c r="F117"/>
  <c r="F116"/>
  <c r="F115"/>
  <c r="F114"/>
  <c r="F113"/>
  <c r="F112"/>
  <c r="F108"/>
  <c r="F107"/>
  <c r="F106"/>
  <c r="F105"/>
  <c r="F104"/>
  <c r="F103"/>
  <c r="F102"/>
  <c r="F101"/>
  <c r="F100"/>
  <c r="F99"/>
  <c r="F98"/>
  <c r="F97"/>
  <c r="F96"/>
  <c r="F95"/>
  <c r="F94"/>
  <c r="H93"/>
  <c r="F93" s="1"/>
  <c r="F477" i="23" s="1"/>
  <c r="G477" s="1"/>
  <c r="F92" i="24"/>
  <c r="F91"/>
  <c r="F90"/>
  <c r="F89"/>
  <c r="F88"/>
  <c r="F87"/>
  <c r="F86"/>
  <c r="F85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53"/>
  <c r="F52"/>
  <c r="F51"/>
  <c r="F50"/>
  <c r="M45"/>
  <c r="F45" s="1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9"/>
  <c r="F18"/>
  <c r="F17"/>
  <c r="F16"/>
  <c r="F15"/>
  <c r="F14"/>
  <c r="F13"/>
  <c r="J12"/>
  <c r="F12" s="1"/>
  <c r="J11"/>
  <c r="F11"/>
  <c r="J10"/>
  <c r="F10" s="1"/>
  <c r="H9"/>
  <c r="F9"/>
  <c r="J8"/>
  <c r="F8" s="1"/>
  <c r="F7"/>
  <c r="F6"/>
  <c r="F5"/>
  <c r="F4"/>
  <c r="H667" i="23"/>
  <c r="I667" s="1"/>
  <c r="C667"/>
  <c r="F665"/>
  <c r="G665" s="1"/>
  <c r="D665"/>
  <c r="C665"/>
  <c r="B665"/>
  <c r="H661"/>
  <c r="I661" s="1"/>
  <c r="C661"/>
  <c r="F659"/>
  <c r="G659" s="1"/>
  <c r="D659"/>
  <c r="C659"/>
  <c r="B659"/>
  <c r="H655"/>
  <c r="I655" s="1"/>
  <c r="I656" s="1"/>
  <c r="C655"/>
  <c r="F653"/>
  <c r="G653" s="1"/>
  <c r="G654" s="1"/>
  <c r="D653"/>
  <c r="C653"/>
  <c r="B653"/>
  <c r="H649"/>
  <c r="I649" s="1"/>
  <c r="C649"/>
  <c r="F647"/>
  <c r="G647" s="1"/>
  <c r="D647"/>
  <c r="C647"/>
  <c r="B647"/>
  <c r="H643"/>
  <c r="I643" s="1"/>
  <c r="I644" s="1"/>
  <c r="I640" s="1"/>
  <c r="C643"/>
  <c r="F641"/>
  <c r="G641" s="1"/>
  <c r="G642" s="1"/>
  <c r="D641"/>
  <c r="C641"/>
  <c r="B641"/>
  <c r="H637"/>
  <c r="I637" s="1"/>
  <c r="C637"/>
  <c r="F635"/>
  <c r="G635" s="1"/>
  <c r="D635"/>
  <c r="C635"/>
  <c r="B635"/>
  <c r="H631"/>
  <c r="I631" s="1"/>
  <c r="I632" s="1"/>
  <c r="C631"/>
  <c r="F629"/>
  <c r="G629" s="1"/>
  <c r="G630" s="1"/>
  <c r="D629"/>
  <c r="C629"/>
  <c r="B629"/>
  <c r="H625"/>
  <c r="I625" s="1"/>
  <c r="C625"/>
  <c r="F623"/>
  <c r="G623" s="1"/>
  <c r="D623"/>
  <c r="C623"/>
  <c r="B623"/>
  <c r="H619"/>
  <c r="I619" s="1"/>
  <c r="I620" s="1"/>
  <c r="I616" s="1"/>
  <c r="C619"/>
  <c r="F617"/>
  <c r="G617" s="1"/>
  <c r="G618" s="1"/>
  <c r="D617"/>
  <c r="C617"/>
  <c r="B617"/>
  <c r="H613"/>
  <c r="I613" s="1"/>
  <c r="C613"/>
  <c r="F611"/>
  <c r="G611" s="1"/>
  <c r="D611"/>
  <c r="C611"/>
  <c r="B611"/>
  <c r="H607"/>
  <c r="I607" s="1"/>
  <c r="I608" s="1"/>
  <c r="C607"/>
  <c r="F605"/>
  <c r="G605" s="1"/>
  <c r="G606" s="1"/>
  <c r="D605"/>
  <c r="C605"/>
  <c r="B605"/>
  <c r="I602"/>
  <c r="H601"/>
  <c r="I601" s="1"/>
  <c r="I598" s="1"/>
  <c r="C601"/>
  <c r="F599"/>
  <c r="G599" s="1"/>
  <c r="D599"/>
  <c r="C599"/>
  <c r="B599"/>
  <c r="I596"/>
  <c r="H595"/>
  <c r="I595" s="1"/>
  <c r="C595"/>
  <c r="F593"/>
  <c r="G593" s="1"/>
  <c r="G594" s="1"/>
  <c r="D593"/>
  <c r="C593"/>
  <c r="B593"/>
  <c r="I590"/>
  <c r="H589"/>
  <c r="I589" s="1"/>
  <c r="I586" s="1"/>
  <c r="C589"/>
  <c r="F587"/>
  <c r="G587" s="1"/>
  <c r="D587"/>
  <c r="C587"/>
  <c r="B587"/>
  <c r="F583"/>
  <c r="G583" s="1"/>
  <c r="G584" s="1"/>
  <c r="D583"/>
  <c r="C583"/>
  <c r="B583"/>
  <c r="I582"/>
  <c r="I580"/>
  <c r="H579"/>
  <c r="I579" s="1"/>
  <c r="I576" s="1"/>
  <c r="C579"/>
  <c r="F577"/>
  <c r="G577" s="1"/>
  <c r="D577"/>
  <c r="C577"/>
  <c r="B577"/>
  <c r="I574"/>
  <c r="H573"/>
  <c r="I573" s="1"/>
  <c r="I570" s="1"/>
  <c r="I83" i="22" s="1"/>
  <c r="C573" i="23"/>
  <c r="F571"/>
  <c r="G571" s="1"/>
  <c r="G572" s="1"/>
  <c r="D571"/>
  <c r="C571"/>
  <c r="B571"/>
  <c r="I568"/>
  <c r="H567"/>
  <c r="I567" s="1"/>
  <c r="I564" s="1"/>
  <c r="C567"/>
  <c r="F565"/>
  <c r="G565" s="1"/>
  <c r="D565"/>
  <c r="C565"/>
  <c r="B565"/>
  <c r="I562"/>
  <c r="H561"/>
  <c r="I561" s="1"/>
  <c r="C561"/>
  <c r="G559"/>
  <c r="G560" s="1"/>
  <c r="F559"/>
  <c r="D559"/>
  <c r="C559"/>
  <c r="B559"/>
  <c r="I556"/>
  <c r="H555"/>
  <c r="I555" s="1"/>
  <c r="I552" s="1"/>
  <c r="C555"/>
  <c r="F553"/>
  <c r="G553" s="1"/>
  <c r="D553"/>
  <c r="C553"/>
  <c r="B553"/>
  <c r="I550"/>
  <c r="H549"/>
  <c r="I549" s="1"/>
  <c r="C549"/>
  <c r="F547"/>
  <c r="G547" s="1"/>
  <c r="G548" s="1"/>
  <c r="D547"/>
  <c r="C547"/>
  <c r="B547"/>
  <c r="I544"/>
  <c r="H543"/>
  <c r="I543" s="1"/>
  <c r="I540" s="1"/>
  <c r="E543"/>
  <c r="C543"/>
  <c r="F541"/>
  <c r="G541" s="1"/>
  <c r="G542" s="1"/>
  <c r="D541"/>
  <c r="C541"/>
  <c r="B541"/>
  <c r="I538"/>
  <c r="H537"/>
  <c r="I537" s="1"/>
  <c r="I534" s="1"/>
  <c r="E537"/>
  <c r="C537"/>
  <c r="F535"/>
  <c r="G535" s="1"/>
  <c r="G536" s="1"/>
  <c r="D535"/>
  <c r="C535"/>
  <c r="B535"/>
  <c r="I532"/>
  <c r="H531"/>
  <c r="E531"/>
  <c r="C531"/>
  <c r="F529"/>
  <c r="G529" s="1"/>
  <c r="G530" s="1"/>
  <c r="D529"/>
  <c r="C529"/>
  <c r="B529"/>
  <c r="I526"/>
  <c r="H525"/>
  <c r="E525"/>
  <c r="C525"/>
  <c r="F523"/>
  <c r="G523" s="1"/>
  <c r="G524" s="1"/>
  <c r="D523"/>
  <c r="C523"/>
  <c r="B523"/>
  <c r="H519"/>
  <c r="I519" s="1"/>
  <c r="C519"/>
  <c r="H518"/>
  <c r="I518" s="1"/>
  <c r="C518"/>
  <c r="F516"/>
  <c r="G516" s="1"/>
  <c r="G517" s="1"/>
  <c r="D516"/>
  <c r="C516"/>
  <c r="B516"/>
  <c r="I513"/>
  <c r="H512"/>
  <c r="E512"/>
  <c r="C512"/>
  <c r="F510"/>
  <c r="G510" s="1"/>
  <c r="G511" s="1"/>
  <c r="D510"/>
  <c r="C510"/>
  <c r="B510"/>
  <c r="H506"/>
  <c r="I506" s="1"/>
  <c r="C506"/>
  <c r="G505"/>
  <c r="H502"/>
  <c r="I502" s="1"/>
  <c r="I503" s="1"/>
  <c r="I501" s="1"/>
  <c r="C502"/>
  <c r="G501"/>
  <c r="I499"/>
  <c r="H498"/>
  <c r="I498" s="1"/>
  <c r="I495" s="1"/>
  <c r="C498"/>
  <c r="F496"/>
  <c r="G496" s="1"/>
  <c r="D496"/>
  <c r="C496"/>
  <c r="B496"/>
  <c r="I493"/>
  <c r="H492"/>
  <c r="I492" s="1"/>
  <c r="C492"/>
  <c r="F490"/>
  <c r="G490" s="1"/>
  <c r="G491" s="1"/>
  <c r="D490"/>
  <c r="C490"/>
  <c r="B490"/>
  <c r="I487"/>
  <c r="H486"/>
  <c r="I486" s="1"/>
  <c r="I483" s="1"/>
  <c r="C486"/>
  <c r="F484"/>
  <c r="G484" s="1"/>
  <c r="D484"/>
  <c r="C484"/>
  <c r="B484"/>
  <c r="I481"/>
  <c r="H480"/>
  <c r="I480" s="1"/>
  <c r="C480"/>
  <c r="H479"/>
  <c r="I479" s="1"/>
  <c r="C479"/>
  <c r="D477"/>
  <c r="C477"/>
  <c r="B477"/>
  <c r="I474"/>
  <c r="H473"/>
  <c r="I473" s="1"/>
  <c r="C473"/>
  <c r="H472"/>
  <c r="I472" s="1"/>
  <c r="C472"/>
  <c r="F470"/>
  <c r="G470" s="1"/>
  <c r="D470"/>
  <c r="C470"/>
  <c r="B470"/>
  <c r="I467"/>
  <c r="H466"/>
  <c r="I466" s="1"/>
  <c r="C466"/>
  <c r="H465"/>
  <c r="I465" s="1"/>
  <c r="C465"/>
  <c r="F463"/>
  <c r="G463" s="1"/>
  <c r="D463"/>
  <c r="C463"/>
  <c r="B463"/>
  <c r="I460"/>
  <c r="H459"/>
  <c r="E459"/>
  <c r="C459"/>
  <c r="F457"/>
  <c r="G457" s="1"/>
  <c r="D457"/>
  <c r="C457"/>
  <c r="B457"/>
  <c r="I454"/>
  <c r="H453"/>
  <c r="E453"/>
  <c r="C453"/>
  <c r="F451"/>
  <c r="G451" s="1"/>
  <c r="D451"/>
  <c r="C451"/>
  <c r="B451"/>
  <c r="I448"/>
  <c r="H447"/>
  <c r="E447"/>
  <c r="C447"/>
  <c r="F445"/>
  <c r="G445" s="1"/>
  <c r="D445"/>
  <c r="C445"/>
  <c r="B445"/>
  <c r="I442"/>
  <c r="H441"/>
  <c r="I441" s="1"/>
  <c r="C441"/>
  <c r="F439"/>
  <c r="G439" s="1"/>
  <c r="G440" s="1"/>
  <c r="D439"/>
  <c r="C439"/>
  <c r="B439"/>
  <c r="H435"/>
  <c r="E435"/>
  <c r="C435"/>
  <c r="F433"/>
  <c r="G433" s="1"/>
  <c r="G434" s="1"/>
  <c r="D433"/>
  <c r="C433"/>
  <c r="B433"/>
  <c r="H429"/>
  <c r="E429"/>
  <c r="C429"/>
  <c r="F427"/>
  <c r="G427" s="1"/>
  <c r="G428" s="1"/>
  <c r="D427"/>
  <c r="C427"/>
  <c r="B427"/>
  <c r="H423"/>
  <c r="E423"/>
  <c r="C423"/>
  <c r="F421"/>
  <c r="G421" s="1"/>
  <c r="G422" s="1"/>
  <c r="D421"/>
  <c r="C421"/>
  <c r="B421"/>
  <c r="H417"/>
  <c r="E417"/>
  <c r="C417"/>
  <c r="F415"/>
  <c r="G415" s="1"/>
  <c r="G416" s="1"/>
  <c r="D415"/>
  <c r="C415"/>
  <c r="B415"/>
  <c r="H411"/>
  <c r="E411"/>
  <c r="C411"/>
  <c r="F409"/>
  <c r="G409" s="1"/>
  <c r="G410" s="1"/>
  <c r="D409"/>
  <c r="C409"/>
  <c r="B409"/>
  <c r="H405"/>
  <c r="E405"/>
  <c r="C405"/>
  <c r="F403"/>
  <c r="G403" s="1"/>
  <c r="G404" s="1"/>
  <c r="D403"/>
  <c r="C403"/>
  <c r="B403"/>
  <c r="H399"/>
  <c r="E399"/>
  <c r="C399"/>
  <c r="F397"/>
  <c r="G397" s="1"/>
  <c r="G398" s="1"/>
  <c r="D397"/>
  <c r="C397"/>
  <c r="B397"/>
  <c r="H393"/>
  <c r="E393"/>
  <c r="C393"/>
  <c r="F391"/>
  <c r="G391" s="1"/>
  <c r="G392" s="1"/>
  <c r="D391"/>
  <c r="C391"/>
  <c r="B391"/>
  <c r="H387"/>
  <c r="E387"/>
  <c r="C387"/>
  <c r="F385"/>
  <c r="G385" s="1"/>
  <c r="G386" s="1"/>
  <c r="D385"/>
  <c r="C385"/>
  <c r="B385"/>
  <c r="H381"/>
  <c r="E381"/>
  <c r="C381"/>
  <c r="F379"/>
  <c r="G379" s="1"/>
  <c r="G380" s="1"/>
  <c r="D379"/>
  <c r="C379"/>
  <c r="B379"/>
  <c r="H375"/>
  <c r="C375"/>
  <c r="F373"/>
  <c r="G373" s="1"/>
  <c r="G374" s="1"/>
  <c r="D373"/>
  <c r="C373"/>
  <c r="B373"/>
  <c r="H369"/>
  <c r="E369"/>
  <c r="E375" s="1"/>
  <c r="C369"/>
  <c r="F367"/>
  <c r="G367" s="1"/>
  <c r="G368" s="1"/>
  <c r="D367"/>
  <c r="C367"/>
  <c r="B367"/>
  <c r="H363"/>
  <c r="E363"/>
  <c r="C363"/>
  <c r="F361"/>
  <c r="G361" s="1"/>
  <c r="G362" s="1"/>
  <c r="D361"/>
  <c r="C361"/>
  <c r="B361"/>
  <c r="H357"/>
  <c r="E357"/>
  <c r="C357"/>
  <c r="F355"/>
  <c r="G355" s="1"/>
  <c r="G356" s="1"/>
  <c r="D355"/>
  <c r="C355"/>
  <c r="B355"/>
  <c r="H351"/>
  <c r="E351"/>
  <c r="C351"/>
  <c r="F349"/>
  <c r="G349" s="1"/>
  <c r="G350" s="1"/>
  <c r="D349"/>
  <c r="C349"/>
  <c r="B349"/>
  <c r="H345"/>
  <c r="E345"/>
  <c r="C345"/>
  <c r="F343"/>
  <c r="G343" s="1"/>
  <c r="G344" s="1"/>
  <c r="D343"/>
  <c r="C343"/>
  <c r="B343"/>
  <c r="H339"/>
  <c r="E339"/>
  <c r="C339"/>
  <c r="F337"/>
  <c r="G337" s="1"/>
  <c r="G338" s="1"/>
  <c r="D337"/>
  <c r="C337"/>
  <c r="B337"/>
  <c r="H333"/>
  <c r="E333"/>
  <c r="C333"/>
  <c r="F331"/>
  <c r="G331" s="1"/>
  <c r="G332" s="1"/>
  <c r="D331"/>
  <c r="C331"/>
  <c r="B331"/>
  <c r="H327"/>
  <c r="E327"/>
  <c r="C327"/>
  <c r="F325"/>
  <c r="G325" s="1"/>
  <c r="G326" s="1"/>
  <c r="D325"/>
  <c r="C325"/>
  <c r="B325"/>
  <c r="H321"/>
  <c r="E321"/>
  <c r="C321"/>
  <c r="F319"/>
  <c r="G319" s="1"/>
  <c r="G320" s="1"/>
  <c r="D319"/>
  <c r="C319"/>
  <c r="B319"/>
  <c r="H315"/>
  <c r="E315"/>
  <c r="C315"/>
  <c r="F313"/>
  <c r="G313" s="1"/>
  <c r="G314" s="1"/>
  <c r="D313"/>
  <c r="C313"/>
  <c r="B313"/>
  <c r="H309"/>
  <c r="E309"/>
  <c r="C309"/>
  <c r="F307"/>
  <c r="G307" s="1"/>
  <c r="G308" s="1"/>
  <c r="D307"/>
  <c r="C307"/>
  <c r="B307"/>
  <c r="H303"/>
  <c r="E303"/>
  <c r="C303"/>
  <c r="F301"/>
  <c r="G301" s="1"/>
  <c r="G302" s="1"/>
  <c r="D301"/>
  <c r="C301"/>
  <c r="B301"/>
  <c r="H297"/>
  <c r="C297"/>
  <c r="F295"/>
  <c r="G295" s="1"/>
  <c r="G296" s="1"/>
  <c r="D295"/>
  <c r="C295"/>
  <c r="B295"/>
  <c r="H291"/>
  <c r="C291"/>
  <c r="F289"/>
  <c r="G289" s="1"/>
  <c r="G290" s="1"/>
  <c r="D289"/>
  <c r="C289"/>
  <c r="B289"/>
  <c r="H285"/>
  <c r="C285"/>
  <c r="F283"/>
  <c r="G283" s="1"/>
  <c r="G284" s="1"/>
  <c r="D283"/>
  <c r="C283"/>
  <c r="B283"/>
  <c r="H279"/>
  <c r="E279"/>
  <c r="E297" s="1"/>
  <c r="C279"/>
  <c r="F277"/>
  <c r="G277" s="1"/>
  <c r="G278" s="1"/>
  <c r="D277"/>
  <c r="C277"/>
  <c r="B277"/>
  <c r="H273"/>
  <c r="E273"/>
  <c r="E291" s="1"/>
  <c r="C273"/>
  <c r="F271"/>
  <c r="G271" s="1"/>
  <c r="G272" s="1"/>
  <c r="D271"/>
  <c r="C271"/>
  <c r="B271"/>
  <c r="H267"/>
  <c r="E267"/>
  <c r="E285" s="1"/>
  <c r="C267"/>
  <c r="F265"/>
  <c r="G265" s="1"/>
  <c r="G266" s="1"/>
  <c r="D265"/>
  <c r="C265"/>
  <c r="B265"/>
  <c r="H261"/>
  <c r="I261" s="1"/>
  <c r="C261"/>
  <c r="H260"/>
  <c r="C260"/>
  <c r="F258"/>
  <c r="E258"/>
  <c r="D258"/>
  <c r="C258"/>
  <c r="B258"/>
  <c r="E257"/>
  <c r="E260" s="1"/>
  <c r="D257"/>
  <c r="C257"/>
  <c r="B257"/>
  <c r="F256"/>
  <c r="G256" s="1"/>
  <c r="D256"/>
  <c r="C256"/>
  <c r="B256"/>
  <c r="H252"/>
  <c r="C252"/>
  <c r="H251"/>
  <c r="C251"/>
  <c r="H250"/>
  <c r="I250" s="1"/>
  <c r="C250"/>
  <c r="H249"/>
  <c r="C249"/>
  <c r="F247"/>
  <c r="E247"/>
  <c r="D247"/>
  <c r="C247"/>
  <c r="F246"/>
  <c r="E246"/>
  <c r="D246"/>
  <c r="C246"/>
  <c r="B246"/>
  <c r="E245"/>
  <c r="E249" s="1"/>
  <c r="D245"/>
  <c r="C245"/>
  <c r="B245"/>
  <c r="F244"/>
  <c r="E244"/>
  <c r="E252" s="1"/>
  <c r="D244"/>
  <c r="C244"/>
  <c r="B244"/>
  <c r="H240"/>
  <c r="C240"/>
  <c r="H239"/>
  <c r="C239"/>
  <c r="H238"/>
  <c r="C238"/>
  <c r="H237"/>
  <c r="C237"/>
  <c r="F235"/>
  <c r="E235"/>
  <c r="E240" s="1"/>
  <c r="D235"/>
  <c r="C235"/>
  <c r="B235"/>
  <c r="F234"/>
  <c r="E234"/>
  <c r="D234"/>
  <c r="C234"/>
  <c r="B234"/>
  <c r="E233"/>
  <c r="E238" s="1"/>
  <c r="D233"/>
  <c r="C233"/>
  <c r="B233"/>
  <c r="E232"/>
  <c r="D232"/>
  <c r="C232"/>
  <c r="B232"/>
  <c r="H228"/>
  <c r="C228"/>
  <c r="H227"/>
  <c r="C227"/>
  <c r="H226"/>
  <c r="I226" s="1"/>
  <c r="C226"/>
  <c r="H225"/>
  <c r="C225"/>
  <c r="H224"/>
  <c r="C224"/>
  <c r="F222"/>
  <c r="E222"/>
  <c r="D222"/>
  <c r="C222"/>
  <c r="B222"/>
  <c r="F221"/>
  <c r="E221"/>
  <c r="D221"/>
  <c r="C221"/>
  <c r="B221"/>
  <c r="E220"/>
  <c r="E225" s="1"/>
  <c r="D220"/>
  <c r="C220"/>
  <c r="B220"/>
  <c r="E219"/>
  <c r="E224" s="1"/>
  <c r="D219"/>
  <c r="C219"/>
  <c r="B219"/>
  <c r="F218"/>
  <c r="E218"/>
  <c r="E228" s="1"/>
  <c r="D218"/>
  <c r="C218"/>
  <c r="B218"/>
  <c r="H214"/>
  <c r="C214"/>
  <c r="H213"/>
  <c r="C213"/>
  <c r="H212"/>
  <c r="I212" s="1"/>
  <c r="C212"/>
  <c r="H211"/>
  <c r="C211"/>
  <c r="H210"/>
  <c r="C210"/>
  <c r="F208"/>
  <c r="E208"/>
  <c r="D208"/>
  <c r="C208"/>
  <c r="B208"/>
  <c r="F207"/>
  <c r="E207"/>
  <c r="D207"/>
  <c r="C207"/>
  <c r="B207"/>
  <c r="E206"/>
  <c r="E211" s="1"/>
  <c r="D206"/>
  <c r="C206"/>
  <c r="B206"/>
  <c r="E205"/>
  <c r="E210" s="1"/>
  <c r="D205"/>
  <c r="C205"/>
  <c r="B205"/>
  <c r="F204"/>
  <c r="E204"/>
  <c r="D204"/>
  <c r="C204"/>
  <c r="B204"/>
  <c r="H200"/>
  <c r="I200" s="1"/>
  <c r="C200"/>
  <c r="H199"/>
  <c r="C199"/>
  <c r="H198"/>
  <c r="C198"/>
  <c r="F196"/>
  <c r="E196"/>
  <c r="D196"/>
  <c r="C196"/>
  <c r="B196"/>
  <c r="E195"/>
  <c r="E199" s="1"/>
  <c r="D195"/>
  <c r="C195"/>
  <c r="B195"/>
  <c r="E194"/>
  <c r="E198" s="1"/>
  <c r="D194"/>
  <c r="C194"/>
  <c r="B194"/>
  <c r="F193"/>
  <c r="G193" s="1"/>
  <c r="D193"/>
  <c r="C193"/>
  <c r="B193"/>
  <c r="F192"/>
  <c r="G192" s="1"/>
  <c r="D192"/>
  <c r="C192"/>
  <c r="B192"/>
  <c r="F191"/>
  <c r="G191" s="1"/>
  <c r="D191"/>
  <c r="C191"/>
  <c r="B191"/>
  <c r="F188"/>
  <c r="G188" s="1"/>
  <c r="G187" s="1"/>
  <c r="G25" i="22" s="1"/>
  <c r="D188" i="23"/>
  <c r="C188"/>
  <c r="B188"/>
  <c r="I187"/>
  <c r="H184"/>
  <c r="E184"/>
  <c r="C184"/>
  <c r="H183"/>
  <c r="E183"/>
  <c r="C183"/>
  <c r="F181"/>
  <c r="E181"/>
  <c r="D181"/>
  <c r="C181"/>
  <c r="B181"/>
  <c r="F180"/>
  <c r="E180"/>
  <c r="D180"/>
  <c r="C180"/>
  <c r="B180"/>
  <c r="F179"/>
  <c r="E179"/>
  <c r="D179"/>
  <c r="C179"/>
  <c r="B179"/>
  <c r="E178"/>
  <c r="D178"/>
  <c r="C178"/>
  <c r="B178"/>
  <c r="F177"/>
  <c r="E177"/>
  <c r="D177"/>
  <c r="C177"/>
  <c r="B177"/>
  <c r="H173"/>
  <c r="I173" s="1"/>
  <c r="C173"/>
  <c r="H172"/>
  <c r="I172" s="1"/>
  <c r="C172"/>
  <c r="H171"/>
  <c r="E171"/>
  <c r="C171"/>
  <c r="F169"/>
  <c r="E169"/>
  <c r="D169"/>
  <c r="C169"/>
  <c r="B169"/>
  <c r="F168"/>
  <c r="E168"/>
  <c r="D168"/>
  <c r="C168"/>
  <c r="B168"/>
  <c r="F167"/>
  <c r="E167"/>
  <c r="D167"/>
  <c r="C167"/>
  <c r="B167"/>
  <c r="E166"/>
  <c r="D166"/>
  <c r="C166"/>
  <c r="B166"/>
  <c r="F165"/>
  <c r="G165" s="1"/>
  <c r="D165"/>
  <c r="C165"/>
  <c r="B165"/>
  <c r="F164"/>
  <c r="E164"/>
  <c r="D164"/>
  <c r="C164"/>
  <c r="B164"/>
  <c r="H160"/>
  <c r="I160" s="1"/>
  <c r="F158"/>
  <c r="G158" s="1"/>
  <c r="D158"/>
  <c r="C158"/>
  <c r="B158"/>
  <c r="D157"/>
  <c r="C157"/>
  <c r="B157"/>
  <c r="F156"/>
  <c r="G156" s="1"/>
  <c r="D156"/>
  <c r="C156"/>
  <c r="B156"/>
  <c r="F155"/>
  <c r="G155" s="1"/>
  <c r="D155"/>
  <c r="C155"/>
  <c r="B155"/>
  <c r="F154"/>
  <c r="G154" s="1"/>
  <c r="D154"/>
  <c r="C154"/>
  <c r="B154"/>
  <c r="F153"/>
  <c r="G153" s="1"/>
  <c r="D153"/>
  <c r="C153"/>
  <c r="B153"/>
  <c r="F152"/>
  <c r="G152" s="1"/>
  <c r="D152"/>
  <c r="C152"/>
  <c r="B152"/>
  <c r="F151"/>
  <c r="G151" s="1"/>
  <c r="D151"/>
  <c r="C151"/>
  <c r="B151"/>
  <c r="F150"/>
  <c r="G150" s="1"/>
  <c r="D150"/>
  <c r="C150"/>
  <c r="B150"/>
  <c r="F149"/>
  <c r="G149" s="1"/>
  <c r="D149"/>
  <c r="C149"/>
  <c r="B149"/>
  <c r="F148"/>
  <c r="G148" s="1"/>
  <c r="D148"/>
  <c r="C148"/>
  <c r="B148"/>
  <c r="F147"/>
  <c r="G147" s="1"/>
  <c r="D147"/>
  <c r="C147"/>
  <c r="B147"/>
  <c r="F146"/>
  <c r="G146" s="1"/>
  <c r="D146"/>
  <c r="C146"/>
  <c r="B146"/>
  <c r="H142"/>
  <c r="I142" s="1"/>
  <c r="C142"/>
  <c r="H141"/>
  <c r="I141" s="1"/>
  <c r="C141"/>
  <c r="F139"/>
  <c r="E139"/>
  <c r="D139"/>
  <c r="C139"/>
  <c r="B139"/>
  <c r="H135"/>
  <c r="E135"/>
  <c r="C135"/>
  <c r="H134"/>
  <c r="E134"/>
  <c r="C134"/>
  <c r="F132"/>
  <c r="E132"/>
  <c r="D132"/>
  <c r="C132"/>
  <c r="B132"/>
  <c r="F131"/>
  <c r="E131"/>
  <c r="D131"/>
  <c r="C131"/>
  <c r="B131"/>
  <c r="F130"/>
  <c r="E130"/>
  <c r="D130"/>
  <c r="C130"/>
  <c r="B130"/>
  <c r="E129"/>
  <c r="D129"/>
  <c r="C129"/>
  <c r="B129"/>
  <c r="F128"/>
  <c r="E128"/>
  <c r="D128"/>
  <c r="C128"/>
  <c r="B128"/>
  <c r="H124"/>
  <c r="I124" s="1"/>
  <c r="C124"/>
  <c r="F122"/>
  <c r="E122"/>
  <c r="D122"/>
  <c r="C122"/>
  <c r="B122"/>
  <c r="F121"/>
  <c r="E121"/>
  <c r="D121"/>
  <c r="C121"/>
  <c r="B121"/>
  <c r="E120"/>
  <c r="D120"/>
  <c r="C120"/>
  <c r="B120"/>
  <c r="F119"/>
  <c r="G119" s="1"/>
  <c r="D119"/>
  <c r="C119"/>
  <c r="B119"/>
  <c r="D118"/>
  <c r="C118"/>
  <c r="B118"/>
  <c r="H114"/>
  <c r="I114" s="1"/>
  <c r="I115" s="1"/>
  <c r="C114"/>
  <c r="F112"/>
  <c r="G112" s="1"/>
  <c r="D112"/>
  <c r="C112"/>
  <c r="B112"/>
  <c r="D111"/>
  <c r="C111"/>
  <c r="B111"/>
  <c r="H107"/>
  <c r="E107"/>
  <c r="C107"/>
  <c r="H106"/>
  <c r="E106"/>
  <c r="C106"/>
  <c r="H105"/>
  <c r="I105" s="1"/>
  <c r="C105"/>
  <c r="H104"/>
  <c r="E104"/>
  <c r="C104"/>
  <c r="H103"/>
  <c r="E103"/>
  <c r="C103"/>
  <c r="E101"/>
  <c r="D101"/>
  <c r="C101"/>
  <c r="B101"/>
  <c r="F100"/>
  <c r="E100"/>
  <c r="D100"/>
  <c r="C100"/>
  <c r="B100"/>
  <c r="F99"/>
  <c r="E99"/>
  <c r="D99"/>
  <c r="C99"/>
  <c r="B99"/>
  <c r="F98"/>
  <c r="E98"/>
  <c r="D98"/>
  <c r="C98"/>
  <c r="B98"/>
  <c r="F97"/>
  <c r="E97"/>
  <c r="D97"/>
  <c r="C97"/>
  <c r="B97"/>
  <c r="H93"/>
  <c r="I93" s="1"/>
  <c r="I94" s="1"/>
  <c r="C93"/>
  <c r="E91"/>
  <c r="D91"/>
  <c r="C91"/>
  <c r="B91"/>
  <c r="F90"/>
  <c r="E90"/>
  <c r="D90"/>
  <c r="C90"/>
  <c r="B90"/>
  <c r="F89"/>
  <c r="E89"/>
  <c r="D89"/>
  <c r="C89"/>
  <c r="B89"/>
  <c r="H85"/>
  <c r="E85"/>
  <c r="C85"/>
  <c r="H84"/>
  <c r="E84"/>
  <c r="C84"/>
  <c r="H83"/>
  <c r="I83" s="1"/>
  <c r="C83"/>
  <c r="H82"/>
  <c r="I82" s="1"/>
  <c r="C82"/>
  <c r="H81"/>
  <c r="I81" s="1"/>
  <c r="C81"/>
  <c r="F79"/>
  <c r="E79"/>
  <c r="D79"/>
  <c r="C79"/>
  <c r="B79"/>
  <c r="E78"/>
  <c r="D78"/>
  <c r="C78"/>
  <c r="B78"/>
  <c r="F77"/>
  <c r="E77"/>
  <c r="D77"/>
  <c r="C77"/>
  <c r="B77"/>
  <c r="F76"/>
  <c r="E76"/>
  <c r="D76"/>
  <c r="C76"/>
  <c r="B76"/>
  <c r="F75"/>
  <c r="E75"/>
  <c r="D75"/>
  <c r="C75"/>
  <c r="B75"/>
  <c r="H71"/>
  <c r="I71" s="1"/>
  <c r="I72" s="1"/>
  <c r="C71"/>
  <c r="E69"/>
  <c r="D69"/>
  <c r="C69"/>
  <c r="B69"/>
  <c r="F68"/>
  <c r="E68"/>
  <c r="D68"/>
  <c r="C68"/>
  <c r="B68"/>
  <c r="F67"/>
  <c r="E67"/>
  <c r="D67"/>
  <c r="C67"/>
  <c r="B67"/>
  <c r="H63"/>
  <c r="I63" s="1"/>
  <c r="I64" s="1"/>
  <c r="C63"/>
  <c r="E61"/>
  <c r="D61"/>
  <c r="C61"/>
  <c r="B61"/>
  <c r="F60"/>
  <c r="E60"/>
  <c r="D60"/>
  <c r="C60"/>
  <c r="B60"/>
  <c r="F59"/>
  <c r="E59"/>
  <c r="D59"/>
  <c r="C59"/>
  <c r="B59"/>
  <c r="H55"/>
  <c r="I55" s="1"/>
  <c r="I56" s="1"/>
  <c r="C55"/>
  <c r="E53"/>
  <c r="D53"/>
  <c r="C53"/>
  <c r="B53"/>
  <c r="F52"/>
  <c r="E52"/>
  <c r="D52"/>
  <c r="C52"/>
  <c r="B52"/>
  <c r="F51"/>
  <c r="E51"/>
  <c r="D51"/>
  <c r="C51"/>
  <c r="B51"/>
  <c r="H47"/>
  <c r="E47"/>
  <c r="C47"/>
  <c r="G46"/>
  <c r="H43"/>
  <c r="I43" s="1"/>
  <c r="C43"/>
  <c r="H42"/>
  <c r="I42" s="1"/>
  <c r="C42"/>
  <c r="H41"/>
  <c r="I41" s="1"/>
  <c r="C41"/>
  <c r="H40"/>
  <c r="I40" s="1"/>
  <c r="C40"/>
  <c r="G39"/>
  <c r="H36"/>
  <c r="I36" s="1"/>
  <c r="I37" s="1"/>
  <c r="I35" s="1"/>
  <c r="C36"/>
  <c r="G35"/>
  <c r="H32"/>
  <c r="I32" s="1"/>
  <c r="E32"/>
  <c r="C32"/>
  <c r="H31"/>
  <c r="E31"/>
  <c r="C31"/>
  <c r="H30"/>
  <c r="I30" s="1"/>
  <c r="C30"/>
  <c r="H29"/>
  <c r="I29" s="1"/>
  <c r="C29"/>
  <c r="G28"/>
  <c r="H25"/>
  <c r="E25"/>
  <c r="C25"/>
  <c r="H24"/>
  <c r="I24" s="1"/>
  <c r="E24"/>
  <c r="C24"/>
  <c r="H23"/>
  <c r="I23" s="1"/>
  <c r="C23"/>
  <c r="H22"/>
  <c r="I22" s="1"/>
  <c r="C22"/>
  <c r="G21"/>
  <c r="H18"/>
  <c r="I18" s="1"/>
  <c r="C18"/>
  <c r="F16"/>
  <c r="G16" s="1"/>
  <c r="D16"/>
  <c r="C16"/>
  <c r="B16"/>
  <c r="F15"/>
  <c r="G15" s="1"/>
  <c r="D15"/>
  <c r="C15"/>
  <c r="B15"/>
  <c r="F14"/>
  <c r="G14" s="1"/>
  <c r="D14"/>
  <c r="C14"/>
  <c r="B14"/>
  <c r="F13"/>
  <c r="G13" s="1"/>
  <c r="D13"/>
  <c r="C13"/>
  <c r="B13"/>
  <c r="H9"/>
  <c r="I9" s="1"/>
  <c r="C9"/>
  <c r="G8"/>
  <c r="H5"/>
  <c r="I5" s="1"/>
  <c r="I6" s="1"/>
  <c r="I4" s="1"/>
  <c r="C5"/>
  <c r="G4"/>
  <c r="E99" i="22"/>
  <c r="D99"/>
  <c r="C99"/>
  <c r="B99"/>
  <c r="E98"/>
  <c r="D98"/>
  <c r="C98"/>
  <c r="B98"/>
  <c r="E97"/>
  <c r="D97"/>
  <c r="C97"/>
  <c r="B97"/>
  <c r="E96"/>
  <c r="D96"/>
  <c r="C96"/>
  <c r="B96"/>
  <c r="E95"/>
  <c r="D95"/>
  <c r="C95"/>
  <c r="B95"/>
  <c r="E94"/>
  <c r="D94"/>
  <c r="C94"/>
  <c r="B94"/>
  <c r="E93"/>
  <c r="D93"/>
  <c r="C93"/>
  <c r="B93"/>
  <c r="E92"/>
  <c r="D92"/>
  <c r="C92"/>
  <c r="B92"/>
  <c r="E91"/>
  <c r="D91"/>
  <c r="C91"/>
  <c r="B91"/>
  <c r="E90"/>
  <c r="D90"/>
  <c r="C90"/>
  <c r="B90"/>
  <c r="E89"/>
  <c r="D89"/>
  <c r="C89"/>
  <c r="B89"/>
  <c r="E88"/>
  <c r="D88"/>
  <c r="C88"/>
  <c r="B88"/>
  <c r="E87"/>
  <c r="D87"/>
  <c r="C87"/>
  <c r="B87"/>
  <c r="E86"/>
  <c r="D86"/>
  <c r="C86"/>
  <c r="B86"/>
  <c r="I85"/>
  <c r="E85"/>
  <c r="D85"/>
  <c r="C85"/>
  <c r="B85"/>
  <c r="E84"/>
  <c r="D84"/>
  <c r="C84"/>
  <c r="B84"/>
  <c r="E83"/>
  <c r="D83"/>
  <c r="C83"/>
  <c r="B83"/>
  <c r="E82"/>
  <c r="D82"/>
  <c r="C82"/>
  <c r="B82"/>
  <c r="E81"/>
  <c r="D81"/>
  <c r="C81"/>
  <c r="B81"/>
  <c r="E80"/>
  <c r="D80"/>
  <c r="C80"/>
  <c r="B80"/>
  <c r="E79"/>
  <c r="D79"/>
  <c r="C79"/>
  <c r="B79"/>
  <c r="E78"/>
  <c r="D78"/>
  <c r="C78"/>
  <c r="B78"/>
  <c r="E77"/>
  <c r="D77"/>
  <c r="C77"/>
  <c r="B77"/>
  <c r="E76"/>
  <c r="D76"/>
  <c r="C76"/>
  <c r="B76"/>
  <c r="E75"/>
  <c r="D75"/>
  <c r="C75"/>
  <c r="B75"/>
  <c r="E74"/>
  <c r="D74"/>
  <c r="C74"/>
  <c r="B74"/>
  <c r="E73"/>
  <c r="D73"/>
  <c r="C73"/>
  <c r="B73"/>
  <c r="G72"/>
  <c r="E72"/>
  <c r="D72"/>
  <c r="C72"/>
  <c r="B72"/>
  <c r="G71"/>
  <c r="E71"/>
  <c r="D71"/>
  <c r="C71"/>
  <c r="B71"/>
  <c r="E70"/>
  <c r="D70"/>
  <c r="C70"/>
  <c r="B70"/>
  <c r="E69"/>
  <c r="D69"/>
  <c r="C69"/>
  <c r="B69"/>
  <c r="E68"/>
  <c r="D68"/>
  <c r="C68"/>
  <c r="B68"/>
  <c r="E67"/>
  <c r="D67"/>
  <c r="C67"/>
  <c r="B67"/>
  <c r="E66"/>
  <c r="D66"/>
  <c r="C66"/>
  <c r="B66"/>
  <c r="E65"/>
  <c r="D65"/>
  <c r="C65"/>
  <c r="B65"/>
  <c r="E64"/>
  <c r="D64"/>
  <c r="C64"/>
  <c r="B64"/>
  <c r="E63"/>
  <c r="D63"/>
  <c r="C63"/>
  <c r="B63"/>
  <c r="E62"/>
  <c r="D62"/>
  <c r="C62"/>
  <c r="B62"/>
  <c r="E61"/>
  <c r="D61"/>
  <c r="C61"/>
  <c r="B61"/>
  <c r="E60"/>
  <c r="D60"/>
  <c r="C60"/>
  <c r="B60"/>
  <c r="E59"/>
  <c r="D59"/>
  <c r="C59"/>
  <c r="B59"/>
  <c r="E58"/>
  <c r="D58"/>
  <c r="C58"/>
  <c r="B58"/>
  <c r="E57"/>
  <c r="D57"/>
  <c r="C57"/>
  <c r="B57"/>
  <c r="E56"/>
  <c r="D56"/>
  <c r="C56"/>
  <c r="B56"/>
  <c r="E55"/>
  <c r="D55"/>
  <c r="C55"/>
  <c r="B55"/>
  <c r="E54"/>
  <c r="D54"/>
  <c r="C54"/>
  <c r="B54"/>
  <c r="E53"/>
  <c r="D53"/>
  <c r="C53"/>
  <c r="B53"/>
  <c r="E52"/>
  <c r="D52"/>
  <c r="C52"/>
  <c r="B52"/>
  <c r="E51"/>
  <c r="D51"/>
  <c r="C51"/>
  <c r="B51"/>
  <c r="E50"/>
  <c r="D50"/>
  <c r="C50"/>
  <c r="B50"/>
  <c r="E49"/>
  <c r="D49"/>
  <c r="C49"/>
  <c r="B49"/>
  <c r="E48"/>
  <c r="D48"/>
  <c r="C48"/>
  <c r="B48"/>
  <c r="E47"/>
  <c r="D47"/>
  <c r="C47"/>
  <c r="B47"/>
  <c r="E46"/>
  <c r="D46"/>
  <c r="C46"/>
  <c r="B46"/>
  <c r="E45"/>
  <c r="D45"/>
  <c r="C45"/>
  <c r="B45"/>
  <c r="E44"/>
  <c r="D44"/>
  <c r="C44"/>
  <c r="B44"/>
  <c r="E43"/>
  <c r="D43"/>
  <c r="C43"/>
  <c r="B43"/>
  <c r="E42"/>
  <c r="D42"/>
  <c r="C42"/>
  <c r="B42"/>
  <c r="E41"/>
  <c r="D41"/>
  <c r="C41"/>
  <c r="B41"/>
  <c r="E40"/>
  <c r="D40"/>
  <c r="C40"/>
  <c r="B40"/>
  <c r="E39"/>
  <c r="D39"/>
  <c r="C39"/>
  <c r="B39"/>
  <c r="E38"/>
  <c r="D38"/>
  <c r="C38"/>
  <c r="B38"/>
  <c r="E37"/>
  <c r="D37"/>
  <c r="C37"/>
  <c r="B37"/>
  <c r="E36"/>
  <c r="D36"/>
  <c r="C36"/>
  <c r="B36"/>
  <c r="E35"/>
  <c r="D35"/>
  <c r="C35"/>
  <c r="B35"/>
  <c r="E34"/>
  <c r="D34"/>
  <c r="C34"/>
  <c r="B34"/>
  <c r="E33"/>
  <c r="D33"/>
  <c r="C33"/>
  <c r="B33"/>
  <c r="E32"/>
  <c r="D32"/>
  <c r="C32"/>
  <c r="B32"/>
  <c r="E31"/>
  <c r="D31"/>
  <c r="C31"/>
  <c r="B31"/>
  <c r="E30"/>
  <c r="D30"/>
  <c r="C30"/>
  <c r="B30"/>
  <c r="E29"/>
  <c r="D29"/>
  <c r="C29"/>
  <c r="B29"/>
  <c r="E28"/>
  <c r="D28"/>
  <c r="C28"/>
  <c r="B28"/>
  <c r="E27"/>
  <c r="D27"/>
  <c r="C27"/>
  <c r="B27"/>
  <c r="E26"/>
  <c r="D26"/>
  <c r="C26"/>
  <c r="B26"/>
  <c r="I25"/>
  <c r="E25"/>
  <c r="D25"/>
  <c r="C25"/>
  <c r="B25"/>
  <c r="E24"/>
  <c r="D24"/>
  <c r="C24"/>
  <c r="B24"/>
  <c r="E23"/>
  <c r="D23"/>
  <c r="C23"/>
  <c r="B23"/>
  <c r="E22"/>
  <c r="D22"/>
  <c r="C22"/>
  <c r="B22"/>
  <c r="E21"/>
  <c r="D21"/>
  <c r="C21"/>
  <c r="B21"/>
  <c r="E20"/>
  <c r="D20"/>
  <c r="C20"/>
  <c r="B20"/>
  <c r="E19"/>
  <c r="D19"/>
  <c r="C19"/>
  <c r="B19"/>
  <c r="E18"/>
  <c r="D18"/>
  <c r="C18"/>
  <c r="B18"/>
  <c r="E17"/>
  <c r="D17"/>
  <c r="C17"/>
  <c r="B17"/>
  <c r="E16"/>
  <c r="D16"/>
  <c r="C16"/>
  <c r="B16"/>
  <c r="E15"/>
  <c r="D15"/>
  <c r="C15"/>
  <c r="B15"/>
  <c r="E14"/>
  <c r="D14"/>
  <c r="C14"/>
  <c r="B14"/>
  <c r="E13"/>
  <c r="D13"/>
  <c r="C13"/>
  <c r="B13"/>
  <c r="E12"/>
  <c r="D12"/>
  <c r="C12"/>
  <c r="B12"/>
  <c r="G11"/>
  <c r="E11"/>
  <c r="D11"/>
  <c r="C11"/>
  <c r="B11"/>
  <c r="G10"/>
  <c r="E10"/>
  <c r="D10"/>
  <c r="C10"/>
  <c r="B10"/>
  <c r="G9"/>
  <c r="E9"/>
  <c r="D9"/>
  <c r="C9"/>
  <c r="B9"/>
  <c r="G8"/>
  <c r="E8"/>
  <c r="D8"/>
  <c r="C8"/>
  <c r="B8"/>
  <c r="G7"/>
  <c r="E7"/>
  <c r="D7"/>
  <c r="C7"/>
  <c r="B7"/>
  <c r="E6"/>
  <c r="D6"/>
  <c r="C6"/>
  <c r="B6"/>
  <c r="G5"/>
  <c r="E5"/>
  <c r="D5"/>
  <c r="C5"/>
  <c r="B5"/>
  <c r="G4"/>
  <c r="E4"/>
  <c r="D4"/>
  <c r="C4"/>
  <c r="B4"/>
  <c r="D223" i="6"/>
  <c r="D219"/>
  <c r="D215"/>
  <c r="D211"/>
  <c r="D207"/>
  <c r="D203"/>
  <c r="D199"/>
  <c r="D195"/>
  <c r="D191"/>
  <c r="D187"/>
  <c r="D182"/>
  <c r="D175"/>
  <c r="D170"/>
  <c r="D163"/>
  <c r="D156"/>
  <c r="D151"/>
  <c r="D145"/>
  <c r="D141"/>
  <c r="D130"/>
  <c r="D126"/>
  <c r="D121"/>
  <c r="D115"/>
  <c r="D108"/>
  <c r="D101"/>
  <c r="D96"/>
  <c r="D92"/>
  <c r="D85"/>
  <c r="D78"/>
  <c r="D70"/>
  <c r="D63"/>
  <c r="D56"/>
  <c r="D50"/>
  <c r="D46"/>
  <c r="D42"/>
  <c r="D38"/>
  <c r="D34"/>
  <c r="D30"/>
  <c r="D26"/>
  <c r="D22"/>
  <c r="D18"/>
  <c r="D13"/>
  <c r="D6"/>
  <c r="I260" i="23" l="1"/>
  <c r="I262" s="1"/>
  <c r="I255" s="1"/>
  <c r="G121"/>
  <c r="G132"/>
  <c r="I228"/>
  <c r="G247"/>
  <c r="I438"/>
  <c r="I61" i="22" s="1"/>
  <c r="I489" i="23"/>
  <c r="I69" i="22" s="1"/>
  <c r="I546" i="23"/>
  <c r="I79" i="22" s="1"/>
  <c r="I558" i="23"/>
  <c r="I81" i="22" s="1"/>
  <c r="I592" i="23"/>
  <c r="I87" i="22" s="1"/>
  <c r="I25" i="23"/>
  <c r="I26" s="1"/>
  <c r="I21" s="1"/>
  <c r="I31"/>
  <c r="I33" s="1"/>
  <c r="I28" s="1"/>
  <c r="F245"/>
  <c r="G245" s="1"/>
  <c r="F233"/>
  <c r="G233" s="1"/>
  <c r="F220"/>
  <c r="G220" s="1"/>
  <c r="F206"/>
  <c r="F257"/>
  <c r="G257" s="1"/>
  <c r="G259" s="1"/>
  <c r="G255" s="1"/>
  <c r="G31" i="22" s="1"/>
  <c r="F195" i="23"/>
  <c r="G195" s="1"/>
  <c r="F219"/>
  <c r="G219" s="1"/>
  <c r="F205"/>
  <c r="G205" s="1"/>
  <c r="F157"/>
  <c r="G157" s="1"/>
  <c r="G159" s="1"/>
  <c r="G145" s="1"/>
  <c r="G22" i="22" s="1"/>
  <c r="F61" i="23"/>
  <c r="G61" s="1"/>
  <c r="F194"/>
  <c r="G194" s="1"/>
  <c r="F69"/>
  <c r="G69" s="1"/>
  <c r="F101"/>
  <c r="G101" s="1"/>
  <c r="F232"/>
  <c r="G232" s="1"/>
  <c r="F91"/>
  <c r="G91" s="1"/>
  <c r="F78"/>
  <c r="G78" s="1"/>
  <c r="F53"/>
  <c r="G53" s="1"/>
  <c r="I47"/>
  <c r="I48" s="1"/>
  <c r="I46" s="1"/>
  <c r="G180"/>
  <c r="G196"/>
  <c r="G204"/>
  <c r="G208"/>
  <c r="G222"/>
  <c r="I267"/>
  <c r="I268" s="1"/>
  <c r="I264" s="1"/>
  <c r="G51"/>
  <c r="G100"/>
  <c r="G177"/>
  <c r="I134"/>
  <c r="G139"/>
  <c r="G140" s="1"/>
  <c r="G138" s="1"/>
  <c r="G21" i="22" s="1"/>
  <c r="G181" i="23"/>
  <c r="I279"/>
  <c r="I423"/>
  <c r="I424" s="1"/>
  <c r="I420" s="1"/>
  <c r="K35"/>
  <c r="K9" i="22" s="1"/>
  <c r="I9"/>
  <c r="F120" i="23"/>
  <c r="G120" s="1"/>
  <c r="F178"/>
  <c r="G178" s="1"/>
  <c r="F166"/>
  <c r="G166" s="1"/>
  <c r="G170" s="1"/>
  <c r="G163" s="1"/>
  <c r="G23" i="22" s="1"/>
  <c r="F129" i="23"/>
  <c r="G129" s="1"/>
  <c r="G75"/>
  <c r="G79"/>
  <c r="G97"/>
  <c r="I106"/>
  <c r="G60"/>
  <c r="I84"/>
  <c r="I107"/>
  <c r="I303"/>
  <c r="I304" s="1"/>
  <c r="I300" s="1"/>
  <c r="I327"/>
  <c r="I328" s="1"/>
  <c r="I324" s="1"/>
  <c r="I351"/>
  <c r="I352" s="1"/>
  <c r="I348" s="1"/>
  <c r="I393"/>
  <c r="I394" s="1"/>
  <c r="I390" s="1"/>
  <c r="I417"/>
  <c r="I418" s="1"/>
  <c r="I414" s="1"/>
  <c r="G131"/>
  <c r="I171"/>
  <c r="I163" s="1"/>
  <c r="I315"/>
  <c r="I316" s="1"/>
  <c r="I312" s="1"/>
  <c r="I339"/>
  <c r="I363"/>
  <c r="I364" s="1"/>
  <c r="I360" s="1"/>
  <c r="I381"/>
  <c r="I382" s="1"/>
  <c r="I378" s="1"/>
  <c r="I405"/>
  <c r="I406" s="1"/>
  <c r="I402" s="1"/>
  <c r="I459"/>
  <c r="I456" s="1"/>
  <c r="G169"/>
  <c r="I183"/>
  <c r="I185" s="1"/>
  <c r="I176" s="1"/>
  <c r="I249"/>
  <c r="I309"/>
  <c r="I310" s="1"/>
  <c r="I306" s="1"/>
  <c r="I333"/>
  <c r="I334" s="1"/>
  <c r="I330" s="1"/>
  <c r="I357"/>
  <c r="I358" s="1"/>
  <c r="I354" s="1"/>
  <c r="I399"/>
  <c r="I400" s="1"/>
  <c r="I396" s="1"/>
  <c r="I462"/>
  <c r="G68"/>
  <c r="G90"/>
  <c r="G67"/>
  <c r="G76"/>
  <c r="I85"/>
  <c r="G98"/>
  <c r="G122"/>
  <c r="G128"/>
  <c r="G167"/>
  <c r="G179"/>
  <c r="G207"/>
  <c r="G221"/>
  <c r="I273"/>
  <c r="I274" s="1"/>
  <c r="I270" s="1"/>
  <c r="I297"/>
  <c r="I298" s="1"/>
  <c r="I294" s="1"/>
  <c r="I321"/>
  <c r="I322" s="1"/>
  <c r="I318" s="1"/>
  <c r="I345"/>
  <c r="I346" s="1"/>
  <c r="I342" s="1"/>
  <c r="I369"/>
  <c r="I370" s="1"/>
  <c r="I366" s="1"/>
  <c r="I387"/>
  <c r="I388" s="1"/>
  <c r="I384" s="1"/>
  <c r="I411"/>
  <c r="I412" s="1"/>
  <c r="I408" s="1"/>
  <c r="I103"/>
  <c r="I429"/>
  <c r="I430" s="1"/>
  <c r="I426" s="1"/>
  <c r="I435"/>
  <c r="I436" s="1"/>
  <c r="I432" s="1"/>
  <c r="I453"/>
  <c r="I450" s="1"/>
  <c r="I63" i="22" s="1"/>
  <c r="K4" i="23"/>
  <c r="K4" i="22" s="1"/>
  <c r="I4"/>
  <c r="I252" i="23"/>
  <c r="I375"/>
  <c r="I376" s="1"/>
  <c r="I372" s="1"/>
  <c r="I447"/>
  <c r="I444" s="1"/>
  <c r="I62" i="22" s="1"/>
  <c r="I476" i="23"/>
  <c r="G59"/>
  <c r="G99"/>
  <c r="I135"/>
  <c r="G234"/>
  <c r="G244"/>
  <c r="I469"/>
  <c r="I66" i="22" s="1"/>
  <c r="K187" i="23"/>
  <c r="K25" i="22" s="1"/>
  <c r="G235" i="23"/>
  <c r="I512"/>
  <c r="I509" s="1"/>
  <c r="I73" i="22" s="1"/>
  <c r="I531" i="23"/>
  <c r="I528" s="1"/>
  <c r="G52"/>
  <c r="G77"/>
  <c r="G89"/>
  <c r="I104"/>
  <c r="G130"/>
  <c r="G164"/>
  <c r="G168"/>
  <c r="I184"/>
  <c r="I199"/>
  <c r="G246"/>
  <c r="E251"/>
  <c r="I251" s="1"/>
  <c r="G258"/>
  <c r="I291"/>
  <c r="I525"/>
  <c r="I522" s="1"/>
  <c r="I10"/>
  <c r="I8" s="1"/>
  <c r="I19"/>
  <c r="I12" s="1"/>
  <c r="I340"/>
  <c r="I336" s="1"/>
  <c r="I67" i="22"/>
  <c r="G485" i="23"/>
  <c r="G483" s="1"/>
  <c r="G497"/>
  <c r="G495" s="1"/>
  <c r="I78" i="22"/>
  <c r="G578" i="23"/>
  <c r="G576" s="1"/>
  <c r="I88" i="22"/>
  <c r="F118" i="23"/>
  <c r="G118" s="1"/>
  <c r="F111"/>
  <c r="G111" s="1"/>
  <c r="G478"/>
  <c r="G476" s="1"/>
  <c r="G67" i="22" s="1"/>
  <c r="I44" i="23"/>
  <c r="I39" s="1"/>
  <c r="G458"/>
  <c r="G456" s="1"/>
  <c r="G464"/>
  <c r="G462" s="1"/>
  <c r="K501"/>
  <c r="K71" i="22" s="1"/>
  <c r="I71"/>
  <c r="I77"/>
  <c r="G554" i="23"/>
  <c r="G552" s="1"/>
  <c r="G566"/>
  <c r="G564" s="1"/>
  <c r="I86" i="22"/>
  <c r="I614" i="23"/>
  <c r="I610" s="1"/>
  <c r="I91" i="22"/>
  <c r="G624" i="23"/>
  <c r="G622" s="1"/>
  <c r="G92" i="22" s="1"/>
  <c r="I638" i="23"/>
  <c r="I634" s="1"/>
  <c r="I95" i="22"/>
  <c r="G648" i="23"/>
  <c r="G646" s="1"/>
  <c r="G96" i="22" s="1"/>
  <c r="I662" i="23"/>
  <c r="I658" s="1"/>
  <c r="G666"/>
  <c r="G664" s="1"/>
  <c r="G99" i="22" s="1"/>
  <c r="I198" i="23"/>
  <c r="I211"/>
  <c r="I224"/>
  <c r="I520"/>
  <c r="I515" s="1"/>
  <c r="I108"/>
  <c r="I143"/>
  <c r="I138" s="1"/>
  <c r="I280"/>
  <c r="I276" s="1"/>
  <c r="G446"/>
  <c r="G444" s="1"/>
  <c r="G452"/>
  <c r="G450" s="1"/>
  <c r="I68" i="22"/>
  <c r="I70"/>
  <c r="I507" i="23"/>
  <c r="I505" s="1"/>
  <c r="I76" i="22"/>
  <c r="I84"/>
  <c r="G600" i="23"/>
  <c r="G598" s="1"/>
  <c r="I174"/>
  <c r="I238"/>
  <c r="I240"/>
  <c r="I292"/>
  <c r="I288" s="1"/>
  <c r="I64" i="22"/>
  <c r="I65"/>
  <c r="G471" i="23"/>
  <c r="G469" s="1"/>
  <c r="G66" i="22" s="1"/>
  <c r="I75"/>
  <c r="I80"/>
  <c r="I82"/>
  <c r="G588" i="23"/>
  <c r="G586" s="1"/>
  <c r="G86" i="22" s="1"/>
  <c r="G612" i="23"/>
  <c r="G610" s="1"/>
  <c r="G90" i="22" s="1"/>
  <c r="I626" i="23"/>
  <c r="I622" s="1"/>
  <c r="G636"/>
  <c r="G634" s="1"/>
  <c r="G94" i="22" s="1"/>
  <c r="I650" i="23"/>
  <c r="I646" s="1"/>
  <c r="G660"/>
  <c r="G658" s="1"/>
  <c r="G98" i="22" s="1"/>
  <c r="I668" i="23"/>
  <c r="I664" s="1"/>
  <c r="I210"/>
  <c r="I225"/>
  <c r="I285"/>
  <c r="G17"/>
  <c r="G12" s="1"/>
  <c r="G6" i="22" s="1"/>
  <c r="E213" i="23"/>
  <c r="I213" s="1"/>
  <c r="E214"/>
  <c r="I214" s="1"/>
  <c r="G218"/>
  <c r="I58"/>
  <c r="I88"/>
  <c r="I110"/>
  <c r="I125"/>
  <c r="I117" s="1"/>
  <c r="I161"/>
  <c r="I145" s="1"/>
  <c r="E237"/>
  <c r="I237" s="1"/>
  <c r="E239"/>
  <c r="I239" s="1"/>
  <c r="G264"/>
  <c r="G32" i="22" s="1"/>
  <c r="G276" i="23"/>
  <c r="G34" i="22" s="1"/>
  <c r="G288" i="23"/>
  <c r="G36" i="22" s="1"/>
  <c r="G300" i="23"/>
  <c r="G38" i="22" s="1"/>
  <c r="G312" i="23"/>
  <c r="G40" i="22" s="1"/>
  <c r="G324" i="23"/>
  <c r="G42" i="22" s="1"/>
  <c r="G336" i="23"/>
  <c r="G44" i="22" s="1"/>
  <c r="G348" i="23"/>
  <c r="G46" i="22" s="1"/>
  <c r="G360" i="23"/>
  <c r="G48" i="22" s="1"/>
  <c r="G372" i="23"/>
  <c r="G50" i="22" s="1"/>
  <c r="G384" i="23"/>
  <c r="G52" i="22" s="1"/>
  <c r="G396" i="23"/>
  <c r="G54" i="22" s="1"/>
  <c r="G408" i="23"/>
  <c r="G56" i="22" s="1"/>
  <c r="G420" i="23"/>
  <c r="G58" i="22" s="1"/>
  <c r="G432" i="23"/>
  <c r="G60" i="22" s="1"/>
  <c r="G515" i="23"/>
  <c r="G74" i="22" s="1"/>
  <c r="G522" i="23"/>
  <c r="G75" i="22" s="1"/>
  <c r="G534" i="23"/>
  <c r="G77" i="22" s="1"/>
  <c r="G546" i="23"/>
  <c r="G79" i="22" s="1"/>
  <c r="G570" i="23"/>
  <c r="G83" i="22" s="1"/>
  <c r="G592" i="23"/>
  <c r="G87" i="22" s="1"/>
  <c r="G616" i="23"/>
  <c r="G91" i="22" s="1"/>
  <c r="G640" i="23"/>
  <c r="G95" i="22" s="1"/>
  <c r="G206" i="23"/>
  <c r="E227"/>
  <c r="I227" s="1"/>
  <c r="I604"/>
  <c r="I628"/>
  <c r="I652"/>
  <c r="I50"/>
  <c r="I66"/>
  <c r="G270"/>
  <c r="G33" i="22" s="1"/>
  <c r="G282" i="23"/>
  <c r="G35" i="22" s="1"/>
  <c r="G294" i="23"/>
  <c r="G37" i="22" s="1"/>
  <c r="G306" i="23"/>
  <c r="G39" i="22" s="1"/>
  <c r="G318" i="23"/>
  <c r="G41" i="22" s="1"/>
  <c r="G330" i="23"/>
  <c r="G43" i="22" s="1"/>
  <c r="G342" i="23"/>
  <c r="G45" i="22" s="1"/>
  <c r="G354" i="23"/>
  <c r="G47" i="22" s="1"/>
  <c r="G366" i="23"/>
  <c r="G49" i="22" s="1"/>
  <c r="G378" i="23"/>
  <c r="G51" i="22" s="1"/>
  <c r="G390" i="23"/>
  <c r="G53" i="22" s="1"/>
  <c r="G402" i="23"/>
  <c r="G55" i="22" s="1"/>
  <c r="G414" i="23"/>
  <c r="G57" i="22" s="1"/>
  <c r="G426" i="23"/>
  <c r="G59" i="22" s="1"/>
  <c r="G438" i="23"/>
  <c r="G61" i="22" s="1"/>
  <c r="G489" i="23"/>
  <c r="G69" i="22" s="1"/>
  <c r="G509" i="23"/>
  <c r="G73" i="22" s="1"/>
  <c r="G528" i="23"/>
  <c r="G76" i="22" s="1"/>
  <c r="G540" i="23"/>
  <c r="G78" i="22" s="1"/>
  <c r="G558" i="23"/>
  <c r="G81" i="22" s="1"/>
  <c r="G582" i="23"/>
  <c r="G85" i="22" s="1"/>
  <c r="G604" i="23"/>
  <c r="G89" i="22" s="1"/>
  <c r="G628" i="23"/>
  <c r="G93" i="22" s="1"/>
  <c r="G652" i="23"/>
  <c r="G97" i="22" s="1"/>
  <c r="Z226" i="6"/>
  <c r="V226"/>
  <c r="T226"/>
  <c r="R226"/>
  <c r="P226"/>
  <c r="N226"/>
  <c r="L226"/>
  <c r="J225"/>
  <c r="J226" s="1"/>
  <c r="Z222"/>
  <c r="X222"/>
  <c r="V222"/>
  <c r="T222"/>
  <c r="R222"/>
  <c r="P222"/>
  <c r="N222"/>
  <c r="L222"/>
  <c r="H222"/>
  <c r="F222"/>
  <c r="D222"/>
  <c r="J221"/>
  <c r="J222" s="1"/>
  <c r="F218"/>
  <c r="H218"/>
  <c r="L218"/>
  <c r="N218"/>
  <c r="P218"/>
  <c r="R218"/>
  <c r="T218"/>
  <c r="V218"/>
  <c r="X218"/>
  <c r="Z218"/>
  <c r="D218"/>
  <c r="J217"/>
  <c r="J218" s="1"/>
  <c r="X214"/>
  <c r="V214"/>
  <c r="T214"/>
  <c r="R214"/>
  <c r="N214"/>
  <c r="L214"/>
  <c r="J214"/>
  <c r="H214"/>
  <c r="F214"/>
  <c r="D214"/>
  <c r="P213"/>
  <c r="P214" s="1"/>
  <c r="P210"/>
  <c r="X210"/>
  <c r="V210"/>
  <c r="T210"/>
  <c r="R210"/>
  <c r="N210"/>
  <c r="L210"/>
  <c r="J210"/>
  <c r="H210"/>
  <c r="F210"/>
  <c r="D210"/>
  <c r="P209"/>
  <c r="F206"/>
  <c r="H206"/>
  <c r="J206"/>
  <c r="L206"/>
  <c r="N206"/>
  <c r="P206"/>
  <c r="R206"/>
  <c r="T206"/>
  <c r="V206"/>
  <c r="X206"/>
  <c r="D206"/>
  <c r="P205"/>
  <c r="P201"/>
  <c r="P202" s="1"/>
  <c r="P198"/>
  <c r="F194"/>
  <c r="H194"/>
  <c r="J194"/>
  <c r="L194"/>
  <c r="N194"/>
  <c r="R194"/>
  <c r="T194"/>
  <c r="V194"/>
  <c r="X194"/>
  <c r="Z194"/>
  <c r="D194"/>
  <c r="P197"/>
  <c r="P193"/>
  <c r="P194" s="1"/>
  <c r="F190"/>
  <c r="H190"/>
  <c r="J190"/>
  <c r="L190"/>
  <c r="N190"/>
  <c r="R190"/>
  <c r="T190"/>
  <c r="V190"/>
  <c r="X190"/>
  <c r="Z190"/>
  <c r="D190"/>
  <c r="P189"/>
  <c r="P190" s="1"/>
  <c r="X185"/>
  <c r="X186" s="1"/>
  <c r="H185"/>
  <c r="H186" s="1"/>
  <c r="F185"/>
  <c r="F186" s="1"/>
  <c r="Z181"/>
  <c r="X181"/>
  <c r="V181"/>
  <c r="T181"/>
  <c r="R181"/>
  <c r="P181"/>
  <c r="N181"/>
  <c r="L181"/>
  <c r="J181"/>
  <c r="H180"/>
  <c r="H181" s="1"/>
  <c r="F180"/>
  <c r="F181" s="1"/>
  <c r="F174"/>
  <c r="V174"/>
  <c r="T174"/>
  <c r="R174"/>
  <c r="N174"/>
  <c r="L174"/>
  <c r="J174"/>
  <c r="X174"/>
  <c r="H173"/>
  <c r="H174" s="1"/>
  <c r="F173"/>
  <c r="D174"/>
  <c r="H169"/>
  <c r="H168"/>
  <c r="J162"/>
  <c r="L162"/>
  <c r="N162"/>
  <c r="P162"/>
  <c r="R162"/>
  <c r="T162"/>
  <c r="V162"/>
  <c r="D162"/>
  <c r="X161"/>
  <c r="X162" s="1"/>
  <c r="H161"/>
  <c r="H162" s="1"/>
  <c r="F161"/>
  <c r="F162" s="1"/>
  <c r="F154"/>
  <c r="H154"/>
  <c r="J150"/>
  <c r="L150"/>
  <c r="N150"/>
  <c r="P150"/>
  <c r="R150"/>
  <c r="T150"/>
  <c r="V150"/>
  <c r="F149"/>
  <c r="F150" s="1"/>
  <c r="H149"/>
  <c r="H150" s="1"/>
  <c r="X149"/>
  <c r="X150" s="1"/>
  <c r="D149"/>
  <c r="D150" s="1"/>
  <c r="J144"/>
  <c r="L144"/>
  <c r="N144"/>
  <c r="P144"/>
  <c r="R144"/>
  <c r="T144"/>
  <c r="V144"/>
  <c r="X143"/>
  <c r="X144" s="1"/>
  <c r="F144"/>
  <c r="H143"/>
  <c r="H144" s="1"/>
  <c r="F140"/>
  <c r="J140"/>
  <c r="L140"/>
  <c r="N140"/>
  <c r="P140"/>
  <c r="R140"/>
  <c r="T140"/>
  <c r="V140"/>
  <c r="X140"/>
  <c r="D140"/>
  <c r="Z139"/>
  <c r="Z140" s="1"/>
  <c r="AB139"/>
  <c r="AB140" s="1"/>
  <c r="H139"/>
  <c r="H140" s="1"/>
  <c r="F129"/>
  <c r="H128"/>
  <c r="H129" s="1"/>
  <c r="X125"/>
  <c r="X124"/>
  <c r="H124"/>
  <c r="H125" s="1"/>
  <c r="F124"/>
  <c r="F125" s="1"/>
  <c r="F120"/>
  <c r="H120"/>
  <c r="J120"/>
  <c r="N120"/>
  <c r="P120"/>
  <c r="T120"/>
  <c r="V120"/>
  <c r="X119"/>
  <c r="X120" s="1"/>
  <c r="R119"/>
  <c r="R120" s="1"/>
  <c r="L119"/>
  <c r="L120" s="1"/>
  <c r="D119"/>
  <c r="D120" s="1"/>
  <c r="G80" i="23" l="1"/>
  <c r="G74" s="1"/>
  <c r="G15" i="22" s="1"/>
  <c r="G133" i="23"/>
  <c r="G127" s="1"/>
  <c r="G20" i="22" s="1"/>
  <c r="G248" i="23"/>
  <c r="G243" s="1"/>
  <c r="G30" i="22" s="1"/>
  <c r="G62" i="23"/>
  <c r="G58" s="1"/>
  <c r="G13" i="22" s="1"/>
  <c r="G209" i="23"/>
  <c r="G203" s="1"/>
  <c r="G27" i="22" s="1"/>
  <c r="I96" i="23"/>
  <c r="I17" i="22" s="1"/>
  <c r="G92" i="23"/>
  <c r="G88" s="1"/>
  <c r="G16" i="22" s="1"/>
  <c r="G82"/>
  <c r="K564" i="23"/>
  <c r="K82" i="22" s="1"/>
  <c r="G65"/>
  <c r="K462" i="23"/>
  <c r="K65" i="22" s="1"/>
  <c r="G197" i="23"/>
  <c r="G190" s="1"/>
  <c r="G26" i="22" s="1"/>
  <c r="I136" i="23"/>
  <c r="I127" s="1"/>
  <c r="G102"/>
  <c r="G96" s="1"/>
  <c r="G17" i="22" s="1"/>
  <c r="G182" i="23"/>
  <c r="G176" s="1"/>
  <c r="G24" i="22" s="1"/>
  <c r="G54" i="23"/>
  <c r="G50" s="1"/>
  <c r="G12" i="22" s="1"/>
  <c r="G236" i="23"/>
  <c r="G231" s="1"/>
  <c r="G29" i="22" s="1"/>
  <c r="I86" i="23"/>
  <c r="I74" s="1"/>
  <c r="I15" i="22" s="1"/>
  <c r="I253" i="23"/>
  <c r="I243" s="1"/>
  <c r="I30" i="22" s="1"/>
  <c r="G70" i="23"/>
  <c r="G66" s="1"/>
  <c r="G14" i="22" s="1"/>
  <c r="K616" i="23"/>
  <c r="K91" i="22" s="1"/>
  <c r="K522" i="23"/>
  <c r="K75" i="22" s="1"/>
  <c r="K528" i="23"/>
  <c r="K76" i="22" s="1"/>
  <c r="K276" i="23"/>
  <c r="K34" i="22" s="1"/>
  <c r="I34"/>
  <c r="I241" i="23"/>
  <c r="I231" s="1"/>
  <c r="G63" i="22"/>
  <c r="K450" i="23"/>
  <c r="K63" i="22" s="1"/>
  <c r="K264" i="23"/>
  <c r="K32" i="22" s="1"/>
  <c r="I32"/>
  <c r="G84"/>
  <c r="K576" i="23"/>
  <c r="K84" i="22" s="1"/>
  <c r="K408" i="23"/>
  <c r="K56" i="22" s="1"/>
  <c r="I56"/>
  <c r="K360" i="23"/>
  <c r="K48" i="22" s="1"/>
  <c r="I48"/>
  <c r="K312" i="23"/>
  <c r="K40" i="22" s="1"/>
  <c r="I40"/>
  <c r="K8" i="23"/>
  <c r="K5" i="22" s="1"/>
  <c r="I5"/>
  <c r="K622" i="23"/>
  <c r="K92" i="22" s="1"/>
  <c r="I92"/>
  <c r="G88"/>
  <c r="K598" i="23"/>
  <c r="K88" i="22" s="1"/>
  <c r="G62"/>
  <c r="K444" i="23"/>
  <c r="K62" i="22" s="1"/>
  <c r="I19"/>
  <c r="K646" i="23"/>
  <c r="K96" i="22" s="1"/>
  <c r="I96"/>
  <c r="K288" i="23"/>
  <c r="K36" i="22" s="1"/>
  <c r="I36"/>
  <c r="K270" i="23"/>
  <c r="K33" i="22" s="1"/>
  <c r="I33"/>
  <c r="K138" i="23"/>
  <c r="K21" i="22" s="1"/>
  <c r="I21"/>
  <c r="I94"/>
  <c r="K634" i="23"/>
  <c r="K94" i="22" s="1"/>
  <c r="G68"/>
  <c r="K483" i="23"/>
  <c r="K68" i="22" s="1"/>
  <c r="K396" i="23"/>
  <c r="K54" i="22" s="1"/>
  <c r="I54"/>
  <c r="K348" i="23"/>
  <c r="K46" i="22" s="1"/>
  <c r="I46"/>
  <c r="K300" i="23"/>
  <c r="K38" i="22" s="1"/>
  <c r="I38"/>
  <c r="G70"/>
  <c r="K495" i="23"/>
  <c r="K70" i="22" s="1"/>
  <c r="K432" i="23"/>
  <c r="K60" i="22" s="1"/>
  <c r="I60"/>
  <c r="K384" i="23"/>
  <c r="K52" i="22" s="1"/>
  <c r="I52"/>
  <c r="K336" i="23"/>
  <c r="K44" i="22" s="1"/>
  <c r="I44"/>
  <c r="K145" i="23"/>
  <c r="K22" i="22" s="1"/>
  <c r="I22"/>
  <c r="G80"/>
  <c r="K552" i="23"/>
  <c r="K80" i="22" s="1"/>
  <c r="G64"/>
  <c r="K456" i="23"/>
  <c r="K64" i="22" s="1"/>
  <c r="K39" i="23"/>
  <c r="K10" i="22" s="1"/>
  <c r="I10"/>
  <c r="K420" i="23"/>
  <c r="K58" i="22" s="1"/>
  <c r="I58"/>
  <c r="K372" i="23"/>
  <c r="K50" i="22" s="1"/>
  <c r="I50"/>
  <c r="K324" i="23"/>
  <c r="K42" i="22" s="1"/>
  <c r="I42"/>
  <c r="I16"/>
  <c r="G223" i="23"/>
  <c r="G217" s="1"/>
  <c r="G28" i="22" s="1"/>
  <c r="I286" i="23"/>
  <c r="I282" s="1"/>
  <c r="K664"/>
  <c r="K99" i="22" s="1"/>
  <c r="I99"/>
  <c r="I7"/>
  <c r="K21" i="23"/>
  <c r="K7" i="22" s="1"/>
  <c r="K505" i="23"/>
  <c r="K72" i="22" s="1"/>
  <c r="I72"/>
  <c r="I11"/>
  <c r="K46" i="23"/>
  <c r="K11" i="22" s="1"/>
  <c r="I98"/>
  <c r="K658" i="23"/>
  <c r="K98" i="22" s="1"/>
  <c r="I90"/>
  <c r="K610" i="23"/>
  <c r="K90" i="22" s="1"/>
  <c r="I31"/>
  <c r="K255" i="23"/>
  <c r="K31" i="22" s="1"/>
  <c r="I23"/>
  <c r="K163" i="23"/>
  <c r="K23" i="22" s="1"/>
  <c r="K628" i="23"/>
  <c r="K93" i="22" s="1"/>
  <c r="I93"/>
  <c r="I18"/>
  <c r="K28" i="23"/>
  <c r="K8" i="22" s="1"/>
  <c r="I8"/>
  <c r="I229" i="23"/>
  <c r="I217" s="1"/>
  <c r="I59" i="22"/>
  <c r="K426" i="23"/>
  <c r="K59" i="22" s="1"/>
  <c r="K414" i="23"/>
  <c r="K57" i="22" s="1"/>
  <c r="I57"/>
  <c r="I55"/>
  <c r="K402" i="23"/>
  <c r="K55" i="22" s="1"/>
  <c r="K390" i="23"/>
  <c r="K53" i="22" s="1"/>
  <c r="I53"/>
  <c r="I51"/>
  <c r="K378" i="23"/>
  <c r="K51" i="22" s="1"/>
  <c r="K366" i="23"/>
  <c r="K49" i="22" s="1"/>
  <c r="I49"/>
  <c r="I47"/>
  <c r="K354" i="23"/>
  <c r="K47" i="22" s="1"/>
  <c r="K342" i="23"/>
  <c r="K45" i="22" s="1"/>
  <c r="I45"/>
  <c r="I43"/>
  <c r="K330" i="23"/>
  <c r="K43" i="22" s="1"/>
  <c r="K318" i="23"/>
  <c r="K41" i="22" s="1"/>
  <c r="I41"/>
  <c r="I39"/>
  <c r="K306" i="23"/>
  <c r="K39" i="22" s="1"/>
  <c r="K294" i="23"/>
  <c r="K37" i="22" s="1"/>
  <c r="I37"/>
  <c r="K438" i="23"/>
  <c r="K61" i="22" s="1"/>
  <c r="K469" i="23"/>
  <c r="K66" i="22" s="1"/>
  <c r="K540" i="23"/>
  <c r="K78" i="22" s="1"/>
  <c r="K652" i="23"/>
  <c r="K97" i="22" s="1"/>
  <c r="I97"/>
  <c r="I12"/>
  <c r="I13"/>
  <c r="K515" i="23"/>
  <c r="K74" i="22" s="1"/>
  <c r="I74"/>
  <c r="I215" i="23"/>
  <c r="I203" s="1"/>
  <c r="I24" i="22"/>
  <c r="G123" i="23"/>
  <c r="G117" s="1"/>
  <c r="G19" i="22" s="1"/>
  <c r="K12" i="23"/>
  <c r="K6" i="22" s="1"/>
  <c r="I6"/>
  <c r="K546" i="23"/>
  <c r="K79" i="22" s="1"/>
  <c r="K558" i="23"/>
  <c r="K81" i="22" s="1"/>
  <c r="K509" i="23"/>
  <c r="K73" i="22" s="1"/>
  <c r="K586" i="23"/>
  <c r="K86" i="22" s="1"/>
  <c r="K582" i="23"/>
  <c r="K85" i="22" s="1"/>
  <c r="I14"/>
  <c r="K604" i="23"/>
  <c r="K89" i="22" s="1"/>
  <c r="I89"/>
  <c r="I201" i="23"/>
  <c r="I190" s="1"/>
  <c r="G113"/>
  <c r="G110" s="1"/>
  <c r="K592"/>
  <c r="K87" i="22" s="1"/>
  <c r="K570" i="23"/>
  <c r="K83" i="22" s="1"/>
  <c r="K640" i="23"/>
  <c r="K95" i="22" s="1"/>
  <c r="K534" i="23"/>
  <c r="K77" i="22" s="1"/>
  <c r="K489" i="23"/>
  <c r="K69" i="22" s="1"/>
  <c r="K476" i="23"/>
  <c r="K67" i="22" s="1"/>
  <c r="J114" i="6"/>
  <c r="L114"/>
  <c r="N114"/>
  <c r="P114"/>
  <c r="R114"/>
  <c r="T114"/>
  <c r="V114"/>
  <c r="D114"/>
  <c r="X113"/>
  <c r="X114" s="1"/>
  <c r="H113"/>
  <c r="H114" s="1"/>
  <c r="H155" s="1"/>
  <c r="F113"/>
  <c r="F114" s="1"/>
  <c r="J107"/>
  <c r="L107"/>
  <c r="N107"/>
  <c r="P107"/>
  <c r="R107"/>
  <c r="T107"/>
  <c r="V107"/>
  <c r="D107"/>
  <c r="X106"/>
  <c r="X107" s="1"/>
  <c r="H106"/>
  <c r="H107" s="1"/>
  <c r="F106"/>
  <c r="F107" s="1"/>
  <c r="D100"/>
  <c r="J100"/>
  <c r="L100"/>
  <c r="N100"/>
  <c r="P100"/>
  <c r="R100"/>
  <c r="T100"/>
  <c r="V100"/>
  <c r="X100"/>
  <c r="H99"/>
  <c r="H100" s="1"/>
  <c r="F99"/>
  <c r="F100" s="1"/>
  <c r="J95"/>
  <c r="L95"/>
  <c r="N95"/>
  <c r="P95"/>
  <c r="R95"/>
  <c r="T95"/>
  <c r="V95"/>
  <c r="X95"/>
  <c r="X94"/>
  <c r="H94"/>
  <c r="H95" s="1"/>
  <c r="F94"/>
  <c r="F95" s="1"/>
  <c r="J91"/>
  <c r="L91"/>
  <c r="N91"/>
  <c r="P91"/>
  <c r="R91"/>
  <c r="T91"/>
  <c r="V91"/>
  <c r="X90"/>
  <c r="X91" s="1"/>
  <c r="H90"/>
  <c r="H91" s="1"/>
  <c r="F90"/>
  <c r="F91" s="1"/>
  <c r="F84"/>
  <c r="H84"/>
  <c r="J84"/>
  <c r="L84"/>
  <c r="N84"/>
  <c r="P84"/>
  <c r="R84"/>
  <c r="T84"/>
  <c r="V84"/>
  <c r="X84"/>
  <c r="AB83"/>
  <c r="AB84" s="1"/>
  <c r="D83"/>
  <c r="D84" s="1"/>
  <c r="J77"/>
  <c r="L77"/>
  <c r="N77"/>
  <c r="P77"/>
  <c r="R77"/>
  <c r="T77"/>
  <c r="V77"/>
  <c r="X76"/>
  <c r="X77" s="1"/>
  <c r="H76"/>
  <c r="H77" s="1"/>
  <c r="J73"/>
  <c r="L73"/>
  <c r="N73"/>
  <c r="P73"/>
  <c r="R73"/>
  <c r="T73"/>
  <c r="V73"/>
  <c r="D73"/>
  <c r="H72"/>
  <c r="H73" s="1"/>
  <c r="X72"/>
  <c r="X73" s="1"/>
  <c r="F72"/>
  <c r="F73" s="1"/>
  <c r="F69"/>
  <c r="H69"/>
  <c r="J69"/>
  <c r="N69"/>
  <c r="P69"/>
  <c r="R69"/>
  <c r="V69"/>
  <c r="X68"/>
  <c r="X69" s="1"/>
  <c r="T68"/>
  <c r="T69" s="1"/>
  <c r="L68"/>
  <c r="L69" s="1"/>
  <c r="D68"/>
  <c r="D69" s="1"/>
  <c r="F62"/>
  <c r="H62"/>
  <c r="J62"/>
  <c r="N62"/>
  <c r="P62"/>
  <c r="R62"/>
  <c r="V62"/>
  <c r="L61"/>
  <c r="L62" s="1"/>
  <c r="D61"/>
  <c r="D62" s="1"/>
  <c r="X61"/>
  <c r="X62" s="1"/>
  <c r="T61"/>
  <c r="T62" s="1"/>
  <c r="F55"/>
  <c r="H55"/>
  <c r="J55"/>
  <c r="N55"/>
  <c r="P55"/>
  <c r="T55"/>
  <c r="V55"/>
  <c r="L54"/>
  <c r="L55" s="1"/>
  <c r="R54"/>
  <c r="R55" s="1"/>
  <c r="X54"/>
  <c r="X55" s="1"/>
  <c r="D54"/>
  <c r="D55" s="1"/>
  <c r="K58" i="23" l="1"/>
  <c r="K13" i="22" s="1"/>
  <c r="K96" i="23"/>
  <c r="K17" i="22" s="1"/>
  <c r="K66" i="23"/>
  <c r="K14" i="22" s="1"/>
  <c r="K176" i="23"/>
  <c r="K24" i="22" s="1"/>
  <c r="K88" i="23"/>
  <c r="K16" i="22" s="1"/>
  <c r="K243" i="23"/>
  <c r="K30" i="22" s="1"/>
  <c r="K50" i="23"/>
  <c r="K12" i="22" s="1"/>
  <c r="K74" i="23"/>
  <c r="K15" i="22" s="1"/>
  <c r="I20"/>
  <c r="K127" i="23"/>
  <c r="K20" i="22" s="1"/>
  <c r="K231" i="23"/>
  <c r="K29" i="22" s="1"/>
  <c r="I29"/>
  <c r="I35"/>
  <c r="K282" i="23"/>
  <c r="K35" i="22" s="1"/>
  <c r="K190" i="23"/>
  <c r="K26" i="22" s="1"/>
  <c r="I26"/>
  <c r="G18"/>
  <c r="K110" i="23"/>
  <c r="K18" i="22" s="1"/>
  <c r="I27"/>
  <c r="K203" i="23"/>
  <c r="K27" i="22" s="1"/>
  <c r="K217" i="23"/>
  <c r="K28" i="22" s="1"/>
  <c r="I28"/>
  <c r="K117" i="23"/>
  <c r="K19" i="22" s="1"/>
  <c r="F155" i="6"/>
  <c r="D74"/>
  <c r="J48" l="1"/>
  <c r="J49" s="1"/>
  <c r="X49"/>
  <c r="V49"/>
  <c r="T49"/>
  <c r="R49"/>
  <c r="N49"/>
  <c r="L49"/>
  <c r="H49"/>
  <c r="F49"/>
  <c r="D49"/>
  <c r="P49"/>
  <c r="F45"/>
  <c r="H45"/>
  <c r="J45"/>
  <c r="L45"/>
  <c r="N45"/>
  <c r="R45"/>
  <c r="T45"/>
  <c r="V45"/>
  <c r="X45"/>
  <c r="D45"/>
  <c r="P44"/>
  <c r="P45" s="1"/>
  <c r="F41"/>
  <c r="H41"/>
  <c r="J41"/>
  <c r="L41"/>
  <c r="N41"/>
  <c r="R41"/>
  <c r="T41"/>
  <c r="V41"/>
  <c r="X41"/>
  <c r="D41"/>
  <c r="P40"/>
  <c r="X37"/>
  <c r="X129" s="1"/>
  <c r="V37"/>
  <c r="V129" s="1"/>
  <c r="T37"/>
  <c r="T129" s="1"/>
  <c r="R37"/>
  <c r="R129" s="1"/>
  <c r="N37"/>
  <c r="N129" s="1"/>
  <c r="L37"/>
  <c r="L129" s="1"/>
  <c r="J37"/>
  <c r="J129" s="1"/>
  <c r="H37"/>
  <c r="F37"/>
  <c r="F33"/>
  <c r="D37"/>
  <c r="P36"/>
  <c r="P37" s="1"/>
  <c r="P129" s="1"/>
  <c r="H33"/>
  <c r="J33"/>
  <c r="L33"/>
  <c r="N33"/>
  <c r="R33"/>
  <c r="T33"/>
  <c r="V33"/>
  <c r="X33"/>
  <c r="D33"/>
  <c r="P32"/>
  <c r="P33" s="1"/>
  <c r="P28"/>
  <c r="X29"/>
  <c r="V29"/>
  <c r="R29"/>
  <c r="N29"/>
  <c r="J29"/>
  <c r="H29"/>
  <c r="F29"/>
  <c r="T29"/>
  <c r="L29"/>
  <c r="D29"/>
  <c r="F25"/>
  <c r="H25"/>
  <c r="J25"/>
  <c r="N25"/>
  <c r="P25"/>
  <c r="R25"/>
  <c r="V25"/>
  <c r="L24"/>
  <c r="L25" s="1"/>
  <c r="T24"/>
  <c r="T25" s="1"/>
  <c r="X24"/>
  <c r="X25" s="1"/>
  <c r="D24"/>
  <c r="D25" s="1"/>
  <c r="J21"/>
  <c r="L21"/>
  <c r="N21"/>
  <c r="P21"/>
  <c r="R21"/>
  <c r="T21"/>
  <c r="V21"/>
  <c r="X21"/>
  <c r="H20"/>
  <c r="H21" s="1"/>
  <c r="F20"/>
  <c r="F21" s="1"/>
  <c r="D20"/>
  <c r="D21" s="1"/>
  <c r="X16"/>
  <c r="X17" s="1"/>
  <c r="H16"/>
  <c r="H17" s="1"/>
  <c r="F16"/>
  <c r="F17" s="1"/>
  <c r="I8" i="25" l="1"/>
  <c r="P41" i="6"/>
  <c r="P29"/>
  <c r="P174"/>
  <c r="F11"/>
  <c r="H11"/>
  <c r="X11"/>
  <c r="D11"/>
  <c r="I16" i="25" l="1"/>
  <c r="D12" i="6"/>
  <c r="D226"/>
  <c r="I18" i="25" s="1"/>
  <c r="F12" i="6"/>
  <c r="F226"/>
  <c r="H12"/>
  <c r="H226"/>
  <c r="X12"/>
  <c r="X226"/>
  <c r="I15" i="25"/>
  <c r="I17" l="1"/>
  <c r="I26" s="1"/>
  <c r="I10"/>
  <c r="I13" l="1"/>
  <c r="I27" s="1"/>
  <c r="I9"/>
  <c r="I349" i="3"/>
  <c r="I350" s="1"/>
  <c r="I351" s="1"/>
  <c r="D9" i="21" l="1"/>
  <c r="G18" i="25" l="1"/>
  <c r="D15" i="21"/>
  <c r="D10"/>
  <c r="D11" s="1"/>
  <c r="D16"/>
  <c r="D14" l="1"/>
  <c r="D13"/>
  <c r="G11" i="25" l="1"/>
  <c r="G12"/>
  <c r="G10" l="1"/>
  <c r="G9" l="1"/>
  <c r="G13" s="1"/>
  <c r="G17" l="1"/>
  <c r="G16"/>
  <c r="G15" l="1"/>
  <c r="G26" s="1"/>
  <c r="G27" s="1"/>
  <c r="G349" i="3"/>
  <c r="G350" s="1"/>
  <c r="G351" s="1"/>
  <c r="D5" i="21" l="1"/>
  <c r="D20" s="1"/>
  <c r="D21" s="1"/>
  <c r="D8" l="1"/>
  <c r="D22" s="1"/>
  <c r="D23" l="1"/>
  <c r="D24" s="1"/>
  <c r="D25" l="1"/>
  <c r="D26" l="1"/>
  <c r="D27" s="1"/>
  <c r="E8" l="1"/>
  <c r="E21"/>
  <c r="E11"/>
  <c r="E27"/>
  <c r="E26"/>
  <c r="E25"/>
</calcChain>
</file>

<file path=xl/sharedStrings.xml><?xml version="1.0" encoding="utf-8"?>
<sst xmlns="http://schemas.openxmlformats.org/spreadsheetml/2006/main" count="3675" uniqueCount="1603">
  <si>
    <r>
      <rPr>
        <b/>
        <sz val="8"/>
        <color theme="1"/>
        <rFont val="굴림"/>
        <family val="3"/>
        <charset val="129"/>
      </rPr>
      <t>번호</t>
    </r>
    <r>
      <rPr>
        <b/>
        <sz val="8"/>
        <color theme="1"/>
        <rFont val="돋움"/>
        <family val="3"/>
        <charset val="129"/>
      </rPr>
      <t xml:space="preserve">
</t>
    </r>
    <r>
      <rPr>
        <sz val="8"/>
        <color theme="1"/>
        <rFont val="Trebuchet MS"/>
        <family val="2"/>
      </rPr>
      <t>NO.</t>
    </r>
    <phoneticPr fontId="2" type="noConversion"/>
  </si>
  <si>
    <r>
      <rPr>
        <b/>
        <sz val="8"/>
        <color theme="1"/>
        <rFont val="굴림"/>
        <family val="3"/>
        <charset val="129"/>
      </rPr>
      <t>품       명</t>
    </r>
    <r>
      <rPr>
        <b/>
        <sz val="8"/>
        <color theme="1"/>
        <rFont val="돋움"/>
        <family val="3"/>
        <charset val="129"/>
      </rPr>
      <t xml:space="preserve">
</t>
    </r>
    <r>
      <rPr>
        <sz val="8"/>
        <color theme="1"/>
        <rFont val="Trebuchet MS"/>
        <family val="2"/>
      </rPr>
      <t>DESCRIPTION</t>
    </r>
    <phoneticPr fontId="2" type="noConversion"/>
  </si>
  <si>
    <r>
      <rPr>
        <b/>
        <sz val="8"/>
        <color theme="1"/>
        <rFont val="굴림"/>
        <family val="3"/>
        <charset val="129"/>
      </rPr>
      <t>규       격</t>
    </r>
    <r>
      <rPr>
        <b/>
        <sz val="8"/>
        <color theme="1"/>
        <rFont val="돋움"/>
        <family val="3"/>
        <charset val="129"/>
      </rPr>
      <t xml:space="preserve">
</t>
    </r>
    <r>
      <rPr>
        <sz val="8"/>
        <color theme="1"/>
        <rFont val="Trebuchet MS"/>
        <family val="2"/>
      </rPr>
      <t>SPEC</t>
    </r>
    <phoneticPr fontId="2" type="noConversion"/>
  </si>
  <si>
    <r>
      <rPr>
        <b/>
        <sz val="8"/>
        <color theme="1"/>
        <rFont val="굴림"/>
        <family val="3"/>
        <charset val="129"/>
      </rPr>
      <t>단 위</t>
    </r>
    <r>
      <rPr>
        <b/>
        <sz val="8"/>
        <color theme="1"/>
        <rFont val="돋움"/>
        <family val="3"/>
        <charset val="129"/>
      </rPr>
      <t xml:space="preserve">
</t>
    </r>
    <r>
      <rPr>
        <sz val="8"/>
        <color theme="1"/>
        <rFont val="Trebuchet MS"/>
        <family val="2"/>
      </rPr>
      <t>UNIT</t>
    </r>
    <phoneticPr fontId="2" type="noConversion"/>
  </si>
  <si>
    <r>
      <rPr>
        <b/>
        <sz val="8"/>
        <color theme="1"/>
        <rFont val="굴림"/>
        <family val="3"/>
        <charset val="129"/>
      </rPr>
      <t>수  량</t>
    </r>
    <r>
      <rPr>
        <b/>
        <sz val="8"/>
        <color theme="1"/>
        <rFont val="돋움"/>
        <family val="3"/>
        <charset val="129"/>
      </rPr>
      <t xml:space="preserve">
</t>
    </r>
    <r>
      <rPr>
        <sz val="8"/>
        <color theme="1"/>
        <rFont val="Trebuchet MS"/>
        <family val="2"/>
      </rPr>
      <t>Q'TY</t>
    </r>
    <phoneticPr fontId="2" type="noConversion"/>
  </si>
  <si>
    <r>
      <rPr>
        <b/>
        <sz val="8"/>
        <color theme="1"/>
        <rFont val="굴림"/>
        <family val="3"/>
        <charset val="129"/>
      </rPr>
      <t>단  가</t>
    </r>
    <r>
      <rPr>
        <b/>
        <sz val="8"/>
        <color theme="1"/>
        <rFont val="돋움"/>
        <family val="3"/>
        <charset val="129"/>
      </rPr>
      <t xml:space="preserve">
</t>
    </r>
    <r>
      <rPr>
        <sz val="8"/>
        <color theme="1"/>
        <rFont val="Trebuchet MS"/>
        <family val="2"/>
      </rPr>
      <t>UNIT PRICE</t>
    </r>
    <phoneticPr fontId="2" type="noConversion"/>
  </si>
  <si>
    <r>
      <rPr>
        <b/>
        <sz val="8"/>
        <color theme="1"/>
        <rFont val="굴림"/>
        <family val="3"/>
        <charset val="129"/>
      </rPr>
      <t>금  액</t>
    </r>
    <r>
      <rPr>
        <b/>
        <sz val="8"/>
        <color theme="1"/>
        <rFont val="돋움"/>
        <family val="3"/>
        <charset val="129"/>
      </rPr>
      <t xml:space="preserve">
</t>
    </r>
    <r>
      <rPr>
        <sz val="8"/>
        <color theme="1"/>
        <rFont val="Trebuchet MS"/>
        <family val="2"/>
      </rPr>
      <t>TOTAL PRICE</t>
    </r>
    <phoneticPr fontId="2" type="noConversion"/>
  </si>
  <si>
    <r>
      <rPr>
        <b/>
        <sz val="8"/>
        <color theme="1"/>
        <rFont val="굴림"/>
        <family val="3"/>
        <charset val="129"/>
      </rPr>
      <t>제조사</t>
    </r>
    <r>
      <rPr>
        <b/>
        <sz val="8"/>
        <color theme="1"/>
        <rFont val="돋움"/>
        <family val="3"/>
        <charset val="129"/>
      </rPr>
      <t xml:space="preserve">
</t>
    </r>
    <r>
      <rPr>
        <sz val="8"/>
        <color theme="1"/>
        <rFont val="Trebuchet MS"/>
        <family val="2"/>
      </rPr>
      <t>MAKER</t>
    </r>
    <phoneticPr fontId="2" type="noConversion"/>
  </si>
  <si>
    <r>
      <rPr>
        <b/>
        <sz val="8"/>
        <color theme="1"/>
        <rFont val="굴림"/>
        <family val="3"/>
        <charset val="129"/>
      </rPr>
      <t>비  고</t>
    </r>
    <r>
      <rPr>
        <b/>
        <sz val="8"/>
        <color theme="1"/>
        <rFont val="돋움"/>
        <family val="3"/>
        <charset val="129"/>
      </rPr>
      <t xml:space="preserve">
</t>
    </r>
    <r>
      <rPr>
        <sz val="8"/>
        <color theme="1"/>
        <rFont val="Trebuchet MS"/>
        <family val="2"/>
      </rPr>
      <t>REMARK</t>
    </r>
    <phoneticPr fontId="2" type="noConversion"/>
  </si>
  <si>
    <t>구 분</t>
  </si>
  <si>
    <t>수량</t>
    <phoneticPr fontId="119" type="noConversion"/>
  </si>
  <si>
    <t>통신관련기사</t>
    <phoneticPr fontId="119" type="noConversion"/>
  </si>
  <si>
    <t>통신산업기사</t>
    <phoneticPr fontId="119" type="noConversion"/>
  </si>
  <si>
    <t>통신기능사</t>
    <phoneticPr fontId="119" type="noConversion"/>
  </si>
  <si>
    <t>무선안테나공</t>
    <phoneticPr fontId="119" type="noConversion"/>
  </si>
  <si>
    <t>시험. 측정 및 교정</t>
    <phoneticPr fontId="119" type="noConversion"/>
  </si>
  <si>
    <t>품제외</t>
    <phoneticPr fontId="2" type="noConversion"/>
  </si>
  <si>
    <t>소계</t>
    <phoneticPr fontId="119" type="noConversion"/>
  </si>
  <si>
    <t>금액</t>
    <phoneticPr fontId="123" type="noConversion"/>
  </si>
  <si>
    <r>
      <rPr>
        <b/>
        <sz val="8"/>
        <color theme="1"/>
        <rFont val="돋움"/>
        <family val="3"/>
        <charset val="129"/>
      </rPr>
      <t>자</t>
    </r>
    <r>
      <rPr>
        <b/>
        <sz val="8"/>
        <color theme="1"/>
        <rFont val="Trebuchet MS"/>
        <family val="2"/>
      </rPr>
      <t xml:space="preserve">  </t>
    </r>
    <r>
      <rPr>
        <b/>
        <sz val="8"/>
        <color theme="1"/>
        <rFont val="돋움"/>
        <family val="3"/>
        <charset val="129"/>
      </rPr>
      <t>재</t>
    </r>
    <r>
      <rPr>
        <b/>
        <sz val="8"/>
        <color theme="1"/>
        <rFont val="Trebuchet MS"/>
        <family val="2"/>
      </rPr>
      <t xml:space="preserve">  </t>
    </r>
    <r>
      <rPr>
        <b/>
        <sz val="8"/>
        <color theme="1"/>
        <rFont val="돋움"/>
        <family val="3"/>
        <charset val="129"/>
      </rPr>
      <t>비</t>
    </r>
    <phoneticPr fontId="2" type="noConversion"/>
  </si>
  <si>
    <r>
      <rPr>
        <b/>
        <sz val="8"/>
        <color theme="1"/>
        <rFont val="돋움"/>
        <family val="3"/>
        <charset val="129"/>
      </rPr>
      <t>노</t>
    </r>
    <r>
      <rPr>
        <b/>
        <sz val="8"/>
        <color theme="1"/>
        <rFont val="Trebuchet MS"/>
        <family val="2"/>
      </rPr>
      <t xml:space="preserve">  </t>
    </r>
    <r>
      <rPr>
        <b/>
        <sz val="8"/>
        <color theme="1"/>
        <rFont val="돋움"/>
        <family val="3"/>
        <charset val="129"/>
      </rPr>
      <t>무</t>
    </r>
    <r>
      <rPr>
        <b/>
        <sz val="8"/>
        <color theme="1"/>
        <rFont val="Trebuchet MS"/>
        <family val="2"/>
      </rPr>
      <t xml:space="preserve">  </t>
    </r>
    <r>
      <rPr>
        <b/>
        <sz val="8"/>
        <color theme="1"/>
        <rFont val="돋움"/>
        <family val="3"/>
        <charset val="129"/>
      </rPr>
      <t>비</t>
    </r>
    <phoneticPr fontId="2" type="noConversion"/>
  </si>
  <si>
    <t>순</t>
    <phoneticPr fontId="119" type="noConversion"/>
  </si>
  <si>
    <t>통신설비공</t>
    <phoneticPr fontId="119" type="noConversion"/>
  </si>
  <si>
    <t>통신내선공</t>
    <phoneticPr fontId="119" type="noConversion"/>
  </si>
  <si>
    <t>통신외선공</t>
    <phoneticPr fontId="119" type="noConversion"/>
  </si>
  <si>
    <t>통신케이블공</t>
    <phoneticPr fontId="119" type="noConversion"/>
  </si>
  <si>
    <t>특별인부</t>
    <phoneticPr fontId="119" type="noConversion"/>
  </si>
  <si>
    <t>보통인부</t>
    <phoneticPr fontId="119" type="noConversion"/>
  </si>
  <si>
    <t>비고</t>
    <phoneticPr fontId="119" type="noConversion"/>
  </si>
  <si>
    <t>공량(인)</t>
    <phoneticPr fontId="119" type="noConversion"/>
  </si>
  <si>
    <t>A</t>
    <phoneticPr fontId="2" type="noConversion"/>
  </si>
  <si>
    <t xml:space="preserve">기초작업 </t>
    <phoneticPr fontId="119" type="noConversion"/>
  </si>
  <si>
    <t>통품5-3-6</t>
    <phoneticPr fontId="119" type="noConversion"/>
  </si>
  <si>
    <t>조립 및 설치</t>
    <phoneticPr fontId="119" type="noConversion"/>
  </si>
  <si>
    <t>조정</t>
    <phoneticPr fontId="119" type="noConversion"/>
  </si>
  <si>
    <t>설치</t>
    <phoneticPr fontId="2" type="noConversion"/>
  </si>
  <si>
    <t>점검</t>
    <phoneticPr fontId="2" type="noConversion"/>
  </si>
  <si>
    <t>조정</t>
    <phoneticPr fontId="2" type="noConversion"/>
  </si>
  <si>
    <t>시험 및 측정</t>
    <phoneticPr fontId="2" type="noConversion"/>
  </si>
  <si>
    <t>송신소 장비</t>
    <phoneticPr fontId="2" type="noConversion"/>
  </si>
  <si>
    <t>A</t>
    <phoneticPr fontId="2" type="noConversion"/>
  </si>
  <si>
    <t>통품5-3-3-나</t>
    <phoneticPr fontId="119" type="noConversion"/>
  </si>
  <si>
    <t>통품5-3-3-라</t>
    <phoneticPr fontId="119" type="noConversion"/>
  </si>
  <si>
    <t>시험 및 점검</t>
    <phoneticPr fontId="2" type="noConversion"/>
  </si>
  <si>
    <t>통품6-21</t>
    <phoneticPr fontId="119" type="noConversion"/>
  </si>
  <si>
    <t>통품5-3-3-다</t>
    <phoneticPr fontId="119" type="noConversion"/>
  </si>
  <si>
    <t>통품5-3-3-가</t>
    <phoneticPr fontId="119" type="noConversion"/>
  </si>
  <si>
    <t>U Link, Coaxial SW.</t>
    <phoneticPr fontId="119" type="noConversion"/>
  </si>
  <si>
    <t>시험 및 측정</t>
    <phoneticPr fontId="119" type="noConversion"/>
  </si>
  <si>
    <t>포장헤체 및 점검</t>
    <phoneticPr fontId="2" type="noConversion"/>
  </si>
  <si>
    <t>조립설치</t>
    <phoneticPr fontId="2" type="noConversion"/>
  </si>
  <si>
    <t>특성측정 및 조정</t>
    <phoneticPr fontId="2" type="noConversion"/>
  </si>
  <si>
    <t>통품5-3-5-라</t>
    <phoneticPr fontId="2" type="noConversion"/>
  </si>
  <si>
    <t>인양설치</t>
    <phoneticPr fontId="2" type="noConversion"/>
  </si>
  <si>
    <t>공기압시험 및 점검</t>
    <phoneticPr fontId="2" type="noConversion"/>
  </si>
  <si>
    <t>최종특성측정</t>
    <phoneticPr fontId="2" type="noConversion"/>
  </si>
  <si>
    <t>식</t>
  </si>
  <si>
    <t>ea</t>
  </si>
  <si>
    <t>ea</t>
    <phoneticPr fontId="2" type="noConversion"/>
  </si>
  <si>
    <t>부산/전주송신소 이전</t>
    <phoneticPr fontId="2" type="noConversion"/>
  </si>
  <si>
    <t>Nautel NV 3.5</t>
    <phoneticPr fontId="2" type="noConversion"/>
  </si>
  <si>
    <t>B</t>
    <phoneticPr fontId="2" type="noConversion"/>
  </si>
  <si>
    <t>대구국악방송 제작시설 설치</t>
    <phoneticPr fontId="2" type="noConversion"/>
  </si>
  <si>
    <t>Digital Audio Codec (V.35케이블 포함)</t>
  </si>
  <si>
    <t>2RU frame</t>
  </si>
  <si>
    <t>Analog Audio Distribution Amplifier</t>
  </si>
  <si>
    <t>Digital Audio Distribution Amplifier</t>
  </si>
  <si>
    <t>Dual Stereo Audio A/D Converter</t>
  </si>
  <si>
    <t>Dual Stereo Audio D/A Converter</t>
  </si>
  <si>
    <t>Audio Jack Field</t>
  </si>
  <si>
    <t>방송수신용 휩안테나</t>
  </si>
  <si>
    <t>19“ RACK</t>
  </si>
  <si>
    <t>2-1</t>
    <phoneticPr fontId="2" type="noConversion"/>
  </si>
  <si>
    <t>2-2</t>
    <phoneticPr fontId="2" type="noConversion"/>
  </si>
  <si>
    <t>2-3</t>
    <phoneticPr fontId="2" type="noConversion"/>
  </si>
  <si>
    <t>2-4</t>
    <phoneticPr fontId="2" type="noConversion"/>
  </si>
  <si>
    <t>2-5</t>
    <phoneticPr fontId="2" type="noConversion"/>
  </si>
  <si>
    <t>[기계실 장비]</t>
    <phoneticPr fontId="2" type="noConversion"/>
  </si>
  <si>
    <t>set</t>
  </si>
  <si>
    <t>조</t>
  </si>
  <si>
    <t>Audio File System</t>
  </si>
  <si>
    <t>DAW (Digital Audio Workstation)</t>
  </si>
  <si>
    <t>Master Sync Generator</t>
  </si>
  <si>
    <t>CDP</t>
  </si>
  <si>
    <t>Reverb</t>
  </si>
  <si>
    <t>Telephone Hybrid</t>
  </si>
  <si>
    <t>Powered Speaker (조정실 및 스튜디오)</t>
  </si>
  <si>
    <t>Voice Recoder System</t>
  </si>
  <si>
    <t>방송보조용 본체(인터넷용)</t>
  </si>
  <si>
    <t>콘솔데스크</t>
  </si>
  <si>
    <t>MC데스크</t>
  </si>
  <si>
    <t>원격제어감시용 단말</t>
  </si>
  <si>
    <t xml:space="preserve">【 건축음향 】 </t>
  </si>
  <si>
    <t xml:space="preserve"> - 이설 전 36개포인트 측정 (3일)</t>
    <phoneticPr fontId="2" type="noConversion"/>
  </si>
  <si>
    <t xml:space="preserve"> - 기존 부산국악방송 방송구역 이동간 측정(7일)</t>
    <phoneticPr fontId="2" type="noConversion"/>
  </si>
  <si>
    <t>일</t>
    <phoneticPr fontId="2" type="noConversion"/>
  </si>
  <si>
    <t>일비,식비,식비,교통비</t>
    <phoneticPr fontId="2" type="noConversion"/>
  </si>
  <si>
    <t>Wall Box System (1st)</t>
  </si>
  <si>
    <t>Wall Box System (2,3st)</t>
  </si>
  <si>
    <t>Analog Mic Audio Cable</t>
  </si>
  <si>
    <t>Digital Audio Cable</t>
  </si>
  <si>
    <t>Lan Cable</t>
  </si>
  <si>
    <t>Data Cable</t>
  </si>
  <si>
    <t>Electric Cable</t>
  </si>
  <si>
    <t>Grounding Cable</t>
  </si>
  <si>
    <t>고장력 Flexible</t>
  </si>
  <si>
    <t xml:space="preserve"> - 고장력 FlexibleConnector</t>
  </si>
  <si>
    <t>Data D-Sub Connector</t>
  </si>
  <si>
    <t>Impedance Matching</t>
  </si>
  <si>
    <t>Cable TIE</t>
  </si>
  <si>
    <t>Lettering Tape</t>
  </si>
  <si>
    <t>Sub Materials</t>
  </si>
  <si>
    <t>Custom made</t>
  </si>
  <si>
    <t>m</t>
  </si>
  <si>
    <t>lot</t>
  </si>
  <si>
    <t>ea</t>
    <phoneticPr fontId="2" type="noConversion"/>
  </si>
  <si>
    <t>[방송제작 장비]</t>
    <phoneticPr fontId="2" type="noConversion"/>
  </si>
  <si>
    <t>10T</t>
    <phoneticPr fontId="2" type="noConversion"/>
  </si>
  <si>
    <t>DALET 5.1</t>
    <phoneticPr fontId="2" type="noConversion"/>
  </si>
  <si>
    <t>대</t>
    <phoneticPr fontId="2" type="noConversion"/>
  </si>
  <si>
    <t xml:space="preserve"> - 이동형 오디오파일 단말</t>
    <phoneticPr fontId="2" type="noConversion"/>
  </si>
  <si>
    <t xml:space="preserve"> - 설치자재 및 기타</t>
    <phoneticPr fontId="2" type="noConversion"/>
  </si>
  <si>
    <t>식</t>
    <phoneticPr fontId="2" type="noConversion"/>
  </si>
  <si>
    <t>Digital AMU시스템 (방송제작용)</t>
    <phoneticPr fontId="2" type="noConversion"/>
  </si>
  <si>
    <t xml:space="preserve"> - I/O Unit</t>
    <phoneticPr fontId="2" type="noConversion"/>
  </si>
  <si>
    <t xml:space="preserve"> - Audio Metering System</t>
    <phoneticPr fontId="2" type="noConversion"/>
  </si>
  <si>
    <t>[방송제작 보조장비]</t>
    <phoneticPr fontId="2" type="noConversion"/>
  </si>
  <si>
    <t>MIC Stand(MS760:10EA, MS770:7EA, TSG-1: 6EA)</t>
    <phoneticPr fontId="2" type="noConversion"/>
  </si>
  <si>
    <t>Headphone (방송용)</t>
    <phoneticPr fontId="2" type="noConversion"/>
  </si>
  <si>
    <t>Headphone (음원제작용)</t>
    <phoneticPr fontId="2" type="noConversion"/>
  </si>
  <si>
    <t>Bay</t>
    <phoneticPr fontId="2" type="noConversion"/>
  </si>
  <si>
    <t>사무용단말 (소장, 프로듀서)</t>
    <phoneticPr fontId="2" type="noConversion"/>
  </si>
  <si>
    <t>【공사자재비 및 인건비】</t>
    <phoneticPr fontId="2" type="noConversion"/>
  </si>
  <si>
    <t>Canare</t>
  </si>
  <si>
    <t>LS</t>
  </si>
  <si>
    <t>Neutrik</t>
  </si>
  <si>
    <t>Tyton</t>
  </si>
  <si>
    <t>가설공사</t>
  </si>
  <si>
    <t>현장보양</t>
  </si>
  <si>
    <t>SET</t>
  </si>
  <si>
    <t>폐기물처리</t>
  </si>
  <si>
    <t>철거공사</t>
  </si>
  <si>
    <t>실별내장공사</t>
  </si>
  <si>
    <t>M2</t>
  </si>
  <si>
    <t>스튜디오 1</t>
  </si>
  <si>
    <t>방진바닥</t>
  </si>
  <si>
    <t>부가차음벽체</t>
  </si>
  <si>
    <t>차음천장</t>
  </si>
  <si>
    <t>흡음천장</t>
  </si>
  <si>
    <t>스튜디오 2</t>
  </si>
  <si>
    <t>스튜디오 3</t>
  </si>
  <si>
    <t>방음문</t>
  </si>
  <si>
    <t>W1050 X H2240</t>
  </si>
  <si>
    <t>방음시창</t>
  </si>
  <si>
    <t>W1800 X H1200</t>
  </si>
  <si>
    <t>W1200 X H1200</t>
  </si>
  <si>
    <t>슬라이딩 문</t>
  </si>
  <si>
    <t>W3000 X H2100</t>
  </si>
  <si>
    <t>자동문</t>
  </si>
  <si>
    <t>EA</t>
  </si>
  <si>
    <t>전기설비공사</t>
  </si>
  <si>
    <t>전력간선공사</t>
  </si>
  <si>
    <t>FLEXIBLE TUBE</t>
  </si>
  <si>
    <t>G-W 22C</t>
  </si>
  <si>
    <t>M</t>
  </si>
  <si>
    <t>G-W 28C</t>
  </si>
  <si>
    <t>G-W 36C</t>
  </si>
  <si>
    <t>FLEXIBLE Con'n</t>
  </si>
  <si>
    <t>SFCI 22C</t>
  </si>
  <si>
    <t>SFCI 28C</t>
  </si>
  <si>
    <t>SFCI 36C</t>
  </si>
  <si>
    <t>0.6/1kv 폴리에틴넬 난연케이블</t>
  </si>
  <si>
    <t>TFR-CV 16㎟ x 4C</t>
  </si>
  <si>
    <t>TFR-CV 10㎟ x 4C</t>
  </si>
  <si>
    <t>TFR-CV 4㎟ x 3C</t>
  </si>
  <si>
    <t>0.6/1kv PVC 절연 접지케이블</t>
  </si>
  <si>
    <t>TFR-GV 16㎟ x 1C</t>
  </si>
  <si>
    <t>TFR-GV 6㎟ x 1C</t>
  </si>
  <si>
    <t>TFR-GV 4㎟ x 1C</t>
  </si>
  <si>
    <t>PANEL</t>
  </si>
  <si>
    <t>UPS -  MAIN (UPS전용)</t>
  </si>
  <si>
    <t>PAC -  MAIN (동력전용)</t>
  </si>
  <si>
    <t>전등설비공사</t>
  </si>
  <si>
    <t>전선관</t>
  </si>
  <si>
    <t>16C</t>
  </si>
  <si>
    <t>OUTLET BOX</t>
  </si>
  <si>
    <t>54mm , Square</t>
  </si>
  <si>
    <t>54mm , Octagon</t>
  </si>
  <si>
    <t>BOX COVER</t>
  </si>
  <si>
    <t>SF - 16C</t>
  </si>
  <si>
    <t>SFCI - 16mm</t>
  </si>
  <si>
    <t>450/750V 비닐 내열전선</t>
  </si>
  <si>
    <t>HFIX 2.5㎟</t>
  </si>
  <si>
    <t>조명기구 "A" - TYPE</t>
  </si>
  <si>
    <t>형광등 울트라 FL 32W x 1 등용</t>
  </si>
  <si>
    <t>조명기구 "B" - TYPE</t>
  </si>
  <si>
    <t>매입등 EL 20W x 1등용</t>
  </si>
  <si>
    <t>조명기구 "C" - TYPE</t>
  </si>
  <si>
    <t>할로겐 스포트 HL50W  x 1등용</t>
  </si>
  <si>
    <t>SWITCH</t>
  </si>
  <si>
    <t>SUPER WIDE 1Way 1G</t>
  </si>
  <si>
    <t>SUPER WIDE 1Way 2G</t>
  </si>
  <si>
    <t>SUPER WIDE 1Way 3G</t>
  </si>
  <si>
    <t>조광기</t>
  </si>
  <si>
    <t>SUPER WIDE 1kw</t>
  </si>
  <si>
    <t>전열설비공사</t>
  </si>
  <si>
    <t>HFIX 4.0㎟</t>
  </si>
  <si>
    <t xml:space="preserve">OUTLET </t>
  </si>
  <si>
    <t>Super Wide,2G+E ,250V/15A</t>
  </si>
  <si>
    <t>공조설비공사</t>
  </si>
  <si>
    <t>스튜디오 및 부조정실 실외기</t>
  </si>
  <si>
    <t>8HP</t>
  </si>
  <si>
    <t>스튜디오 매립덕트 실내기</t>
  </si>
  <si>
    <t>3HP</t>
  </si>
  <si>
    <t>부조정실 천장형 실내기</t>
  </si>
  <si>
    <t>3.5HP</t>
  </si>
  <si>
    <t>기계실 벽걸이 에어컨</t>
  </si>
  <si>
    <t>13평형</t>
  </si>
  <si>
    <t>아연도 강판</t>
  </si>
  <si>
    <t>3'×6'×0.5T</t>
  </si>
  <si>
    <t>보온재</t>
  </si>
  <si>
    <t>24K × 25T</t>
  </si>
  <si>
    <t>GRILL</t>
  </si>
  <si>
    <t>450 × 450</t>
  </si>
  <si>
    <t>300 × 300</t>
  </si>
  <si>
    <t>후렉시블 호스(소음)</t>
  </si>
  <si>
    <t>Ø200</t>
  </si>
  <si>
    <t>소방설비공사</t>
  </si>
  <si>
    <t>HFC-23 PACKAGE</t>
  </si>
  <si>
    <t>50KG X 1B/T</t>
  </si>
  <si>
    <t>대</t>
  </si>
  <si>
    <t>SP후렉쉬블조인트</t>
  </si>
  <si>
    <t>2500L,0.6T</t>
  </si>
  <si>
    <t>방수후렉쉬블</t>
  </si>
  <si>
    <t>GW-16A</t>
  </si>
  <si>
    <t>GW-22A</t>
  </si>
  <si>
    <t>고장력후렉쉬블</t>
  </si>
  <si>
    <t>SF-16A</t>
  </si>
  <si>
    <t>전선</t>
  </si>
  <si>
    <t>HIV 1.5 SQ</t>
  </si>
  <si>
    <t>HIV 2.5 SQ</t>
  </si>
  <si>
    <t>가스수동조작함</t>
  </si>
  <si>
    <t>DC-24V</t>
  </si>
  <si>
    <t>가스방출표시등</t>
  </si>
  <si>
    <t>전자싸이렌</t>
  </si>
  <si>
    <t>차동식감지기</t>
  </si>
  <si>
    <t>스포트형</t>
  </si>
  <si>
    <t>연기식감지기</t>
  </si>
  <si>
    <t>광전식</t>
  </si>
  <si>
    <t>피난구유도등</t>
  </si>
  <si>
    <t>중형 단면 60분용</t>
  </si>
  <si>
    <t>스피커</t>
  </si>
  <si>
    <t>원형매입</t>
  </si>
  <si>
    <t>8각 BOX</t>
  </si>
  <si>
    <t>54M/M,커버포함</t>
  </si>
  <si>
    <t>4각 BOX</t>
  </si>
  <si>
    <t>B-1</t>
    <phoneticPr fontId="2" type="noConversion"/>
  </si>
  <si>
    <t>B-2</t>
    <phoneticPr fontId="2" type="noConversion"/>
  </si>
  <si>
    <t>B-3</t>
    <phoneticPr fontId="2" type="noConversion"/>
  </si>
  <si>
    <t>B-6</t>
    <phoneticPr fontId="2" type="noConversion"/>
  </si>
  <si>
    <t>B-7</t>
    <phoneticPr fontId="2" type="noConversion"/>
  </si>
  <si>
    <t>합   계</t>
    <phoneticPr fontId="2" type="noConversion"/>
  </si>
  <si>
    <t>부가가치세</t>
    <phoneticPr fontId="2" type="noConversion"/>
  </si>
  <si>
    <t>총   계</t>
    <phoneticPr fontId="2" type="noConversion"/>
  </si>
  <si>
    <t>A-1</t>
    <phoneticPr fontId="2" type="noConversion"/>
  </si>
  <si>
    <t>부산/전주 이설 전 전계강도 조사 (방송권역 전 지역)</t>
    <phoneticPr fontId="2" type="noConversion"/>
  </si>
  <si>
    <t>A-2</t>
    <phoneticPr fontId="2" type="noConversion"/>
  </si>
  <si>
    <t>전주국악방송 송신소 이설</t>
    <phoneticPr fontId="2" type="noConversion"/>
  </si>
  <si>
    <t>송신기 설치(3.5KW)</t>
    <phoneticPr fontId="123" type="noConversion"/>
  </si>
  <si>
    <t>Automatic RF Transmiter Control Unit</t>
    <phoneticPr fontId="2" type="noConversion"/>
  </si>
  <si>
    <t>1-1</t>
    <phoneticPr fontId="2" type="noConversion"/>
  </si>
  <si>
    <t>1-2</t>
  </si>
  <si>
    <t>1-3</t>
  </si>
  <si>
    <t>1-4</t>
  </si>
  <si>
    <t>1-5</t>
  </si>
  <si>
    <t>1-6</t>
  </si>
  <si>
    <t>1-7</t>
  </si>
  <si>
    <t>1-8</t>
  </si>
  <si>
    <t>2-2</t>
  </si>
  <si>
    <t>2-3</t>
  </si>
  <si>
    <t>2-4</t>
  </si>
  <si>
    <t>2-5</t>
  </si>
  <si>
    <t>2-6</t>
  </si>
  <si>
    <t>2-7</t>
  </si>
  <si>
    <t>2-8</t>
  </si>
  <si>
    <t>2-9</t>
  </si>
  <si>
    <t>사무집기류</t>
    <phoneticPr fontId="2" type="noConversion"/>
  </si>
  <si>
    <t>송신기(3.5KW)</t>
    <phoneticPr fontId="119" type="noConversion"/>
  </si>
  <si>
    <t>방송-1</t>
    <phoneticPr fontId="2" type="noConversion"/>
  </si>
  <si>
    <t>부산,전주 송신소 이전 및 대국국악방송 제작시설 설치 [일위대가표]</t>
    <phoneticPr fontId="119" type="noConversion"/>
  </si>
  <si>
    <t>통품5-3-9</t>
    <phoneticPr fontId="2" type="noConversion"/>
  </si>
  <si>
    <t>품제외</t>
    <phoneticPr fontId="2" type="noConversion"/>
  </si>
  <si>
    <t>4</t>
    <phoneticPr fontId="2" type="noConversion"/>
  </si>
  <si>
    <t>5Kw Dummy Load</t>
    <phoneticPr fontId="2" type="noConversion"/>
  </si>
  <si>
    <t>통품5-2-11</t>
    <phoneticPr fontId="119" type="noConversion"/>
  </si>
  <si>
    <t>설치</t>
    <phoneticPr fontId="2" type="noConversion"/>
  </si>
  <si>
    <t>소계</t>
    <phoneticPr fontId="119" type="noConversion"/>
  </si>
  <si>
    <t>금액</t>
    <phoneticPr fontId="123" type="noConversion"/>
  </si>
  <si>
    <t>3</t>
    <phoneticPr fontId="2" type="noConversion"/>
  </si>
  <si>
    <t>이설-150%적용</t>
    <phoneticPr fontId="2" type="noConversion"/>
  </si>
  <si>
    <t>Rigid Feeder</t>
    <phoneticPr fontId="2" type="noConversion"/>
  </si>
  <si>
    <t>1M기준</t>
    <phoneticPr fontId="2" type="noConversion"/>
  </si>
  <si>
    <t>통품5-2-19-다</t>
    <phoneticPr fontId="119" type="noConversion"/>
  </si>
  <si>
    <t>인양설치</t>
    <phoneticPr fontId="2" type="noConversion"/>
  </si>
  <si>
    <t>5</t>
    <phoneticPr fontId="2" type="noConversion"/>
  </si>
  <si>
    <t>전원선(CV 16㎟ * 4C)</t>
    <phoneticPr fontId="2" type="noConversion"/>
  </si>
  <si>
    <t>소계</t>
    <phoneticPr fontId="2" type="noConversion"/>
  </si>
  <si>
    <t>통품6-18</t>
    <phoneticPr fontId="119" type="noConversion"/>
  </si>
  <si>
    <t>4C-260%적용</t>
    <phoneticPr fontId="2" type="noConversion"/>
  </si>
  <si>
    <t>6</t>
    <phoneticPr fontId="2" type="noConversion"/>
  </si>
  <si>
    <t>전원선(CV 10㎟ * 4C)</t>
    <phoneticPr fontId="2" type="noConversion"/>
  </si>
  <si>
    <t>7</t>
    <phoneticPr fontId="2" type="noConversion"/>
  </si>
  <si>
    <t>전원선(CV 10㎟ * 3C)</t>
    <phoneticPr fontId="2" type="noConversion"/>
  </si>
  <si>
    <t>통품3-1-26</t>
    <phoneticPr fontId="119" type="noConversion"/>
  </si>
  <si>
    <t>8</t>
    <phoneticPr fontId="2" type="noConversion"/>
  </si>
  <si>
    <t>전원선(CV 6㎟ * 3C)</t>
    <phoneticPr fontId="2" type="noConversion"/>
  </si>
  <si>
    <t>9</t>
    <phoneticPr fontId="2" type="noConversion"/>
  </si>
  <si>
    <t>10</t>
    <phoneticPr fontId="2" type="noConversion"/>
  </si>
  <si>
    <t>트레이</t>
    <phoneticPr fontId="2" type="noConversion"/>
  </si>
  <si>
    <t>통품3-3-8</t>
    <phoneticPr fontId="119" type="noConversion"/>
  </si>
  <si>
    <t>300MM-철재기준</t>
    <phoneticPr fontId="2" type="noConversion"/>
  </si>
  <si>
    <t>FM Panal Antenna</t>
    <phoneticPr fontId="119" type="noConversion"/>
  </si>
  <si>
    <t>H/W시험사</t>
    <phoneticPr fontId="119" type="noConversion"/>
  </si>
  <si>
    <t>송전공</t>
    <phoneticPr fontId="119" type="noConversion"/>
  </si>
  <si>
    <t>급전선(1-5/8" Foam케이블)설치</t>
    <phoneticPr fontId="119" type="noConversion"/>
  </si>
  <si>
    <t>120%적용</t>
    <phoneticPr fontId="2" type="noConversion"/>
  </si>
  <si>
    <t>1M기준</t>
    <phoneticPr fontId="2" type="noConversion"/>
  </si>
  <si>
    <t>급전선(1-5/8" Foam케이블)철거</t>
    <phoneticPr fontId="119" type="noConversion"/>
  </si>
  <si>
    <t>설치30%적용</t>
    <phoneticPr fontId="2" type="noConversion"/>
  </si>
  <si>
    <t>통품5-3-3-다</t>
    <phoneticPr fontId="119" type="noConversion"/>
  </si>
  <si>
    <t>14</t>
    <phoneticPr fontId="2" type="noConversion"/>
  </si>
  <si>
    <t>15</t>
    <phoneticPr fontId="2" type="noConversion"/>
  </si>
  <si>
    <t>UPS 및 밧테리</t>
    <phoneticPr fontId="2" type="noConversion"/>
  </si>
  <si>
    <t>방송-15</t>
    <phoneticPr fontId="2" type="noConversion"/>
  </si>
  <si>
    <t>19"Rack</t>
    <phoneticPr fontId="2" type="noConversion"/>
  </si>
  <si>
    <t>방송-14</t>
    <phoneticPr fontId="2" type="noConversion"/>
  </si>
  <si>
    <t>Audio Codec</t>
    <phoneticPr fontId="119" type="noConversion"/>
  </si>
  <si>
    <t>16</t>
    <phoneticPr fontId="2" type="noConversion"/>
  </si>
  <si>
    <t>방송-16</t>
    <phoneticPr fontId="2" type="noConversion"/>
  </si>
  <si>
    <t>17</t>
    <phoneticPr fontId="2" type="noConversion"/>
  </si>
  <si>
    <t>Modular System</t>
    <phoneticPr fontId="2" type="noConversion"/>
  </si>
  <si>
    <t>Modular System</t>
    <phoneticPr fontId="2" type="noConversion"/>
  </si>
  <si>
    <t>방송-17</t>
    <phoneticPr fontId="2" type="noConversion"/>
  </si>
  <si>
    <t>18</t>
    <phoneticPr fontId="2" type="noConversion"/>
  </si>
  <si>
    <t xml:space="preserve">Audio Patch Panel </t>
    <phoneticPr fontId="2" type="noConversion"/>
  </si>
  <si>
    <t>방송-18</t>
    <phoneticPr fontId="2" type="noConversion"/>
  </si>
  <si>
    <t>19</t>
    <phoneticPr fontId="2" type="noConversion"/>
  </si>
  <si>
    <t>FM Tunner</t>
    <phoneticPr fontId="2" type="noConversion"/>
  </si>
  <si>
    <t>FM Tunner</t>
    <phoneticPr fontId="2" type="noConversion"/>
  </si>
  <si>
    <t>방송-19</t>
    <phoneticPr fontId="2" type="noConversion"/>
  </si>
  <si>
    <t>20</t>
    <phoneticPr fontId="2" type="noConversion"/>
  </si>
  <si>
    <t>GPS Master Clock Generator</t>
    <phoneticPr fontId="2" type="noConversion"/>
  </si>
  <si>
    <t>GPS Master Clock Generator</t>
    <phoneticPr fontId="2" type="noConversion"/>
  </si>
  <si>
    <t>방송-20</t>
    <phoneticPr fontId="2" type="noConversion"/>
  </si>
  <si>
    <t xml:space="preserve"> FM Stereo Modulation Monitor</t>
    <phoneticPr fontId="2" type="noConversion"/>
  </si>
  <si>
    <t>통품5-3-3-나</t>
    <phoneticPr fontId="119" type="noConversion"/>
  </si>
  <si>
    <t>설치</t>
    <phoneticPr fontId="2" type="noConversion"/>
  </si>
  <si>
    <t>점검</t>
    <phoneticPr fontId="2" type="noConversion"/>
  </si>
  <si>
    <t>품제외</t>
    <phoneticPr fontId="2" type="noConversion"/>
  </si>
  <si>
    <t>조정</t>
    <phoneticPr fontId="2" type="noConversion"/>
  </si>
  <si>
    <t>시험 및 측정</t>
    <phoneticPr fontId="2" type="noConversion"/>
  </si>
  <si>
    <t>소계</t>
    <phoneticPr fontId="119" type="noConversion"/>
  </si>
  <si>
    <t>금액</t>
    <phoneticPr fontId="123" type="noConversion"/>
  </si>
  <si>
    <t>FM Band Stereo Modulation Monitor</t>
    <phoneticPr fontId="2" type="noConversion"/>
  </si>
  <si>
    <t>방송-21</t>
    <phoneticPr fontId="2" type="noConversion"/>
  </si>
  <si>
    <t>21</t>
    <phoneticPr fontId="2" type="noConversion"/>
  </si>
  <si>
    <t>A-TV Antenna 철거</t>
    <phoneticPr fontId="119" type="noConversion"/>
  </si>
  <si>
    <t>통품5-3-5-나</t>
    <phoneticPr fontId="2" type="noConversion"/>
  </si>
  <si>
    <t>설치의 30%적용</t>
    <phoneticPr fontId="2" type="noConversion"/>
  </si>
  <si>
    <t>AMP System</t>
    <phoneticPr fontId="2" type="noConversion"/>
  </si>
  <si>
    <t>통품5-3-3-라</t>
    <phoneticPr fontId="119" type="noConversion"/>
  </si>
  <si>
    <t>시험 및 점검</t>
    <phoneticPr fontId="2" type="noConversion"/>
  </si>
  <si>
    <t>23</t>
    <phoneticPr fontId="2" type="noConversion"/>
  </si>
  <si>
    <t>AMP System</t>
    <phoneticPr fontId="2" type="noConversion"/>
  </si>
  <si>
    <t>300W미만</t>
    <phoneticPr fontId="2" type="noConversion"/>
  </si>
  <si>
    <t>방송-23</t>
    <phoneticPr fontId="2" type="noConversion"/>
  </si>
  <si>
    <t>24</t>
    <phoneticPr fontId="2" type="noConversion"/>
  </si>
  <si>
    <t>Speaker System</t>
    <phoneticPr fontId="2" type="noConversion"/>
  </si>
  <si>
    <t>Speaker System</t>
    <phoneticPr fontId="2" type="noConversion"/>
  </si>
  <si>
    <t>방송-24</t>
    <phoneticPr fontId="2" type="noConversion"/>
  </si>
  <si>
    <t>S/W시험사</t>
    <phoneticPr fontId="119" type="noConversion"/>
  </si>
  <si>
    <t>25</t>
    <phoneticPr fontId="2" type="noConversion"/>
  </si>
  <si>
    <t>Audio File System Server &amp; Storage</t>
    <phoneticPr fontId="2" type="noConversion"/>
  </si>
  <si>
    <t>Audio File System Server &amp; Storage</t>
    <phoneticPr fontId="2" type="noConversion"/>
  </si>
  <si>
    <t>본체 설치</t>
    <phoneticPr fontId="2" type="noConversion"/>
  </si>
  <si>
    <t>OS/Patch설치</t>
    <phoneticPr fontId="2" type="noConversion"/>
  </si>
  <si>
    <t>Device 설치</t>
    <phoneticPr fontId="2" type="noConversion"/>
  </si>
  <si>
    <t>Data 백업</t>
    <phoneticPr fontId="2" type="noConversion"/>
  </si>
  <si>
    <t>SW Install</t>
    <phoneticPr fontId="2" type="noConversion"/>
  </si>
  <si>
    <t>보안정책적용/확경설정</t>
    <phoneticPr fontId="2" type="noConversion"/>
  </si>
  <si>
    <t>Log분석</t>
    <phoneticPr fontId="2" type="noConversion"/>
  </si>
  <si>
    <t>종합시험</t>
    <phoneticPr fontId="2" type="noConversion"/>
  </si>
  <si>
    <t>통품7-1-1-라</t>
    <phoneticPr fontId="119" type="noConversion"/>
  </si>
  <si>
    <t>방송-25</t>
    <phoneticPr fontId="2" type="noConversion"/>
  </si>
  <si>
    <t>26</t>
    <phoneticPr fontId="2" type="noConversion"/>
  </si>
  <si>
    <t xml:space="preserve"> - Audio File Workstation </t>
    <phoneticPr fontId="2" type="noConversion"/>
  </si>
  <si>
    <t xml:space="preserve">Audio File Workstation </t>
    <phoneticPr fontId="2" type="noConversion"/>
  </si>
  <si>
    <t>방송-26</t>
    <phoneticPr fontId="2" type="noConversion"/>
  </si>
  <si>
    <t xml:space="preserve"> - Audio Mixing Unit 32ch (24ch+8ch)</t>
    <phoneticPr fontId="2" type="noConversion"/>
  </si>
  <si>
    <t>Audio Mixing Unit 32ch</t>
    <phoneticPr fontId="119" type="noConversion"/>
  </si>
  <si>
    <t>조립 및 설치</t>
    <phoneticPr fontId="119" type="noConversion"/>
  </si>
  <si>
    <t>통품5-3-4</t>
    <phoneticPr fontId="2" type="noConversion"/>
  </si>
  <si>
    <t>방송-27</t>
    <phoneticPr fontId="2" type="noConversion"/>
  </si>
  <si>
    <t>CDP</t>
    <phoneticPr fontId="2" type="noConversion"/>
  </si>
  <si>
    <t>28</t>
    <phoneticPr fontId="2" type="noConversion"/>
  </si>
  <si>
    <t>방송-28</t>
    <phoneticPr fontId="2" type="noConversion"/>
  </si>
  <si>
    <t>Reverb</t>
    <phoneticPr fontId="2" type="noConversion"/>
  </si>
  <si>
    <t>29</t>
    <phoneticPr fontId="2" type="noConversion"/>
  </si>
  <si>
    <t>방송-29</t>
    <phoneticPr fontId="2" type="noConversion"/>
  </si>
  <si>
    <t>Telephone Hybrid</t>
    <phoneticPr fontId="2" type="noConversion"/>
  </si>
  <si>
    <t>방송-30</t>
    <phoneticPr fontId="2" type="noConversion"/>
  </si>
  <si>
    <t>30</t>
    <phoneticPr fontId="2" type="noConversion"/>
  </si>
  <si>
    <t>Cue Box System</t>
    <phoneticPr fontId="2" type="noConversion"/>
  </si>
  <si>
    <t>Cue Box System</t>
    <phoneticPr fontId="119" type="noConversion"/>
  </si>
  <si>
    <t>통품5-3-3-라</t>
    <phoneticPr fontId="2" type="noConversion"/>
  </si>
  <si>
    <t>방송-31</t>
    <phoneticPr fontId="2" type="noConversion"/>
  </si>
  <si>
    <t>방송-32</t>
    <phoneticPr fontId="2" type="noConversion"/>
  </si>
  <si>
    <t>방송보조용 모니터</t>
    <phoneticPr fontId="2" type="noConversion"/>
  </si>
  <si>
    <t>32</t>
    <phoneticPr fontId="2" type="noConversion"/>
  </si>
  <si>
    <t>방송보조용 모니터(인터넷용)</t>
    <phoneticPr fontId="2" type="noConversion"/>
  </si>
  <si>
    <t>콘솔데스크(1BAY)</t>
    <phoneticPr fontId="2" type="noConversion"/>
  </si>
  <si>
    <t>통품5-3-3-다</t>
    <phoneticPr fontId="119" type="noConversion"/>
  </si>
  <si>
    <t>33</t>
    <phoneticPr fontId="2" type="noConversion"/>
  </si>
  <si>
    <t>방송-33</t>
    <phoneticPr fontId="2" type="noConversion"/>
  </si>
  <si>
    <t>통품5-3-3-가</t>
    <phoneticPr fontId="119" type="noConversion"/>
  </si>
  <si>
    <t>34</t>
    <phoneticPr fontId="2" type="noConversion"/>
  </si>
  <si>
    <t>Analog Audio Multi Cable</t>
    <phoneticPr fontId="2" type="noConversion"/>
  </si>
  <si>
    <t>Analog Audio Multi Cable</t>
    <phoneticPr fontId="2" type="noConversion"/>
  </si>
  <si>
    <t>1M기준</t>
    <phoneticPr fontId="2" type="noConversion"/>
  </si>
  <si>
    <t>방송-34</t>
    <phoneticPr fontId="2" type="noConversion"/>
  </si>
  <si>
    <t>35</t>
    <phoneticPr fontId="2" type="noConversion"/>
  </si>
  <si>
    <t>Analog Audio Cable</t>
    <phoneticPr fontId="2" type="noConversion"/>
  </si>
  <si>
    <t>Analog Audio Cable</t>
    <phoneticPr fontId="2" type="noConversion"/>
  </si>
  <si>
    <t>방송-35</t>
    <phoneticPr fontId="2" type="noConversion"/>
  </si>
  <si>
    <t>통품7-1-1-가</t>
    <phoneticPr fontId="119" type="noConversion"/>
  </si>
  <si>
    <t>방송-36</t>
    <phoneticPr fontId="2" type="noConversion"/>
  </si>
  <si>
    <t>36</t>
    <phoneticPr fontId="2" type="noConversion"/>
  </si>
  <si>
    <t>LAN Cable</t>
    <phoneticPr fontId="2" type="noConversion"/>
  </si>
  <si>
    <t>Data Cable</t>
    <phoneticPr fontId="2" type="noConversion"/>
  </si>
  <si>
    <t>Data Cable</t>
    <phoneticPr fontId="2" type="noConversion"/>
  </si>
  <si>
    <t>방송-37</t>
    <phoneticPr fontId="2" type="noConversion"/>
  </si>
  <si>
    <t>37</t>
    <phoneticPr fontId="2" type="noConversion"/>
  </si>
  <si>
    <t>접지선(GV 25㎟)</t>
    <phoneticPr fontId="2" type="noConversion"/>
  </si>
  <si>
    <t>38</t>
    <phoneticPr fontId="2" type="noConversion"/>
  </si>
  <si>
    <t>전원선(VCT4.0 * 3C)</t>
    <phoneticPr fontId="2" type="noConversion"/>
  </si>
  <si>
    <t>방송-38</t>
    <phoneticPr fontId="2" type="noConversion"/>
  </si>
  <si>
    <t>39</t>
    <phoneticPr fontId="2" type="noConversion"/>
  </si>
  <si>
    <t>Grounding Cable</t>
    <phoneticPr fontId="2" type="noConversion"/>
  </si>
  <si>
    <t>Grounding Cable(GV10Q)</t>
    <phoneticPr fontId="2" type="noConversion"/>
  </si>
  <si>
    <t>방송-39</t>
    <phoneticPr fontId="2" type="noConversion"/>
  </si>
  <si>
    <t>40</t>
    <phoneticPr fontId="2" type="noConversion"/>
  </si>
  <si>
    <t>Grounding Cable(KIV2.5)</t>
    <phoneticPr fontId="2" type="noConversion"/>
  </si>
  <si>
    <t>41</t>
    <phoneticPr fontId="2" type="noConversion"/>
  </si>
  <si>
    <t>XLR Connector</t>
    <phoneticPr fontId="2" type="noConversion"/>
  </si>
  <si>
    <t>XLR Connector</t>
    <phoneticPr fontId="2" type="noConversion"/>
  </si>
  <si>
    <t>42</t>
    <phoneticPr fontId="2" type="noConversion"/>
  </si>
  <si>
    <t>55 / RCA Connector</t>
    <phoneticPr fontId="2" type="noConversion"/>
  </si>
  <si>
    <t>55 / RCA Connector</t>
    <phoneticPr fontId="2" type="noConversion"/>
  </si>
  <si>
    <t>1개기준</t>
    <phoneticPr fontId="2" type="noConversion"/>
  </si>
  <si>
    <t>방송-40</t>
    <phoneticPr fontId="2" type="noConversion"/>
  </si>
  <si>
    <t>방송-41</t>
    <phoneticPr fontId="2" type="noConversion"/>
  </si>
  <si>
    <t>방송-42</t>
    <phoneticPr fontId="2" type="noConversion"/>
  </si>
  <si>
    <t>43</t>
    <phoneticPr fontId="2" type="noConversion"/>
  </si>
  <si>
    <t>LAN Connector</t>
    <phoneticPr fontId="2" type="noConversion"/>
  </si>
  <si>
    <t>LAN Connector</t>
    <phoneticPr fontId="2" type="noConversion"/>
  </si>
  <si>
    <t>통품7-1-1-나</t>
    <phoneticPr fontId="119" type="noConversion"/>
  </si>
  <si>
    <t>방송-43</t>
    <phoneticPr fontId="2" type="noConversion"/>
  </si>
  <si>
    <t>공사명 : 부산전주 송신소 이전 및 대구국악방송 제작시설 설치</t>
    <phoneticPr fontId="119" type="noConversion"/>
  </si>
  <si>
    <t>(2013하반기 노임단가기준 / 적용률 : 40%적용)</t>
    <phoneticPr fontId="2" type="noConversion"/>
  </si>
  <si>
    <t>No</t>
    <phoneticPr fontId="223" type="noConversion"/>
  </si>
  <si>
    <t>품 명                                     DESCRIPTION</t>
    <phoneticPr fontId="223" type="noConversion"/>
  </si>
  <si>
    <t>규 격                                SPECIFICATION</t>
    <phoneticPr fontId="223" type="noConversion"/>
  </si>
  <si>
    <t>단위UNIT</t>
    <phoneticPr fontId="223" type="noConversion"/>
  </si>
  <si>
    <t>수량                    Q'TY</t>
    <phoneticPr fontId="223" type="noConversion"/>
  </si>
  <si>
    <r>
      <t xml:space="preserve">자재비 </t>
    </r>
    <r>
      <rPr>
        <sz val="8"/>
        <color indexed="8"/>
        <rFont val="맑은 고딕"/>
        <family val="3"/>
        <charset val="129"/>
      </rPr>
      <t>MATERIALS COSTS</t>
    </r>
    <phoneticPr fontId="223" type="noConversion"/>
  </si>
  <si>
    <t>인건비 LABOR COSTS</t>
    <phoneticPr fontId="223" type="noConversion"/>
  </si>
  <si>
    <t>합계 TOTAL COSTS</t>
    <phoneticPr fontId="223" type="noConversion"/>
  </si>
  <si>
    <t>비고              NOTE</t>
    <phoneticPr fontId="223" type="noConversion"/>
  </si>
  <si>
    <t>단가                               UNIT PRICE</t>
    <phoneticPr fontId="223" type="noConversion"/>
  </si>
  <si>
    <t>금액                               AMOUNT</t>
    <phoneticPr fontId="223" type="noConversion"/>
  </si>
  <si>
    <t>TE-1</t>
    <phoneticPr fontId="223" type="noConversion"/>
  </si>
  <si>
    <t>TE-2</t>
    <phoneticPr fontId="223" type="noConversion"/>
  </si>
  <si>
    <t>TE-3</t>
    <phoneticPr fontId="223" type="noConversion"/>
  </si>
  <si>
    <t>DE-1</t>
    <phoneticPr fontId="223" type="noConversion"/>
  </si>
  <si>
    <t>DE-2</t>
    <phoneticPr fontId="223" type="noConversion"/>
  </si>
  <si>
    <t>DE-3</t>
  </si>
  <si>
    <t>DE-4</t>
  </si>
  <si>
    <t>DE-5</t>
  </si>
  <si>
    <t>AA-1</t>
    <phoneticPr fontId="223" type="noConversion"/>
  </si>
  <si>
    <t>AA-2</t>
    <phoneticPr fontId="223" type="noConversion"/>
  </si>
  <si>
    <t>AA-3</t>
  </si>
  <si>
    <t>AA-4</t>
  </si>
  <si>
    <t>AA-5</t>
  </si>
  <si>
    <t>AA-6</t>
  </si>
  <si>
    <t>AA-7</t>
  </si>
  <si>
    <t>AA-8</t>
  </si>
  <si>
    <t>AA-9</t>
  </si>
  <si>
    <t>AA-10</t>
  </si>
  <si>
    <t>AA-11</t>
  </si>
  <si>
    <t>AA-12</t>
  </si>
  <si>
    <t>AA-13</t>
  </si>
  <si>
    <t>AA-14</t>
  </si>
  <si>
    <t>AA-15</t>
  </si>
  <si>
    <t>AA-16</t>
  </si>
  <si>
    <t>AA-17</t>
  </si>
  <si>
    <t>AA-17-1</t>
    <phoneticPr fontId="223" type="noConversion"/>
  </si>
  <si>
    <t>AA-18</t>
  </si>
  <si>
    <t>AA-19</t>
  </si>
  <si>
    <t>E-1</t>
    <phoneticPr fontId="223" type="noConversion"/>
  </si>
  <si>
    <t>E-2</t>
  </si>
  <si>
    <t>E-3</t>
  </si>
  <si>
    <t>E-4</t>
  </si>
  <si>
    <t>E-5</t>
  </si>
  <si>
    <t>E-6</t>
  </si>
  <si>
    <t>E-7</t>
  </si>
  <si>
    <t>E-8</t>
  </si>
  <si>
    <t>E-9</t>
  </si>
  <si>
    <t>E-10</t>
  </si>
  <si>
    <t>E-11</t>
  </si>
  <si>
    <t>E-12</t>
  </si>
  <si>
    <t>E-13</t>
  </si>
  <si>
    <t>E-14</t>
  </si>
  <si>
    <t>E-15</t>
  </si>
  <si>
    <t>E-16</t>
  </si>
  <si>
    <t>E-17</t>
  </si>
  <si>
    <t>E-18</t>
  </si>
  <si>
    <t>E-19</t>
  </si>
  <si>
    <t>E-20</t>
  </si>
  <si>
    <t>E-21</t>
  </si>
  <si>
    <t>E-22</t>
  </si>
  <si>
    <t>E-23</t>
  </si>
  <si>
    <t>E-24</t>
  </si>
  <si>
    <t>E-25</t>
  </si>
  <si>
    <t>E-25-1</t>
    <phoneticPr fontId="223" type="noConversion"/>
  </si>
  <si>
    <t>E-26</t>
  </si>
  <si>
    <t>E-27</t>
  </si>
  <si>
    <t>E-28</t>
  </si>
  <si>
    <t>M-1</t>
    <phoneticPr fontId="223" type="noConversion"/>
  </si>
  <si>
    <t>M-2</t>
    <phoneticPr fontId="223" type="noConversion"/>
  </si>
  <si>
    <t>M-3</t>
  </si>
  <si>
    <t>M-4</t>
  </si>
  <si>
    <t>M-5</t>
  </si>
  <si>
    <t>M-6</t>
  </si>
  <si>
    <t>M-7</t>
  </si>
  <si>
    <t>M-8</t>
  </si>
  <si>
    <t>M-9</t>
  </si>
  <si>
    <t>M-10</t>
  </si>
  <si>
    <t>M-11</t>
  </si>
  <si>
    <t>M-12</t>
  </si>
  <si>
    <t>M-13</t>
  </si>
  <si>
    <t>M-14</t>
  </si>
  <si>
    <t>M-14-1</t>
    <phoneticPr fontId="223" type="noConversion"/>
  </si>
  <si>
    <t>M-15</t>
  </si>
  <si>
    <t>M-16</t>
  </si>
  <si>
    <t>M-17</t>
  </si>
  <si>
    <t>M-18</t>
  </si>
  <si>
    <t>M-19</t>
  </si>
  <si>
    <t>M-20</t>
  </si>
  <si>
    <t>F-1</t>
    <phoneticPr fontId="223" type="noConversion"/>
  </si>
  <si>
    <t>F-2</t>
    <phoneticPr fontId="223" type="noConversion"/>
  </si>
  <si>
    <t>F-3</t>
  </si>
  <si>
    <t>F-4</t>
  </si>
  <si>
    <t>F-5</t>
  </si>
  <si>
    <t>F-6</t>
  </si>
  <si>
    <t>F-7</t>
  </si>
  <si>
    <t>F-8</t>
  </si>
  <si>
    <t>F-9</t>
  </si>
  <si>
    <t>F-10</t>
  </si>
  <si>
    <t>F-11</t>
  </si>
  <si>
    <t>F-12</t>
  </si>
  <si>
    <t>F-13</t>
  </si>
  <si>
    <t>F-14</t>
  </si>
  <si>
    <t>F-15</t>
  </si>
  <si>
    <t>F-16</t>
  </si>
  <si>
    <t>F-17</t>
  </si>
  <si>
    <t>F-18</t>
  </si>
  <si>
    <t>현장정리</t>
    <phoneticPr fontId="223" type="noConversion"/>
  </si>
  <si>
    <t>콘크리트 외</t>
    <phoneticPr fontId="223" type="noConversion"/>
  </si>
  <si>
    <t>M2</t>
    <phoneticPr fontId="223" type="noConversion"/>
  </si>
  <si>
    <t>L2</t>
    <phoneticPr fontId="223" type="noConversion"/>
  </si>
  <si>
    <t>인</t>
    <phoneticPr fontId="223" type="noConversion"/>
  </si>
  <si>
    <t>건축 2-10</t>
    <phoneticPr fontId="223" type="noConversion"/>
  </si>
  <si>
    <t>공구손료</t>
    <phoneticPr fontId="223" type="noConversion"/>
  </si>
  <si>
    <t>%</t>
    <phoneticPr fontId="223" type="noConversion"/>
  </si>
  <si>
    <t>TE-2</t>
  </si>
  <si>
    <t>현장보양</t>
    <phoneticPr fontId="223" type="noConversion"/>
  </si>
  <si>
    <t>바닥 보양</t>
    <phoneticPr fontId="223" type="noConversion"/>
  </si>
  <si>
    <t>M2</t>
    <phoneticPr fontId="223" type="noConversion"/>
  </si>
  <si>
    <t>L10</t>
    <phoneticPr fontId="223" type="noConversion"/>
  </si>
  <si>
    <t>목재보양</t>
    <phoneticPr fontId="223" type="noConversion"/>
  </si>
  <si>
    <t>건축 2-9</t>
    <phoneticPr fontId="223" type="noConversion"/>
  </si>
  <si>
    <t>이동식 비계 설치</t>
    <phoneticPr fontId="223" type="noConversion"/>
  </si>
  <si>
    <t>대</t>
    <phoneticPr fontId="223" type="noConversion"/>
  </si>
  <si>
    <t>A37</t>
    <phoneticPr fontId="223" type="noConversion"/>
  </si>
  <si>
    <t>A38</t>
    <phoneticPr fontId="223" type="noConversion"/>
  </si>
  <si>
    <t>A39</t>
    <phoneticPr fontId="223" type="noConversion"/>
  </si>
  <si>
    <t>A40</t>
    <phoneticPr fontId="223" type="noConversion"/>
  </si>
  <si>
    <t>잡자재</t>
  </si>
  <si>
    <t>%</t>
  </si>
  <si>
    <t>L4</t>
    <phoneticPr fontId="223" type="noConversion"/>
  </si>
  <si>
    <t>이동식 비계 (조립,해체)</t>
  </si>
  <si>
    <t>인</t>
  </si>
  <si>
    <t>건축 2-6-2</t>
  </si>
  <si>
    <t>공구손료</t>
  </si>
  <si>
    <t>양면벽체 철거</t>
    <phoneticPr fontId="223" type="noConversion"/>
  </si>
  <si>
    <t>칸막이 철거</t>
    <phoneticPr fontId="223" type="noConversion"/>
  </si>
  <si>
    <t>건축 20-1-2</t>
    <phoneticPr fontId="223" type="noConversion"/>
  </si>
  <si>
    <t>L2</t>
    <phoneticPr fontId="223" type="noConversion"/>
  </si>
  <si>
    <t>건축 20-1-2</t>
    <phoneticPr fontId="223" type="noConversion"/>
  </si>
  <si>
    <t>L10</t>
    <phoneticPr fontId="223" type="noConversion"/>
  </si>
  <si>
    <t>판재철거</t>
    <phoneticPr fontId="223" type="noConversion"/>
  </si>
  <si>
    <t>건축 20-1-2</t>
    <phoneticPr fontId="223" type="noConversion"/>
  </si>
  <si>
    <t>판재철거</t>
    <phoneticPr fontId="223" type="noConversion"/>
  </si>
  <si>
    <t>건축 20-1-2</t>
    <phoneticPr fontId="223" type="noConversion"/>
  </si>
  <si>
    <t>DE-2</t>
    <phoneticPr fontId="223" type="noConversion"/>
  </si>
  <si>
    <t>단면벽체 철거</t>
    <phoneticPr fontId="223" type="noConversion"/>
  </si>
  <si>
    <t>칸막이 철거</t>
    <phoneticPr fontId="223" type="noConversion"/>
  </si>
  <si>
    <t>DE-3</t>
    <phoneticPr fontId="223" type="noConversion"/>
  </si>
  <si>
    <t>기존 문 철거</t>
    <phoneticPr fontId="223" type="noConversion"/>
  </si>
  <si>
    <t>SET</t>
    <phoneticPr fontId="223" type="noConversion"/>
  </si>
  <si>
    <t>-</t>
    <phoneticPr fontId="223" type="noConversion"/>
  </si>
  <si>
    <t>DE-4</t>
    <phoneticPr fontId="223" type="noConversion"/>
  </si>
  <si>
    <t>천장 철거</t>
    <phoneticPr fontId="223" type="noConversion"/>
  </si>
  <si>
    <t>골조 철거</t>
    <phoneticPr fontId="223" type="noConversion"/>
  </si>
  <si>
    <t>텍스 철거</t>
    <phoneticPr fontId="223" type="noConversion"/>
  </si>
  <si>
    <t>건축 20-1-2</t>
    <phoneticPr fontId="223" type="noConversion"/>
  </si>
  <si>
    <t>DE-5</t>
    <phoneticPr fontId="223" type="noConversion"/>
  </si>
  <si>
    <t>문자리 컷팅</t>
    <phoneticPr fontId="223" type="noConversion"/>
  </si>
  <si>
    <t>식</t>
    <phoneticPr fontId="223" type="noConversion"/>
  </si>
  <si>
    <t>L9</t>
    <phoneticPr fontId="223" type="noConversion"/>
  </si>
  <si>
    <t>건축 20-1-3</t>
    <phoneticPr fontId="223" type="noConversion"/>
  </si>
  <si>
    <t>AA-1</t>
    <phoneticPr fontId="223" type="noConversion"/>
  </si>
  <si>
    <t>건식칸막이(방음벽체)</t>
    <phoneticPr fontId="223" type="noConversion"/>
  </si>
  <si>
    <t>양면벽체</t>
    <phoneticPr fontId="223" type="noConversion"/>
  </si>
  <si>
    <t>M2</t>
    <phoneticPr fontId="223" type="noConversion"/>
  </si>
  <si>
    <t>A2</t>
    <phoneticPr fontId="223" type="noConversion"/>
  </si>
  <si>
    <t>A3</t>
    <phoneticPr fontId="223" type="noConversion"/>
  </si>
  <si>
    <t>A5</t>
    <phoneticPr fontId="223" type="noConversion"/>
  </si>
  <si>
    <t>방음칸막이 설치</t>
    <phoneticPr fontId="223" type="noConversion"/>
  </si>
  <si>
    <t>건축 11-6-2</t>
    <phoneticPr fontId="223" type="noConversion"/>
  </si>
  <si>
    <t>AA-2</t>
    <phoneticPr fontId="223" type="noConversion"/>
  </si>
  <si>
    <t>건식칸막이(방음벽체)</t>
    <phoneticPr fontId="223" type="noConversion"/>
  </si>
  <si>
    <t>단면벽체</t>
    <phoneticPr fontId="223" type="noConversion"/>
  </si>
  <si>
    <t>A2</t>
    <phoneticPr fontId="223" type="noConversion"/>
  </si>
  <si>
    <t>A3</t>
    <phoneticPr fontId="223" type="noConversion"/>
  </si>
  <si>
    <t>A5</t>
    <phoneticPr fontId="223" type="noConversion"/>
  </si>
  <si>
    <t>AA-3</t>
    <phoneticPr fontId="223" type="noConversion"/>
  </si>
  <si>
    <t>건식칸막이(일반벽체)</t>
    <phoneticPr fontId="223" type="noConversion"/>
  </si>
  <si>
    <t>칸막이 설치</t>
    <phoneticPr fontId="223" type="noConversion"/>
  </si>
  <si>
    <t>AA-4</t>
    <phoneticPr fontId="223" type="noConversion"/>
  </si>
  <si>
    <t>방진바닥</t>
    <phoneticPr fontId="223" type="noConversion"/>
  </si>
  <si>
    <t>건식 FLOATING FLOOR</t>
    <phoneticPr fontId="223" type="noConversion"/>
  </si>
  <si>
    <t>A10</t>
    <phoneticPr fontId="223" type="noConversion"/>
  </si>
  <si>
    <t>A6</t>
    <phoneticPr fontId="223" type="noConversion"/>
  </si>
  <si>
    <t>목재틀 설치</t>
    <phoneticPr fontId="223" type="noConversion"/>
  </si>
  <si>
    <t>건축 11-3-1</t>
    <phoneticPr fontId="223" type="noConversion"/>
  </si>
  <si>
    <t>건축 11-3-1</t>
    <phoneticPr fontId="223" type="noConversion"/>
  </si>
  <si>
    <t>L10</t>
    <phoneticPr fontId="223" type="noConversion"/>
  </si>
  <si>
    <t>흡음재 넣기</t>
    <phoneticPr fontId="223" type="noConversion"/>
  </si>
  <si>
    <t>건축 19-6-1</t>
    <phoneticPr fontId="223" type="noConversion"/>
  </si>
  <si>
    <t>판재 부착</t>
    <phoneticPr fontId="223" type="noConversion"/>
  </si>
  <si>
    <t>건축 11-3-2</t>
    <phoneticPr fontId="223" type="noConversion"/>
  </si>
  <si>
    <t>AA-5</t>
    <phoneticPr fontId="223" type="noConversion"/>
  </si>
  <si>
    <t>부가차음벽체</t>
    <phoneticPr fontId="223" type="noConversion"/>
  </si>
  <si>
    <t>공기층 형성 후 방음벽체</t>
    <phoneticPr fontId="223" type="noConversion"/>
  </si>
  <si>
    <t>AA-6</t>
    <phoneticPr fontId="223" type="noConversion"/>
  </si>
  <si>
    <t>차음천장</t>
    <phoneticPr fontId="223" type="noConversion"/>
  </si>
  <si>
    <t>방진헹거 이중천장</t>
    <phoneticPr fontId="223" type="noConversion"/>
  </si>
  <si>
    <t>A11</t>
    <phoneticPr fontId="223" type="noConversion"/>
  </si>
  <si>
    <t>A1</t>
    <phoneticPr fontId="223" type="noConversion"/>
  </si>
  <si>
    <t>L10</t>
    <phoneticPr fontId="223" type="noConversion"/>
  </si>
  <si>
    <t>목재틀 설치</t>
    <phoneticPr fontId="223" type="noConversion"/>
  </si>
  <si>
    <t>건축 11-4</t>
    <phoneticPr fontId="223" type="noConversion"/>
  </si>
  <si>
    <t>흡음재 넣기</t>
    <phoneticPr fontId="223" type="noConversion"/>
  </si>
  <si>
    <t>건축 19-6-1</t>
    <phoneticPr fontId="223" type="noConversion"/>
  </si>
  <si>
    <t>L10</t>
    <phoneticPr fontId="223" type="noConversion"/>
  </si>
  <si>
    <t>판재 부착</t>
    <phoneticPr fontId="223" type="noConversion"/>
  </si>
  <si>
    <t>건축 19-6-3</t>
    <phoneticPr fontId="223" type="noConversion"/>
  </si>
  <si>
    <t>L2</t>
    <phoneticPr fontId="223" type="noConversion"/>
  </si>
  <si>
    <t>판재 부착</t>
    <phoneticPr fontId="223" type="noConversion"/>
  </si>
  <si>
    <t>건축 19-6-3</t>
    <phoneticPr fontId="223" type="noConversion"/>
  </si>
  <si>
    <t>AA-7</t>
    <phoneticPr fontId="223" type="noConversion"/>
  </si>
  <si>
    <t>흡음천장</t>
    <phoneticPr fontId="223" type="noConversion"/>
  </si>
  <si>
    <t>P.E 50T + FABRIC</t>
    <phoneticPr fontId="223" type="noConversion"/>
  </si>
  <si>
    <t>A41</t>
    <phoneticPr fontId="223" type="noConversion"/>
  </si>
  <si>
    <t>A23</t>
    <phoneticPr fontId="223" type="noConversion"/>
  </si>
  <si>
    <t>L14</t>
    <phoneticPr fontId="223" type="noConversion"/>
  </si>
  <si>
    <t>흡음재 부착</t>
    <phoneticPr fontId="223" type="noConversion"/>
  </si>
  <si>
    <t>건축 19-8</t>
    <phoneticPr fontId="223" type="noConversion"/>
  </si>
  <si>
    <t>AA-8</t>
    <phoneticPr fontId="223" type="noConversion"/>
  </si>
  <si>
    <t>흡음벽체 - 1</t>
    <phoneticPr fontId="223" type="noConversion"/>
  </si>
  <si>
    <t>P.E 50T + FABRIC / 몰딩</t>
    <phoneticPr fontId="223" type="noConversion"/>
  </si>
  <si>
    <t>A9</t>
    <phoneticPr fontId="223" type="noConversion"/>
  </si>
  <si>
    <t>A8</t>
    <phoneticPr fontId="223" type="noConversion"/>
  </si>
  <si>
    <t>A26</t>
    <phoneticPr fontId="223" type="noConversion"/>
  </si>
  <si>
    <t>AA-9</t>
    <phoneticPr fontId="223" type="noConversion"/>
  </si>
  <si>
    <t>흡음벽체 - 2</t>
    <phoneticPr fontId="223" type="noConversion"/>
  </si>
  <si>
    <t>LINE 흡음타공판 / 몰딩</t>
    <phoneticPr fontId="223" type="noConversion"/>
  </si>
  <si>
    <t>A30</t>
    <phoneticPr fontId="223" type="noConversion"/>
  </si>
  <si>
    <t>골조 및 걸레받이 부착</t>
    <phoneticPr fontId="223" type="noConversion"/>
  </si>
  <si>
    <t>건축 19-7</t>
    <phoneticPr fontId="223" type="noConversion"/>
  </si>
  <si>
    <t>LINE흡음타공판 부착</t>
    <phoneticPr fontId="223" type="noConversion"/>
  </si>
  <si>
    <t>AA-10</t>
    <phoneticPr fontId="223" type="noConversion"/>
  </si>
  <si>
    <t>바닥마감</t>
    <phoneticPr fontId="223" type="noConversion"/>
  </si>
  <si>
    <t>CARPET TILE</t>
    <phoneticPr fontId="223" type="noConversion"/>
  </si>
  <si>
    <t>A28</t>
    <phoneticPr fontId="223" type="noConversion"/>
  </si>
  <si>
    <t>카펫깔기</t>
    <phoneticPr fontId="223" type="noConversion"/>
  </si>
  <si>
    <t>건축 19-1-5</t>
    <phoneticPr fontId="223" type="noConversion"/>
  </si>
  <si>
    <t>AA-11</t>
    <phoneticPr fontId="223" type="noConversion"/>
  </si>
  <si>
    <t>경량천장</t>
    <phoneticPr fontId="223" type="noConversion"/>
  </si>
  <si>
    <t>흡음텍스 천장</t>
    <phoneticPr fontId="223" type="noConversion"/>
  </si>
  <si>
    <t>A12</t>
    <phoneticPr fontId="223" type="noConversion"/>
  </si>
  <si>
    <t>A13</t>
    <phoneticPr fontId="223" type="noConversion"/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</si>
  <si>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</si>
  <si>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</si>
  <si>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</si>
  <si>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</si>
  <si>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</si>
  <si>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</si>
  <si>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</si>
  <si>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</si>
  <si>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</si>
  <si>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A29</t>
    <phoneticPr fontId="223" type="noConversion"/>
  </si>
  <si>
    <t>L3</t>
    <phoneticPr fontId="223" type="noConversion"/>
  </si>
  <si>
    <t>천장틀 설치</t>
  </si>
  <si>
    <t>특별인부</t>
  </si>
  <si>
    <t>건축 14-5</t>
  </si>
  <si>
    <t>AA-12</t>
    <phoneticPr fontId="223" type="noConversion"/>
  </si>
  <si>
    <t>흡음벽체 - 3</t>
    <phoneticPr fontId="223" type="noConversion"/>
  </si>
  <si>
    <t>압축흡음보드 + FABRIC</t>
    <phoneticPr fontId="223" type="noConversion"/>
  </si>
  <si>
    <t>A24</t>
    <phoneticPr fontId="223" type="noConversion"/>
  </si>
  <si>
    <t>A25</t>
    <phoneticPr fontId="223" type="noConversion"/>
  </si>
  <si>
    <t>A9</t>
    <phoneticPr fontId="223" type="noConversion"/>
  </si>
  <si>
    <t>A4</t>
    <phoneticPr fontId="223" type="noConversion"/>
  </si>
  <si>
    <t>압축흡음보드 부착</t>
    <phoneticPr fontId="223" type="noConversion"/>
  </si>
  <si>
    <t>건축 11-6-4</t>
    <phoneticPr fontId="223" type="noConversion"/>
  </si>
  <si>
    <t>AA-13</t>
    <phoneticPr fontId="223" type="noConversion"/>
  </si>
  <si>
    <t>흡음벽체 - 4</t>
    <phoneticPr fontId="223" type="noConversion"/>
  </si>
  <si>
    <t>AA-14</t>
    <phoneticPr fontId="223" type="noConversion"/>
  </si>
  <si>
    <t>ACCESS FLOOR</t>
    <phoneticPr fontId="223" type="noConversion"/>
  </si>
  <si>
    <t>WOOD + LAMINATE</t>
    <phoneticPr fontId="223" type="noConversion"/>
  </si>
  <si>
    <t>A27</t>
    <phoneticPr fontId="223" type="noConversion"/>
  </si>
  <si>
    <t>AA-15</t>
    <phoneticPr fontId="223" type="noConversion"/>
  </si>
  <si>
    <t>편개방음문</t>
    <phoneticPr fontId="223" type="noConversion"/>
  </si>
  <si>
    <t>W1050 X H2240</t>
    <phoneticPr fontId="223" type="noConversion"/>
  </si>
  <si>
    <t>A30-1</t>
    <phoneticPr fontId="223" type="noConversion"/>
  </si>
  <si>
    <t>A7</t>
    <phoneticPr fontId="223" type="noConversion"/>
  </si>
  <si>
    <t>석고보드 붙이기</t>
    <phoneticPr fontId="223" type="noConversion"/>
  </si>
  <si>
    <t>건축 19-2-3</t>
    <phoneticPr fontId="223" type="noConversion"/>
  </si>
  <si>
    <t>M.D.F 붙이기</t>
    <phoneticPr fontId="223" type="noConversion"/>
  </si>
  <si>
    <t>L11</t>
    <phoneticPr fontId="223" type="noConversion"/>
  </si>
  <si>
    <t>방음문 설치</t>
    <phoneticPr fontId="223" type="noConversion"/>
  </si>
  <si>
    <t>건축 16-2-1</t>
    <phoneticPr fontId="223" type="noConversion"/>
  </si>
  <si>
    <t>AA-16</t>
    <phoneticPr fontId="223" type="noConversion"/>
  </si>
  <si>
    <t>방음시창</t>
    <phoneticPr fontId="223" type="noConversion"/>
  </si>
  <si>
    <t>W1800 X H1200</t>
    <phoneticPr fontId="223" type="noConversion"/>
  </si>
  <si>
    <t>A31</t>
    <phoneticPr fontId="223" type="noConversion"/>
  </si>
  <si>
    <t>A36</t>
    <phoneticPr fontId="223" type="noConversion"/>
  </si>
  <si>
    <t>방음시창 설치</t>
    <phoneticPr fontId="223" type="noConversion"/>
  </si>
  <si>
    <t>L12</t>
    <phoneticPr fontId="223" type="noConversion"/>
  </si>
  <si>
    <t>유리닦기</t>
    <phoneticPr fontId="223" type="noConversion"/>
  </si>
  <si>
    <t>건축 17-2</t>
    <phoneticPr fontId="223" type="noConversion"/>
  </si>
  <si>
    <t>유리끼우기</t>
    <phoneticPr fontId="223" type="noConversion"/>
  </si>
  <si>
    <t>건축 17-2-1</t>
    <phoneticPr fontId="223" type="noConversion"/>
  </si>
  <si>
    <t>AA-17</t>
    <phoneticPr fontId="223" type="noConversion"/>
  </si>
  <si>
    <t>W1200 X H1200</t>
    <phoneticPr fontId="223" type="noConversion"/>
  </si>
  <si>
    <t>A32</t>
    <phoneticPr fontId="223" type="noConversion"/>
  </si>
  <si>
    <t>석고보드 붙이기</t>
    <phoneticPr fontId="223" type="noConversion"/>
  </si>
  <si>
    <t>건축 19-2-3</t>
    <phoneticPr fontId="223" type="noConversion"/>
  </si>
  <si>
    <t>M.D.F 붙이기</t>
    <phoneticPr fontId="223" type="noConversion"/>
  </si>
  <si>
    <t>AA-17-1</t>
    <phoneticPr fontId="223" type="noConversion"/>
  </si>
  <si>
    <t>외부창 방음유리</t>
    <phoneticPr fontId="223" type="noConversion"/>
  </si>
  <si>
    <t>W1500 X H1200</t>
    <phoneticPr fontId="223" type="noConversion"/>
  </si>
  <si>
    <t>A35</t>
    <phoneticPr fontId="223" type="noConversion"/>
  </si>
  <si>
    <t>건축 19-2-3</t>
    <phoneticPr fontId="223" type="noConversion"/>
  </si>
  <si>
    <t>L10</t>
    <phoneticPr fontId="223" type="noConversion"/>
  </si>
  <si>
    <t>M.D.F 붙이기</t>
    <phoneticPr fontId="223" type="noConversion"/>
  </si>
  <si>
    <t>L12</t>
    <phoneticPr fontId="223" type="noConversion"/>
  </si>
  <si>
    <t>유리닦기</t>
    <phoneticPr fontId="223" type="noConversion"/>
  </si>
  <si>
    <t>건축 17-2</t>
    <phoneticPr fontId="223" type="noConversion"/>
  </si>
  <si>
    <t>유리끼우기</t>
    <phoneticPr fontId="223" type="noConversion"/>
  </si>
  <si>
    <t>건축 17-2-1</t>
    <phoneticPr fontId="223" type="noConversion"/>
  </si>
  <si>
    <t>AA-18</t>
    <phoneticPr fontId="223" type="noConversion"/>
  </si>
  <si>
    <t>슬라이딩 문</t>
    <phoneticPr fontId="223" type="noConversion"/>
  </si>
  <si>
    <t>W3000 X H2100</t>
    <phoneticPr fontId="223" type="noConversion"/>
  </si>
  <si>
    <t>SET</t>
    <phoneticPr fontId="223" type="noConversion"/>
  </si>
  <si>
    <t>A33</t>
    <phoneticPr fontId="223" type="noConversion"/>
  </si>
  <si>
    <t>A7</t>
    <phoneticPr fontId="223" type="noConversion"/>
  </si>
  <si>
    <t>A26</t>
    <phoneticPr fontId="223" type="noConversion"/>
  </si>
  <si>
    <t>A35</t>
    <phoneticPr fontId="223" type="noConversion"/>
  </si>
  <si>
    <t>복층유리</t>
    <phoneticPr fontId="223" type="noConversion"/>
  </si>
  <si>
    <t>슬라이딩 문 설치</t>
    <phoneticPr fontId="223" type="noConversion"/>
  </si>
  <si>
    <t>건축 16-2-2</t>
    <phoneticPr fontId="223" type="noConversion"/>
  </si>
  <si>
    <t>AA-19</t>
    <phoneticPr fontId="223" type="noConversion"/>
  </si>
  <si>
    <t>자동문</t>
    <phoneticPr fontId="223" type="noConversion"/>
  </si>
  <si>
    <t>W1800 X H2100</t>
    <phoneticPr fontId="223" type="noConversion"/>
  </si>
  <si>
    <t>A34</t>
    <phoneticPr fontId="223" type="noConversion"/>
  </si>
  <si>
    <t>건축 19-2-3</t>
    <phoneticPr fontId="223" type="noConversion"/>
  </si>
  <si>
    <t>L11</t>
    <phoneticPr fontId="223" type="noConversion"/>
  </si>
  <si>
    <t>자동문</t>
    <phoneticPr fontId="223" type="noConversion"/>
  </si>
  <si>
    <t>건축 16-2-1</t>
    <phoneticPr fontId="223" type="noConversion"/>
  </si>
  <si>
    <t>E-1</t>
    <phoneticPr fontId="223" type="noConversion"/>
  </si>
  <si>
    <t>E1</t>
    <phoneticPr fontId="223" type="noConversion"/>
  </si>
  <si>
    <t>L20</t>
    <phoneticPr fontId="223" type="noConversion"/>
  </si>
  <si>
    <t>설치인건비</t>
    <phoneticPr fontId="223" type="noConversion"/>
  </si>
  <si>
    <t>전기 5-1</t>
    <phoneticPr fontId="223" type="noConversion"/>
  </si>
  <si>
    <t>E-2</t>
    <phoneticPr fontId="223" type="noConversion"/>
  </si>
  <si>
    <t>E2</t>
    <phoneticPr fontId="223" type="noConversion"/>
  </si>
  <si>
    <t>E-3</t>
    <phoneticPr fontId="223" type="noConversion"/>
  </si>
  <si>
    <t>E3</t>
    <phoneticPr fontId="223" type="noConversion"/>
  </si>
  <si>
    <t>E-4</t>
    <phoneticPr fontId="223" type="noConversion"/>
  </si>
  <si>
    <t>E4</t>
    <phoneticPr fontId="223" type="noConversion"/>
  </si>
  <si>
    <t>전기 5-2</t>
    <phoneticPr fontId="223" type="noConversion"/>
  </si>
  <si>
    <t>E-5</t>
    <phoneticPr fontId="223" type="noConversion"/>
  </si>
  <si>
    <t>SFCI 28C</t>
    <phoneticPr fontId="223" type="noConversion"/>
  </si>
  <si>
    <t>E5</t>
    <phoneticPr fontId="223" type="noConversion"/>
  </si>
  <si>
    <t>L20</t>
    <phoneticPr fontId="223" type="noConversion"/>
  </si>
  <si>
    <t>설치인건비</t>
    <phoneticPr fontId="223" type="noConversion"/>
  </si>
  <si>
    <t>전기 5-2</t>
    <phoneticPr fontId="223" type="noConversion"/>
  </si>
  <si>
    <t>E-6</t>
    <phoneticPr fontId="223" type="noConversion"/>
  </si>
  <si>
    <t>SFCI 36C</t>
    <phoneticPr fontId="223" type="noConversion"/>
  </si>
  <si>
    <t>E6</t>
    <phoneticPr fontId="223" type="noConversion"/>
  </si>
  <si>
    <t>L20</t>
    <phoneticPr fontId="223" type="noConversion"/>
  </si>
  <si>
    <t>설치인건비</t>
    <phoneticPr fontId="223" type="noConversion"/>
  </si>
  <si>
    <t>E-7</t>
    <phoneticPr fontId="223" type="noConversion"/>
  </si>
  <si>
    <t>M</t>
    <phoneticPr fontId="223" type="noConversion"/>
  </si>
  <si>
    <t>E7</t>
    <phoneticPr fontId="223" type="noConversion"/>
  </si>
  <si>
    <t>전기 5-11</t>
    <phoneticPr fontId="223" type="noConversion"/>
  </si>
  <si>
    <t>E-8</t>
    <phoneticPr fontId="223" type="noConversion"/>
  </si>
  <si>
    <t>TFR-CV 10㎟ x 4C</t>
    <phoneticPr fontId="223" type="noConversion"/>
  </si>
  <si>
    <t>E8</t>
    <phoneticPr fontId="223" type="noConversion"/>
  </si>
  <si>
    <t>E-9</t>
    <phoneticPr fontId="223" type="noConversion"/>
  </si>
  <si>
    <t>TFR-CV 4㎟ x 3C</t>
    <phoneticPr fontId="223" type="noConversion"/>
  </si>
  <si>
    <t>E9</t>
    <phoneticPr fontId="223" type="noConversion"/>
  </si>
  <si>
    <t>E-10</t>
    <phoneticPr fontId="223" type="noConversion"/>
  </si>
  <si>
    <t>E10</t>
    <phoneticPr fontId="223" type="noConversion"/>
  </si>
  <si>
    <t>전기 3-38</t>
    <phoneticPr fontId="223" type="noConversion"/>
  </si>
  <si>
    <t>E-11</t>
    <phoneticPr fontId="223" type="noConversion"/>
  </si>
  <si>
    <t>E11</t>
    <phoneticPr fontId="223" type="noConversion"/>
  </si>
  <si>
    <t>E-12</t>
    <phoneticPr fontId="223" type="noConversion"/>
  </si>
  <si>
    <t>E12</t>
    <phoneticPr fontId="223" type="noConversion"/>
  </si>
  <si>
    <t>E-13</t>
    <phoneticPr fontId="223" type="noConversion"/>
  </si>
  <si>
    <t>E13</t>
    <phoneticPr fontId="223" type="noConversion"/>
  </si>
  <si>
    <t>전기 5-18</t>
    <phoneticPr fontId="223" type="noConversion"/>
  </si>
  <si>
    <t>E-14</t>
    <phoneticPr fontId="223" type="noConversion"/>
  </si>
  <si>
    <t>E14</t>
    <phoneticPr fontId="223" type="noConversion"/>
  </si>
  <si>
    <t>E-15</t>
    <phoneticPr fontId="223" type="noConversion"/>
  </si>
  <si>
    <t>E15</t>
    <phoneticPr fontId="223" type="noConversion"/>
  </si>
  <si>
    <t>전기 5-1</t>
    <phoneticPr fontId="223" type="noConversion"/>
  </si>
  <si>
    <t>E-16</t>
    <phoneticPr fontId="223" type="noConversion"/>
  </si>
  <si>
    <t>E16</t>
    <phoneticPr fontId="223" type="noConversion"/>
  </si>
  <si>
    <t>전기 5-3</t>
    <phoneticPr fontId="223" type="noConversion"/>
  </si>
  <si>
    <t>E-17</t>
    <phoneticPr fontId="223" type="noConversion"/>
  </si>
  <si>
    <t>E17</t>
    <phoneticPr fontId="223" type="noConversion"/>
  </si>
  <si>
    <t>E-18</t>
    <phoneticPr fontId="223" type="noConversion"/>
  </si>
  <si>
    <t>E20</t>
    <phoneticPr fontId="223" type="noConversion"/>
  </si>
  <si>
    <t>E-19</t>
    <phoneticPr fontId="223" type="noConversion"/>
  </si>
  <si>
    <t>E21</t>
    <phoneticPr fontId="223" type="noConversion"/>
  </si>
  <si>
    <t>E-20</t>
    <phoneticPr fontId="223" type="noConversion"/>
  </si>
  <si>
    <t>E22</t>
    <phoneticPr fontId="223" type="noConversion"/>
  </si>
  <si>
    <t>전기 5-10</t>
    <phoneticPr fontId="223" type="noConversion"/>
  </si>
  <si>
    <t>E-21</t>
    <phoneticPr fontId="223" type="noConversion"/>
  </si>
  <si>
    <t>E23</t>
    <phoneticPr fontId="223" type="noConversion"/>
  </si>
  <si>
    <t>전기 5-25</t>
    <phoneticPr fontId="223" type="noConversion"/>
  </si>
  <si>
    <t>E-22</t>
    <phoneticPr fontId="223" type="noConversion"/>
  </si>
  <si>
    <t>E24</t>
    <phoneticPr fontId="223" type="noConversion"/>
  </si>
  <si>
    <t>E-23</t>
    <phoneticPr fontId="223" type="noConversion"/>
  </si>
  <si>
    <t>E25</t>
    <phoneticPr fontId="223" type="noConversion"/>
  </si>
  <si>
    <t>E-24</t>
    <phoneticPr fontId="223" type="noConversion"/>
  </si>
  <si>
    <t>E26</t>
    <phoneticPr fontId="223" type="noConversion"/>
  </si>
  <si>
    <t>전기 5-23</t>
    <phoneticPr fontId="223" type="noConversion"/>
  </si>
  <si>
    <t>E-25</t>
    <phoneticPr fontId="223" type="noConversion"/>
  </si>
  <si>
    <t>SUPER WIDE 1Way 2G</t>
    <phoneticPr fontId="223" type="noConversion"/>
  </si>
  <si>
    <t>E27</t>
    <phoneticPr fontId="223" type="noConversion"/>
  </si>
  <si>
    <t>SUPER WIDE 1Way 3G</t>
    <phoneticPr fontId="223" type="noConversion"/>
  </si>
  <si>
    <t>E28</t>
    <phoneticPr fontId="223" type="noConversion"/>
  </si>
  <si>
    <t>E-26</t>
    <phoneticPr fontId="223" type="noConversion"/>
  </si>
  <si>
    <t>E29</t>
    <phoneticPr fontId="223" type="noConversion"/>
  </si>
  <si>
    <t>E-27</t>
    <phoneticPr fontId="223" type="noConversion"/>
  </si>
  <si>
    <t>HFIX 4.0㎟</t>
    <phoneticPr fontId="223" type="noConversion"/>
  </si>
  <si>
    <t>E30</t>
    <phoneticPr fontId="223" type="noConversion"/>
  </si>
  <si>
    <t>E-28</t>
    <phoneticPr fontId="223" type="noConversion"/>
  </si>
  <si>
    <t>E31</t>
    <phoneticPr fontId="223" type="noConversion"/>
  </si>
  <si>
    <t>M1</t>
    <phoneticPr fontId="223" type="noConversion"/>
  </si>
  <si>
    <t>L3</t>
    <phoneticPr fontId="223" type="noConversion"/>
  </si>
  <si>
    <t>기계 2-3-2</t>
    <phoneticPr fontId="223" type="noConversion"/>
  </si>
  <si>
    <t>M-3</t>
    <phoneticPr fontId="223" type="noConversion"/>
  </si>
  <si>
    <t>M3</t>
    <phoneticPr fontId="223" type="noConversion"/>
  </si>
  <si>
    <t>M-4</t>
    <phoneticPr fontId="223" type="noConversion"/>
  </si>
  <si>
    <t>M4</t>
    <phoneticPr fontId="223" type="noConversion"/>
  </si>
  <si>
    <t>M-5</t>
    <phoneticPr fontId="223" type="noConversion"/>
  </si>
  <si>
    <t>동배관 설치</t>
  </si>
  <si>
    <t>15.88mm</t>
  </si>
  <si>
    <t>M5</t>
    <phoneticPr fontId="223" type="noConversion"/>
  </si>
  <si>
    <t>L15</t>
    <phoneticPr fontId="223" type="noConversion"/>
  </si>
  <si>
    <t>기계 1-1-2</t>
    <phoneticPr fontId="223" type="noConversion"/>
  </si>
  <si>
    <t>M-6</t>
    <phoneticPr fontId="223" type="noConversion"/>
  </si>
  <si>
    <t>9.52mm</t>
    <phoneticPr fontId="223" type="noConversion"/>
  </si>
  <si>
    <t>M6</t>
    <phoneticPr fontId="223" type="noConversion"/>
  </si>
  <si>
    <t>M-7</t>
    <phoneticPr fontId="223" type="noConversion"/>
  </si>
  <si>
    <t>PVC 배관</t>
  </si>
  <si>
    <t>20A</t>
  </si>
  <si>
    <t>M9</t>
    <phoneticPr fontId="223" type="noConversion"/>
  </si>
  <si>
    <t>기계 1-1-3</t>
    <phoneticPr fontId="223" type="noConversion"/>
  </si>
  <si>
    <t>M-8</t>
    <phoneticPr fontId="223" type="noConversion"/>
  </si>
  <si>
    <t>고무발포 보온재</t>
  </si>
  <si>
    <t>15.88mm, 13T</t>
  </si>
  <si>
    <t>M11</t>
    <phoneticPr fontId="223" type="noConversion"/>
  </si>
  <si>
    <t>L18</t>
    <phoneticPr fontId="223" type="noConversion"/>
  </si>
  <si>
    <t>기계 1-3-1</t>
    <phoneticPr fontId="223" type="noConversion"/>
  </si>
  <si>
    <t>M-9</t>
    <phoneticPr fontId="223" type="noConversion"/>
  </si>
  <si>
    <t>9.52mm, 13T</t>
  </si>
  <si>
    <t>M12</t>
    <phoneticPr fontId="223" type="noConversion"/>
  </si>
  <si>
    <t>M-10</t>
    <phoneticPr fontId="223" type="noConversion"/>
  </si>
  <si>
    <t>P.E 보온재</t>
  </si>
  <si>
    <t>20A 10T</t>
  </si>
  <si>
    <t>M14</t>
    <phoneticPr fontId="223" type="noConversion"/>
  </si>
  <si>
    <t>L18</t>
    <phoneticPr fontId="223" type="noConversion"/>
  </si>
  <si>
    <t>기계 1-3-1</t>
    <phoneticPr fontId="223" type="noConversion"/>
  </si>
  <si>
    <t>M-11</t>
    <phoneticPr fontId="223" type="noConversion"/>
  </si>
  <si>
    <t>구멍뚫기</t>
    <phoneticPr fontId="223" type="noConversion"/>
  </si>
  <si>
    <t>개소</t>
    <phoneticPr fontId="223" type="noConversion"/>
  </si>
  <si>
    <t>L9</t>
    <phoneticPr fontId="223" type="noConversion"/>
  </si>
  <si>
    <t>기계 1-8-1</t>
    <phoneticPr fontId="223" type="noConversion"/>
  </si>
  <si>
    <t>M-12</t>
    <phoneticPr fontId="223" type="noConversion"/>
  </si>
  <si>
    <t>배관용접</t>
    <phoneticPr fontId="223" type="noConversion"/>
  </si>
  <si>
    <t>L7</t>
    <phoneticPr fontId="223" type="noConversion"/>
  </si>
  <si>
    <t>기계 1-1-2</t>
    <phoneticPr fontId="223" type="noConversion"/>
  </si>
  <si>
    <t>M-13</t>
    <phoneticPr fontId="223" type="noConversion"/>
  </si>
  <si>
    <t>M17</t>
    <phoneticPr fontId="223" type="noConversion"/>
  </si>
  <si>
    <t>L17</t>
    <phoneticPr fontId="223" type="noConversion"/>
  </si>
  <si>
    <t>기계 2-4-2</t>
    <phoneticPr fontId="223" type="noConversion"/>
  </si>
  <si>
    <t>M-14</t>
    <phoneticPr fontId="223" type="noConversion"/>
  </si>
  <si>
    <t>A4</t>
    <phoneticPr fontId="223" type="noConversion"/>
  </si>
  <si>
    <t>M-14-1</t>
    <phoneticPr fontId="223" type="noConversion"/>
  </si>
  <si>
    <t>SOUND CHAMBER</t>
  </si>
  <si>
    <t>SUPPLY, RETURN용</t>
  </si>
  <si>
    <t>M18</t>
    <phoneticPr fontId="223" type="noConversion"/>
  </si>
  <si>
    <t>M-15</t>
    <phoneticPr fontId="223" type="noConversion"/>
  </si>
  <si>
    <t>SILENCER</t>
  </si>
  <si>
    <t>M19</t>
    <phoneticPr fontId="223" type="noConversion"/>
  </si>
  <si>
    <t>M-16</t>
    <phoneticPr fontId="223" type="noConversion"/>
  </si>
  <si>
    <t>SOUND BOX</t>
  </si>
  <si>
    <t>M20</t>
    <phoneticPr fontId="223" type="noConversion"/>
  </si>
  <si>
    <t>M-17</t>
    <phoneticPr fontId="223" type="noConversion"/>
  </si>
  <si>
    <t>M21</t>
    <phoneticPr fontId="223" type="noConversion"/>
  </si>
  <si>
    <t>M-18</t>
    <phoneticPr fontId="223" type="noConversion"/>
  </si>
  <si>
    <t>M22</t>
    <phoneticPr fontId="223" type="noConversion"/>
  </si>
  <si>
    <t>L17</t>
    <phoneticPr fontId="223" type="noConversion"/>
  </si>
  <si>
    <t>기계 2-4-6</t>
    <phoneticPr fontId="223" type="noConversion"/>
  </si>
  <si>
    <t>M-19</t>
    <phoneticPr fontId="223" type="noConversion"/>
  </si>
  <si>
    <t>M23</t>
    <phoneticPr fontId="223" type="noConversion"/>
  </si>
  <si>
    <t>M-20</t>
    <phoneticPr fontId="223" type="noConversion"/>
  </si>
  <si>
    <t>M24</t>
    <phoneticPr fontId="223" type="noConversion"/>
  </si>
  <si>
    <t>기계 2-4-4</t>
    <phoneticPr fontId="223" type="noConversion"/>
  </si>
  <si>
    <t>F1</t>
    <phoneticPr fontId="223" type="noConversion"/>
  </si>
  <si>
    <t>기계 3-2-3</t>
    <phoneticPr fontId="223" type="noConversion"/>
  </si>
  <si>
    <t>스프링클러 철거</t>
    <phoneticPr fontId="223" type="noConversion"/>
  </si>
  <si>
    <t xml:space="preserve">하향 플러쉬형 72℃ </t>
  </si>
  <si>
    <t>F2</t>
    <phoneticPr fontId="223" type="noConversion"/>
  </si>
  <si>
    <t>기계 3-2-2</t>
    <phoneticPr fontId="223" type="noConversion"/>
  </si>
  <si>
    <t>F-3</t>
    <phoneticPr fontId="223" type="noConversion"/>
  </si>
  <si>
    <t>스프링클러 이설</t>
    <phoneticPr fontId="223" type="noConversion"/>
  </si>
  <si>
    <t>F-4</t>
    <phoneticPr fontId="223" type="noConversion"/>
  </si>
  <si>
    <t>F3</t>
    <phoneticPr fontId="223" type="noConversion"/>
  </si>
  <si>
    <t>F-5</t>
    <phoneticPr fontId="223" type="noConversion"/>
  </si>
  <si>
    <t>F4</t>
    <phoneticPr fontId="223" type="noConversion"/>
  </si>
  <si>
    <t>F-6</t>
    <phoneticPr fontId="223" type="noConversion"/>
  </si>
  <si>
    <t>GW-22A</t>
    <phoneticPr fontId="223" type="noConversion"/>
  </si>
  <si>
    <t>F5</t>
    <phoneticPr fontId="223" type="noConversion"/>
  </si>
  <si>
    <t>F-7</t>
    <phoneticPr fontId="223" type="noConversion"/>
  </si>
  <si>
    <t>F6</t>
    <phoneticPr fontId="223" type="noConversion"/>
  </si>
  <si>
    <t>F-8</t>
    <phoneticPr fontId="223" type="noConversion"/>
  </si>
  <si>
    <t>F7</t>
    <phoneticPr fontId="223" type="noConversion"/>
  </si>
  <si>
    <t>F-9</t>
    <phoneticPr fontId="223" type="noConversion"/>
  </si>
  <si>
    <t>HIV 2.5 SQ</t>
    <phoneticPr fontId="223" type="noConversion"/>
  </si>
  <si>
    <t>F8</t>
    <phoneticPr fontId="223" type="noConversion"/>
  </si>
  <si>
    <t>F-10</t>
    <phoneticPr fontId="223" type="noConversion"/>
  </si>
  <si>
    <t>F9</t>
    <phoneticPr fontId="223" type="noConversion"/>
  </si>
  <si>
    <t>F-11</t>
    <phoneticPr fontId="223" type="noConversion"/>
  </si>
  <si>
    <t>가스방출표시등</t>
    <phoneticPr fontId="223" type="noConversion"/>
  </si>
  <si>
    <t>F10</t>
    <phoneticPr fontId="223" type="noConversion"/>
  </si>
  <si>
    <t>F-12</t>
    <phoneticPr fontId="223" type="noConversion"/>
  </si>
  <si>
    <t>F11</t>
    <phoneticPr fontId="223" type="noConversion"/>
  </si>
  <si>
    <t>F-13</t>
    <phoneticPr fontId="223" type="noConversion"/>
  </si>
  <si>
    <t>F12</t>
    <phoneticPr fontId="223" type="noConversion"/>
  </si>
  <si>
    <t>전기 5-30</t>
    <phoneticPr fontId="223" type="noConversion"/>
  </si>
  <si>
    <t>F-14</t>
    <phoneticPr fontId="223" type="noConversion"/>
  </si>
  <si>
    <t>F13</t>
    <phoneticPr fontId="223" type="noConversion"/>
  </si>
  <si>
    <t>F-15</t>
    <phoneticPr fontId="223" type="noConversion"/>
  </si>
  <si>
    <t>F14</t>
    <phoneticPr fontId="223" type="noConversion"/>
  </si>
  <si>
    <t>F-16</t>
    <phoneticPr fontId="223" type="noConversion"/>
  </si>
  <si>
    <t>F15</t>
    <phoneticPr fontId="223" type="noConversion"/>
  </si>
  <si>
    <t>F-17</t>
    <phoneticPr fontId="223" type="noConversion"/>
  </si>
  <si>
    <t>F16</t>
    <phoneticPr fontId="223" type="noConversion"/>
  </si>
  <si>
    <t>F-18</t>
    <phoneticPr fontId="223" type="noConversion"/>
  </si>
  <si>
    <t>F17</t>
    <phoneticPr fontId="223" type="noConversion"/>
  </si>
  <si>
    <t>물가정보</t>
    <phoneticPr fontId="223" type="noConversion"/>
  </si>
  <si>
    <t>물가자료</t>
    <phoneticPr fontId="223" type="noConversion"/>
  </si>
  <si>
    <t>거래가격</t>
    <phoneticPr fontId="223" type="noConversion"/>
  </si>
  <si>
    <t>견적서</t>
    <phoneticPr fontId="223" type="noConversion"/>
  </si>
  <si>
    <t>시중가</t>
    <phoneticPr fontId="223" type="noConversion"/>
  </si>
  <si>
    <t>PAGE</t>
    <phoneticPr fontId="223" type="noConversion"/>
  </si>
  <si>
    <t>단가                    UNIT PRICE</t>
    <phoneticPr fontId="223" type="noConversion"/>
  </si>
  <si>
    <t>견적서-1</t>
    <phoneticPr fontId="223" type="noConversion"/>
  </si>
  <si>
    <t>견적서-2</t>
    <phoneticPr fontId="223" type="noConversion"/>
  </si>
  <si>
    <t>각재</t>
    <phoneticPr fontId="223" type="noConversion"/>
  </si>
  <si>
    <t>30 X 30 X 3600</t>
    <phoneticPr fontId="223" type="noConversion"/>
  </si>
  <si>
    <t>재</t>
    <phoneticPr fontId="223" type="noConversion"/>
  </si>
  <si>
    <t>69 X 30 X 3600</t>
    <phoneticPr fontId="223" type="noConversion"/>
  </si>
  <si>
    <t>POLYESTER</t>
    <phoneticPr fontId="223" type="noConversion"/>
  </si>
  <si>
    <t>24K 50T</t>
    <phoneticPr fontId="223" type="noConversion"/>
  </si>
  <si>
    <t>32K 25T</t>
    <phoneticPr fontId="223" type="noConversion"/>
  </si>
  <si>
    <t>A5</t>
  </si>
  <si>
    <t>석고보드</t>
    <phoneticPr fontId="223" type="noConversion"/>
  </si>
  <si>
    <t>3 X 6 X 12.5T</t>
    <phoneticPr fontId="223" type="noConversion"/>
  </si>
  <si>
    <t>A6</t>
  </si>
  <si>
    <t>합판</t>
    <phoneticPr fontId="223" type="noConversion"/>
  </si>
  <si>
    <t>4 X 8 X 12T</t>
    <phoneticPr fontId="223" type="noConversion"/>
  </si>
  <si>
    <t>(2)361</t>
    <phoneticPr fontId="223" type="noConversion"/>
  </si>
  <si>
    <t>A7</t>
  </si>
  <si>
    <t>M.D.F</t>
    <phoneticPr fontId="223" type="noConversion"/>
  </si>
  <si>
    <t>4 X 8 X 9T</t>
    <phoneticPr fontId="223" type="noConversion"/>
  </si>
  <si>
    <t>A8</t>
  </si>
  <si>
    <t>A9</t>
  </si>
  <si>
    <t>4 X 8 X 25T</t>
    <phoneticPr fontId="223" type="noConversion"/>
  </si>
  <si>
    <t>A10</t>
  </si>
  <si>
    <t>방진고무</t>
    <phoneticPr fontId="223" type="noConversion"/>
  </si>
  <si>
    <t>M-5</t>
    <phoneticPr fontId="223" type="noConversion"/>
  </si>
  <si>
    <t>EA</t>
    <phoneticPr fontId="223" type="noConversion"/>
  </si>
  <si>
    <t>(1)747</t>
    <phoneticPr fontId="223" type="noConversion"/>
  </si>
  <si>
    <t>A11</t>
  </si>
  <si>
    <t>방진헹거</t>
    <phoneticPr fontId="223" type="noConversion"/>
  </si>
  <si>
    <t>50KG</t>
    <phoneticPr fontId="223" type="noConversion"/>
  </si>
  <si>
    <t>A12</t>
  </si>
  <si>
    <t>ANCHOR</t>
  </si>
  <si>
    <t>10mm</t>
  </si>
  <si>
    <t>A13</t>
  </si>
  <si>
    <t>달대볼트</t>
  </si>
  <si>
    <t>9mm L1000</t>
    <phoneticPr fontId="223" type="noConversion"/>
  </si>
  <si>
    <t>HANGER</t>
  </si>
  <si>
    <t>H150</t>
  </si>
  <si>
    <t>HANGER PIN</t>
  </si>
  <si>
    <t>CARRYING CHANNEL</t>
  </si>
  <si>
    <t>1.2T 38 X 12 @ 900</t>
  </si>
  <si>
    <t>CARRYING CHANNEL(J)</t>
  </si>
  <si>
    <t>MINOR CHANNEL</t>
  </si>
  <si>
    <t>1.2T 19 X 10 @ 1800</t>
  </si>
  <si>
    <t>MINOR CHANNEL CLIP</t>
  </si>
  <si>
    <t>19형</t>
  </si>
  <si>
    <t>M-BAR</t>
  </si>
  <si>
    <t>M-BAR @ 300</t>
    <phoneticPr fontId="223" type="noConversion"/>
  </si>
  <si>
    <t>M-BAR (J)</t>
  </si>
  <si>
    <t>M-BAR CLIP</t>
  </si>
  <si>
    <t>A23</t>
  </si>
  <si>
    <t>POLYESTER + FABRIC</t>
    <phoneticPr fontId="223" type="noConversion"/>
  </si>
  <si>
    <t>1000 X 2000 X 50T</t>
    <phoneticPr fontId="223" type="noConversion"/>
  </si>
  <si>
    <t>A24</t>
  </si>
  <si>
    <t>압축흡음보드</t>
    <phoneticPr fontId="223" type="noConversion"/>
  </si>
  <si>
    <t>A25</t>
  </si>
  <si>
    <t>FABRIC</t>
    <phoneticPr fontId="223" type="noConversion"/>
  </si>
  <si>
    <t>M</t>
    <phoneticPr fontId="223" type="noConversion"/>
  </si>
  <si>
    <t>A26</t>
  </si>
  <si>
    <t>INTERIOR FILM</t>
    <phoneticPr fontId="223" type="noConversion"/>
  </si>
  <si>
    <t>시공비포함</t>
    <phoneticPr fontId="223" type="noConversion"/>
  </si>
  <si>
    <t>A27</t>
  </si>
  <si>
    <t>A28</t>
  </si>
  <si>
    <t>A29</t>
  </si>
  <si>
    <t>흡음텍스</t>
    <phoneticPr fontId="223" type="noConversion"/>
  </si>
  <si>
    <t>300 X 600 X 12T</t>
    <phoneticPr fontId="223" type="noConversion"/>
  </si>
  <si>
    <t>LINE 타공판</t>
    <phoneticPr fontId="223" type="noConversion"/>
  </si>
  <si>
    <t>(1)742</t>
    <phoneticPr fontId="223" type="noConversion"/>
  </si>
  <si>
    <t>A31</t>
  </si>
  <si>
    <t>A32</t>
  </si>
  <si>
    <t>A33</t>
  </si>
  <si>
    <t>A34</t>
  </si>
  <si>
    <t>W1800 X H2100</t>
  </si>
  <si>
    <t>(2)312</t>
    <phoneticPr fontId="223" type="noConversion"/>
  </si>
  <si>
    <t>복층유리</t>
    <phoneticPr fontId="223" type="noConversion"/>
  </si>
  <si>
    <t>16T</t>
    <phoneticPr fontId="223" type="noConversion"/>
  </si>
  <si>
    <t>(2)332</t>
    <phoneticPr fontId="223" type="noConversion"/>
  </si>
  <si>
    <t>일반유리</t>
    <phoneticPr fontId="223" type="noConversion"/>
  </si>
  <si>
    <t>10T</t>
    <phoneticPr fontId="223" type="noConversion"/>
  </si>
  <si>
    <t>(2)333</t>
    <phoneticPr fontId="223" type="noConversion"/>
  </si>
  <si>
    <t>A37</t>
  </si>
  <si>
    <t>비계 기본틀</t>
  </si>
  <si>
    <t>1219 X 1700</t>
  </si>
  <si>
    <t>(2)164</t>
    <phoneticPr fontId="223" type="noConversion"/>
  </si>
  <si>
    <t>A38</t>
  </si>
  <si>
    <t>가세</t>
  </si>
  <si>
    <t>L1518</t>
  </si>
  <si>
    <t>A39</t>
    <phoneticPr fontId="223" type="noConversion"/>
  </si>
  <si>
    <t>바퀴</t>
  </si>
  <si>
    <t>(1)651</t>
    <phoneticPr fontId="223" type="noConversion"/>
  </si>
  <si>
    <t>A40</t>
    <phoneticPr fontId="223" type="noConversion"/>
  </si>
  <si>
    <t>발판</t>
  </si>
  <si>
    <t>매</t>
  </si>
  <si>
    <t>PLASTIC JOINER</t>
    <phoneticPr fontId="223" type="noConversion"/>
  </si>
  <si>
    <t>L형 50T</t>
    <phoneticPr fontId="223" type="noConversion"/>
  </si>
  <si>
    <t>E1</t>
    <phoneticPr fontId="223" type="noConversion"/>
  </si>
  <si>
    <t>(1)788</t>
    <phoneticPr fontId="223" type="noConversion"/>
  </si>
  <si>
    <t>E2</t>
    <phoneticPr fontId="223" type="noConversion"/>
  </si>
  <si>
    <t>E3</t>
  </si>
  <si>
    <t>E4</t>
  </si>
  <si>
    <t>E5</t>
  </si>
  <si>
    <t>E6</t>
  </si>
  <si>
    <t>E7</t>
  </si>
  <si>
    <t>(1)753</t>
    <phoneticPr fontId="223" type="noConversion"/>
  </si>
  <si>
    <t>E8</t>
  </si>
  <si>
    <t>E9</t>
  </si>
  <si>
    <t>E10</t>
  </si>
  <si>
    <t>(1)749</t>
    <phoneticPr fontId="223" type="noConversion"/>
  </si>
  <si>
    <t>E11</t>
  </si>
  <si>
    <t>E12</t>
  </si>
  <si>
    <t>E13</t>
  </si>
  <si>
    <t>E14</t>
  </si>
  <si>
    <t>E15</t>
  </si>
  <si>
    <t>(1)784</t>
    <phoneticPr fontId="223" type="noConversion"/>
  </si>
  <si>
    <t>E16</t>
  </si>
  <si>
    <t>(1)792</t>
    <phoneticPr fontId="223" type="noConversion"/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</si>
  <si>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</si>
  <si>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</si>
  <si>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</si>
  <si>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</si>
  <si>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</si>
  <si>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</si>
  <si>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</si>
  <si>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</si>
  <si>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</si>
  <si>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</si>
  <si>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(1)869</t>
    <phoneticPr fontId="223" type="noConversion"/>
  </si>
  <si>
    <t>E27</t>
  </si>
  <si>
    <t>E28</t>
  </si>
  <si>
    <t>E29</t>
  </si>
  <si>
    <t>E30</t>
  </si>
  <si>
    <t>E31</t>
  </si>
  <si>
    <t>(1)865</t>
    <phoneticPr fontId="223" type="noConversion"/>
  </si>
  <si>
    <t>M1</t>
    <phoneticPr fontId="223" type="noConversion"/>
  </si>
  <si>
    <t>(2)810</t>
    <phoneticPr fontId="223" type="noConversion"/>
  </si>
  <si>
    <t>M3</t>
  </si>
  <si>
    <t>M4</t>
  </si>
  <si>
    <t>M5</t>
  </si>
  <si>
    <t>동배관</t>
  </si>
  <si>
    <t>(2)524</t>
    <phoneticPr fontId="223" type="noConversion"/>
  </si>
  <si>
    <t>M6</t>
  </si>
  <si>
    <t>9.52mm</t>
  </si>
  <si>
    <t>M7</t>
  </si>
  <si>
    <t>동관이음쇠</t>
  </si>
  <si>
    <t>(2)525</t>
    <phoneticPr fontId="223" type="noConversion"/>
  </si>
  <si>
    <t>M8</t>
  </si>
  <si>
    <t>M9</t>
  </si>
  <si>
    <t>PVC배관</t>
  </si>
  <si>
    <t>(2)538</t>
    <phoneticPr fontId="223" type="noConversion"/>
  </si>
  <si>
    <t>4M / 본</t>
    <phoneticPr fontId="223" type="noConversion"/>
  </si>
  <si>
    <t>M10</t>
  </si>
  <si>
    <t>PVC배관 이음쇠</t>
  </si>
  <si>
    <t>(2)539</t>
    <phoneticPr fontId="223" type="noConversion"/>
  </si>
  <si>
    <t>M11</t>
  </si>
  <si>
    <t>(2)753</t>
    <phoneticPr fontId="223" type="noConversion"/>
  </si>
  <si>
    <t>M12</t>
  </si>
  <si>
    <t>M13</t>
  </si>
  <si>
    <t>고무발포단열테이프</t>
  </si>
  <si>
    <t>3T X 100 X 15000</t>
  </si>
  <si>
    <t>ROLL</t>
  </si>
  <si>
    <t>M14</t>
  </si>
  <si>
    <t>(2)752</t>
    <phoneticPr fontId="223" type="noConversion"/>
  </si>
  <si>
    <t>M15</t>
  </si>
  <si>
    <t>냉매</t>
  </si>
  <si>
    <t>R-410A</t>
    <phoneticPr fontId="223" type="noConversion"/>
  </si>
  <si>
    <t>KG</t>
  </si>
  <si>
    <t>(2)951</t>
    <phoneticPr fontId="223" type="noConversion"/>
  </si>
  <si>
    <t>M16</t>
  </si>
  <si>
    <t>질소</t>
  </si>
  <si>
    <t>40L</t>
  </si>
  <si>
    <t>병</t>
  </si>
  <si>
    <t>M17</t>
  </si>
  <si>
    <t>M18</t>
  </si>
  <si>
    <t>1500×1000×600</t>
  </si>
  <si>
    <t>M19</t>
  </si>
  <si>
    <t>1200×500×1600</t>
  </si>
  <si>
    <t>M20</t>
  </si>
  <si>
    <t>600×600×450</t>
  </si>
  <si>
    <t>M21</t>
  </si>
  <si>
    <t>500×500×450</t>
  </si>
  <si>
    <t>M22</t>
  </si>
  <si>
    <t>M23</t>
  </si>
  <si>
    <t>M24</t>
    <phoneticPr fontId="223" type="noConversion"/>
  </si>
  <si>
    <t>F1</t>
    <phoneticPr fontId="223" type="noConversion"/>
  </si>
  <si>
    <t>(2)896</t>
    <phoneticPr fontId="223" type="noConversion"/>
  </si>
  <si>
    <t>F2</t>
    <phoneticPr fontId="223" type="noConversion"/>
  </si>
  <si>
    <t>스프링클러</t>
    <phoneticPr fontId="223" type="noConversion"/>
  </si>
  <si>
    <t>(2)887</t>
    <phoneticPr fontId="223" type="noConversion"/>
  </si>
  <si>
    <t>F3</t>
  </si>
  <si>
    <t>F4</t>
  </si>
  <si>
    <t>F5</t>
  </si>
  <si>
    <t>F6</t>
  </si>
  <si>
    <t>F7</t>
  </si>
  <si>
    <t>F8</t>
  </si>
  <si>
    <t>F9</t>
  </si>
  <si>
    <t>(2)892</t>
    <phoneticPr fontId="223" type="noConversion"/>
  </si>
  <si>
    <t>F10</t>
  </si>
  <si>
    <t>F11</t>
  </si>
  <si>
    <t>(2)903</t>
    <phoneticPr fontId="223" type="noConversion"/>
  </si>
  <si>
    <t>F12</t>
  </si>
  <si>
    <t>F13</t>
  </si>
  <si>
    <t>F14</t>
  </si>
  <si>
    <t>F15</t>
  </si>
  <si>
    <t>(1)960</t>
    <phoneticPr fontId="223" type="noConversion"/>
  </si>
  <si>
    <t>F16</t>
  </si>
  <si>
    <t>F17</t>
  </si>
  <si>
    <t>L1</t>
    <phoneticPr fontId="223" type="noConversion"/>
  </si>
  <si>
    <t>작업반장</t>
    <phoneticPr fontId="223" type="noConversion"/>
  </si>
  <si>
    <t>인</t>
    <phoneticPr fontId="223" type="noConversion"/>
  </si>
  <si>
    <t>보통인부</t>
    <phoneticPr fontId="223" type="noConversion"/>
  </si>
  <si>
    <t>특별인부</t>
    <phoneticPr fontId="223" type="noConversion"/>
  </si>
  <si>
    <t>L4</t>
  </si>
  <si>
    <t>비계공</t>
    <phoneticPr fontId="223" type="noConversion"/>
  </si>
  <si>
    <t>L5</t>
  </si>
  <si>
    <t>철공</t>
    <phoneticPr fontId="223" type="noConversion"/>
  </si>
  <si>
    <t>L6</t>
  </si>
  <si>
    <t>철골공</t>
    <phoneticPr fontId="223" type="noConversion"/>
  </si>
  <si>
    <t>L7</t>
  </si>
  <si>
    <t>용접공</t>
    <phoneticPr fontId="223" type="noConversion"/>
  </si>
  <si>
    <t>L8</t>
  </si>
  <si>
    <t>착암공</t>
    <phoneticPr fontId="223" type="noConversion"/>
  </si>
  <si>
    <t>L9</t>
  </si>
  <si>
    <t>할석공</t>
    <phoneticPr fontId="223" type="noConversion"/>
  </si>
  <si>
    <t>L10</t>
  </si>
  <si>
    <t>건축목공</t>
    <phoneticPr fontId="223" type="noConversion"/>
  </si>
  <si>
    <t>L11</t>
  </si>
  <si>
    <t>창호공</t>
    <phoneticPr fontId="223" type="noConversion"/>
  </si>
  <si>
    <t>L12</t>
  </si>
  <si>
    <t>유리공</t>
    <phoneticPr fontId="223" type="noConversion"/>
  </si>
  <si>
    <t>L13</t>
  </si>
  <si>
    <t>방수공</t>
    <phoneticPr fontId="223" type="noConversion"/>
  </si>
  <si>
    <t>L14</t>
  </si>
  <si>
    <t>내장공</t>
    <phoneticPr fontId="223" type="noConversion"/>
  </si>
  <si>
    <t>L15</t>
  </si>
  <si>
    <t>배관공</t>
    <phoneticPr fontId="223" type="noConversion"/>
  </si>
  <si>
    <t>L16</t>
  </si>
  <si>
    <t>배관공(수도)</t>
    <phoneticPr fontId="223" type="noConversion"/>
  </si>
  <si>
    <t>L17</t>
  </si>
  <si>
    <t>덕트공</t>
    <phoneticPr fontId="223" type="noConversion"/>
  </si>
  <si>
    <t>L18</t>
  </si>
  <si>
    <t>보온공</t>
    <phoneticPr fontId="223" type="noConversion"/>
  </si>
  <si>
    <t>L19</t>
  </si>
  <si>
    <t>인력운반공</t>
    <phoneticPr fontId="223" type="noConversion"/>
  </si>
  <si>
    <t>L20</t>
  </si>
  <si>
    <t>내선전공</t>
    <phoneticPr fontId="223" type="noConversion"/>
  </si>
  <si>
    <t>L21</t>
  </si>
  <si>
    <t>저압케이블공</t>
    <phoneticPr fontId="223" type="noConversion"/>
  </si>
  <si>
    <t>L22</t>
  </si>
  <si>
    <t>통신내선공</t>
    <phoneticPr fontId="223" type="noConversion"/>
  </si>
  <si>
    <t>L23</t>
  </si>
  <si>
    <t>통신설비공</t>
    <phoneticPr fontId="223" type="noConversion"/>
  </si>
  <si>
    <t>L24</t>
  </si>
  <si>
    <t>통신케이블공</t>
    <phoneticPr fontId="223" type="noConversion"/>
  </si>
  <si>
    <t>L25</t>
  </si>
  <si>
    <t>코킹공</t>
    <phoneticPr fontId="223" type="noConversion"/>
  </si>
  <si>
    <t>적용단가                    UNIT PRICE</t>
    <phoneticPr fontId="223" type="noConversion"/>
  </si>
  <si>
    <t>AA-1</t>
  </si>
  <si>
    <t>AA-2</t>
  </si>
  <si>
    <t>공통시설</t>
  </si>
  <si>
    <t>부조정실 및 기계실</t>
  </si>
  <si>
    <t>창호 및 기타공사</t>
  </si>
  <si>
    <t>기계장비류</t>
  </si>
  <si>
    <t>배관설비공사</t>
  </si>
  <si>
    <t>DUCT 설비 공사</t>
  </si>
  <si>
    <t>현장정리</t>
  </si>
  <si>
    <t>이동식 비계 설치</t>
  </si>
  <si>
    <t>TON</t>
  </si>
  <si>
    <t>양면벽체 철거</t>
  </si>
  <si>
    <t>단면벽체 철거</t>
  </si>
  <si>
    <t>기존 문 철거</t>
  </si>
  <si>
    <t>천장 철거</t>
  </si>
  <si>
    <t>문자리 컷팅</t>
  </si>
  <si>
    <t>건식칸막이(방음벽체)</t>
  </si>
  <si>
    <t>건식칸막이(일반벽체)</t>
  </si>
  <si>
    <t>흡음벽체 - 1</t>
  </si>
  <si>
    <t>흡음벽체 - 2</t>
  </si>
  <si>
    <t>바닥마감</t>
  </si>
  <si>
    <t>경량천장</t>
  </si>
  <si>
    <t>흡음벽체 - 3</t>
  </si>
  <si>
    <t>흡음벽체 - 4</t>
  </si>
  <si>
    <t>ACCESS FLOOR</t>
  </si>
  <si>
    <t>편개방음문</t>
  </si>
  <si>
    <t>외부창 방음유리</t>
  </si>
  <si>
    <t>구멍뚫기</t>
  </si>
  <si>
    <t>개소</t>
  </si>
  <si>
    <t>스프링클러 철거</t>
  </si>
  <si>
    <t>스프링클러 이설</t>
  </si>
  <si>
    <t>TE-1</t>
  </si>
  <si>
    <t>TE-3</t>
  </si>
  <si>
    <t>물정부 136</t>
  </si>
  <si>
    <t>DE-1</t>
  </si>
  <si>
    <t>DE-2</t>
  </si>
  <si>
    <t>AA-17-1</t>
  </si>
  <si>
    <t>E-1</t>
  </si>
  <si>
    <t>E-25-1</t>
  </si>
  <si>
    <t>M-1</t>
  </si>
  <si>
    <t>M-2</t>
  </si>
  <si>
    <t>M-14-1</t>
  </si>
  <si>
    <t>F-1</t>
  </si>
  <si>
    <t>F-2</t>
  </si>
  <si>
    <t>3-1</t>
    <phoneticPr fontId="2" type="noConversion"/>
  </si>
  <si>
    <t>3-2</t>
    <phoneticPr fontId="2" type="noConversion"/>
  </si>
  <si>
    <t>3-3</t>
    <phoneticPr fontId="2" type="noConversion"/>
  </si>
  <si>
    <t>3-4</t>
    <phoneticPr fontId="2" type="noConversion"/>
  </si>
  <si>
    <t>3-5</t>
    <phoneticPr fontId="2" type="noConversion"/>
  </si>
  <si>
    <t>3-6</t>
    <phoneticPr fontId="2" type="noConversion"/>
  </si>
  <si>
    <t>4-1</t>
    <phoneticPr fontId="2" type="noConversion"/>
  </si>
  <si>
    <t>4-2</t>
    <phoneticPr fontId="2" type="noConversion"/>
  </si>
  <si>
    <t>4-3</t>
    <phoneticPr fontId="2" type="noConversion"/>
  </si>
  <si>
    <t>5-1</t>
    <phoneticPr fontId="2" type="noConversion"/>
  </si>
  <si>
    <t>5-2</t>
    <phoneticPr fontId="2" type="noConversion"/>
  </si>
  <si>
    <t>5-3</t>
    <phoneticPr fontId="2" type="noConversion"/>
  </si>
  <si>
    <t>발주처 지정장소</t>
    <phoneticPr fontId="2" type="noConversion"/>
  </si>
  <si>
    <t>AC Line Protector(Surge Protector)</t>
    <phoneticPr fontId="2" type="noConversion"/>
  </si>
  <si>
    <t>set</t>
    <phoneticPr fontId="2" type="noConversion"/>
  </si>
  <si>
    <t>송신기 12Port Auto Changeoner Rack System</t>
    <phoneticPr fontId="2" type="noConversion"/>
  </si>
  <si>
    <t>식</t>
    <phoneticPr fontId="2" type="noConversion"/>
  </si>
  <si>
    <t>방송-2</t>
    <phoneticPr fontId="2" type="noConversion"/>
  </si>
  <si>
    <t>5KW Dummy Load</t>
    <phoneticPr fontId="2" type="noConversion"/>
  </si>
  <si>
    <t>식</t>
    <phoneticPr fontId="2" type="noConversion"/>
  </si>
  <si>
    <t>방송-3</t>
    <phoneticPr fontId="2" type="noConversion"/>
  </si>
  <si>
    <t>Directional Coupler</t>
    <phoneticPr fontId="2" type="noConversion"/>
  </si>
  <si>
    <t>set</t>
    <phoneticPr fontId="2" type="noConversion"/>
  </si>
  <si>
    <t>Wattmeter</t>
    <phoneticPr fontId="2" type="noConversion"/>
  </si>
  <si>
    <t>식</t>
    <phoneticPr fontId="2" type="noConversion"/>
  </si>
  <si>
    <t>Rigid Feeder</t>
    <phoneticPr fontId="2" type="noConversion"/>
  </si>
  <si>
    <t>10ft / 3.3m</t>
    <phoneticPr fontId="2" type="noConversion"/>
  </si>
  <si>
    <t>ea</t>
    <phoneticPr fontId="2" type="noConversion"/>
  </si>
  <si>
    <t>Shively</t>
    <phoneticPr fontId="2" type="noConversion"/>
  </si>
  <si>
    <t>방송-4</t>
    <phoneticPr fontId="2" type="noConversion"/>
  </si>
  <si>
    <t>송신기내 설치 자재</t>
    <phoneticPr fontId="2" type="noConversion"/>
  </si>
  <si>
    <t>분전반(800*800*200)</t>
    <phoneticPr fontId="2" type="noConversion"/>
  </si>
  <si>
    <t>100A, 50A, 30A</t>
    <phoneticPr fontId="2" type="noConversion"/>
  </si>
  <si>
    <t>식</t>
    <phoneticPr fontId="2" type="noConversion"/>
  </si>
  <si>
    <t>전원선</t>
    <phoneticPr fontId="2" type="noConversion"/>
  </si>
  <si>
    <t>CV 16㎟ * 4C</t>
    <phoneticPr fontId="2" type="noConversion"/>
  </si>
  <si>
    <t>M</t>
    <phoneticPr fontId="2" type="noConversion"/>
  </si>
  <si>
    <t>방송-5</t>
    <phoneticPr fontId="2" type="noConversion"/>
  </si>
  <si>
    <t>CV 10㎟ * 4C</t>
    <phoneticPr fontId="2" type="noConversion"/>
  </si>
  <si>
    <t>방송-6</t>
    <phoneticPr fontId="2" type="noConversion"/>
  </si>
  <si>
    <t>CV 10㎟ * 3C</t>
    <phoneticPr fontId="2" type="noConversion"/>
  </si>
  <si>
    <t>방송-7</t>
    <phoneticPr fontId="2" type="noConversion"/>
  </si>
  <si>
    <t>CV 6㎟ * 3C</t>
    <phoneticPr fontId="2" type="noConversion"/>
  </si>
  <si>
    <t>방송-8</t>
    <phoneticPr fontId="2" type="noConversion"/>
  </si>
  <si>
    <t>접지선</t>
    <phoneticPr fontId="2" type="noConversion"/>
  </si>
  <si>
    <t>GV 25㎟</t>
    <phoneticPr fontId="2" type="noConversion"/>
  </si>
  <si>
    <t>방송-9</t>
    <phoneticPr fontId="2" type="noConversion"/>
  </si>
  <si>
    <t>휴렉시블전선관</t>
    <phoneticPr fontId="2" type="noConversion"/>
  </si>
  <si>
    <t>Φ42㎜</t>
    <phoneticPr fontId="2" type="noConversion"/>
  </si>
  <si>
    <t>오디오 및 통신케이블 및 콘넥타</t>
    <phoneticPr fontId="2" type="noConversion"/>
  </si>
  <si>
    <t>1-9</t>
    <phoneticPr fontId="2" type="noConversion"/>
  </si>
  <si>
    <t>케이블트레이 증설</t>
    <phoneticPr fontId="2" type="noConversion"/>
  </si>
  <si>
    <t>트레이</t>
    <phoneticPr fontId="2" type="noConversion"/>
  </si>
  <si>
    <t>300*100</t>
    <phoneticPr fontId="2" type="noConversion"/>
  </si>
  <si>
    <t>방송-10</t>
    <phoneticPr fontId="2" type="noConversion"/>
  </si>
  <si>
    <t xml:space="preserve">T, L형 </t>
    <phoneticPr fontId="2" type="noConversion"/>
  </si>
  <si>
    <t>개</t>
    <phoneticPr fontId="2" type="noConversion"/>
  </si>
  <si>
    <t>기타자재</t>
    <phoneticPr fontId="2" type="noConversion"/>
  </si>
  <si>
    <t>전산볼트,C찬넬</t>
    <phoneticPr fontId="2" type="noConversion"/>
  </si>
  <si>
    <t>FM Panal Antenna</t>
    <phoneticPr fontId="2" type="noConversion"/>
  </si>
  <si>
    <t>CP2 Dipole 1면2단</t>
    <phoneticPr fontId="2" type="noConversion"/>
  </si>
  <si>
    <t xml:space="preserve">Crossbow </t>
    <phoneticPr fontId="2" type="noConversion"/>
  </si>
  <si>
    <t>FM 안테나</t>
    <phoneticPr fontId="203" type="noConversion"/>
  </si>
  <si>
    <t>set</t>
    <phoneticPr fontId="2" type="noConversion"/>
  </si>
  <si>
    <t>방송-11</t>
    <phoneticPr fontId="2" type="noConversion"/>
  </si>
  <si>
    <t>FM 안테나 가대</t>
    <phoneticPr fontId="203" type="noConversion"/>
  </si>
  <si>
    <t>잡자재 포함</t>
    <phoneticPr fontId="2" type="noConversion"/>
  </si>
  <si>
    <t>급전선(1-5/8" Foam케이블)설치</t>
    <phoneticPr fontId="203" type="noConversion"/>
  </si>
  <si>
    <t>방송-12</t>
    <phoneticPr fontId="2" type="noConversion"/>
  </si>
  <si>
    <t>급전선(1-5/8" Foam케이블)철거</t>
    <phoneticPr fontId="203" type="noConversion"/>
  </si>
  <si>
    <t>방송-13</t>
    <phoneticPr fontId="2" type="noConversion"/>
  </si>
  <si>
    <t>ea</t>
    <phoneticPr fontId="2" type="noConversion"/>
  </si>
  <si>
    <t>Hoisting grip for 1 5/8"</t>
    <phoneticPr fontId="119" type="noConversion"/>
  </si>
  <si>
    <t>L7SGIP</t>
    <phoneticPr fontId="119" type="noConversion"/>
  </si>
  <si>
    <t>개</t>
    <phoneticPr fontId="119" type="noConversion"/>
  </si>
  <si>
    <t>Hanger of 10  1 5/8"</t>
    <phoneticPr fontId="119" type="noConversion"/>
  </si>
  <si>
    <t>42396A-2</t>
    <phoneticPr fontId="119" type="noConversion"/>
  </si>
  <si>
    <t>식</t>
    <phoneticPr fontId="119" type="noConversion"/>
  </si>
  <si>
    <t>Angle Adapter Kit of 10</t>
    <phoneticPr fontId="119" type="noConversion"/>
  </si>
  <si>
    <t>31768A-M</t>
    <phoneticPr fontId="119" type="noConversion"/>
  </si>
  <si>
    <t>TX Site Remote System</t>
    <phoneticPr fontId="2" type="noConversion"/>
  </si>
  <si>
    <t>Burk Arcplus</t>
    <phoneticPr fontId="2" type="noConversion"/>
  </si>
  <si>
    <t>Rack장착이동</t>
    <phoneticPr fontId="2" type="noConversion"/>
  </si>
  <si>
    <t>Digital Audio Codec</t>
    <phoneticPr fontId="2" type="noConversion"/>
  </si>
  <si>
    <t>APT WorldnetRio</t>
    <phoneticPr fontId="2" type="noConversion"/>
  </si>
  <si>
    <t>Analog &amp; Digital Audio P.I.C</t>
    <phoneticPr fontId="2" type="noConversion"/>
  </si>
  <si>
    <t>브로닉스정보통신</t>
    <phoneticPr fontId="2" type="noConversion"/>
  </si>
  <si>
    <t>CDP (비상원음송출)</t>
    <phoneticPr fontId="2" type="noConversion"/>
  </si>
  <si>
    <t>FM Band Stereo Modulation Monitor</t>
    <phoneticPr fontId="2" type="noConversion"/>
  </si>
  <si>
    <t>BELAR</t>
    <phoneticPr fontId="2" type="noConversion"/>
  </si>
  <si>
    <t>Audio Jack Field</t>
    <phoneticPr fontId="2" type="noConversion"/>
  </si>
  <si>
    <t>DAD</t>
    <phoneticPr fontId="2" type="noConversion"/>
  </si>
  <si>
    <t>Tunner</t>
    <phoneticPr fontId="2" type="noConversion"/>
  </si>
  <si>
    <t>AMP System</t>
    <phoneticPr fontId="2" type="noConversion"/>
  </si>
  <si>
    <t>조</t>
    <phoneticPr fontId="2" type="noConversion"/>
  </si>
  <si>
    <t>Speaker System</t>
    <phoneticPr fontId="2" type="noConversion"/>
  </si>
  <si>
    <t>19" Rack</t>
    <phoneticPr fontId="2" type="noConversion"/>
  </si>
  <si>
    <t>포스벽진</t>
    <phoneticPr fontId="2" type="noConversion"/>
  </si>
  <si>
    <t>방송-14</t>
    <phoneticPr fontId="2" type="noConversion"/>
  </si>
  <si>
    <t>FM Modulation Monitor</t>
    <phoneticPr fontId="2" type="noConversion"/>
  </si>
  <si>
    <t>UPS 및 밧테리</t>
    <phoneticPr fontId="2" type="noConversion"/>
  </si>
  <si>
    <t>예성엔지니어링</t>
    <phoneticPr fontId="2" type="noConversion"/>
  </si>
  <si>
    <t>방송-15</t>
    <phoneticPr fontId="2" type="noConversion"/>
  </si>
  <si>
    <t>에어컨</t>
    <phoneticPr fontId="2" type="noConversion"/>
  </si>
  <si>
    <t>벽걸이</t>
    <phoneticPr fontId="2" type="noConversion"/>
  </si>
  <si>
    <t>시설원상복구</t>
    <phoneticPr fontId="2" type="noConversion"/>
  </si>
  <si>
    <t>운반비 (크레인비+경운기+화물 포함)</t>
    <phoneticPr fontId="203" type="noConversion"/>
  </si>
  <si>
    <t>소운반 및 상,하차 포함</t>
    <phoneticPr fontId="203" type="noConversion"/>
  </si>
  <si>
    <t>식</t>
    <phoneticPr fontId="203" type="noConversion"/>
  </si>
  <si>
    <t>A-3</t>
    <phoneticPr fontId="2" type="noConversion"/>
  </si>
  <si>
    <t>부산국악방송 송신소 이설</t>
    <phoneticPr fontId="2" type="noConversion"/>
  </si>
  <si>
    <t>송신기 설치(3.5KW)</t>
    <phoneticPr fontId="123" type="noConversion"/>
  </si>
  <si>
    <t>Nautel NV 3.5</t>
    <phoneticPr fontId="2" type="noConversion"/>
  </si>
  <si>
    <t>1-1</t>
    <phoneticPr fontId="2" type="noConversion"/>
  </si>
  <si>
    <t>Automatic RF Transmiter Control Unit</t>
    <phoneticPr fontId="2" type="noConversion"/>
  </si>
  <si>
    <t>대</t>
    <phoneticPr fontId="2" type="noConversion"/>
  </si>
  <si>
    <t>방송-1</t>
    <phoneticPr fontId="2" type="noConversion"/>
  </si>
  <si>
    <t>Rigid Feeder설치</t>
    <phoneticPr fontId="2" type="noConversion"/>
  </si>
  <si>
    <t>케이블트레이</t>
    <phoneticPr fontId="2" type="noConversion"/>
  </si>
  <si>
    <t>2-1</t>
    <phoneticPr fontId="2" type="noConversion"/>
  </si>
  <si>
    <t>FM 안테나 가대</t>
    <phoneticPr fontId="203" type="noConversion"/>
  </si>
  <si>
    <t>잡자재 포함</t>
    <phoneticPr fontId="2" type="noConversion"/>
  </si>
  <si>
    <t>급전선(1-5/8" Foam케이블)철거</t>
    <phoneticPr fontId="203" type="noConversion"/>
  </si>
  <si>
    <t>M</t>
    <phoneticPr fontId="2" type="noConversion"/>
  </si>
  <si>
    <t>방송-13</t>
    <phoneticPr fontId="2" type="noConversion"/>
  </si>
  <si>
    <t>M</t>
    <phoneticPr fontId="2" type="noConversion"/>
  </si>
  <si>
    <t>ea</t>
    <phoneticPr fontId="2" type="noConversion"/>
  </si>
  <si>
    <t>Reducer</t>
    <phoneticPr fontId="119" type="noConversion"/>
  </si>
  <si>
    <t>3-1/8" &lt;-&gt; 1-5/8"</t>
    <phoneticPr fontId="2" type="noConversion"/>
  </si>
  <si>
    <t>ea</t>
    <phoneticPr fontId="2" type="noConversion"/>
  </si>
  <si>
    <t>주문제작</t>
    <phoneticPr fontId="2" type="noConversion"/>
  </si>
  <si>
    <t>Hoisting grip for 1 5/8"</t>
    <phoneticPr fontId="119" type="noConversion"/>
  </si>
  <si>
    <t>L7SGIP</t>
    <phoneticPr fontId="119" type="noConversion"/>
  </si>
  <si>
    <t>개</t>
    <phoneticPr fontId="119" type="noConversion"/>
  </si>
  <si>
    <t xml:space="preserve"> Angle Adapter Kit of 10</t>
    <phoneticPr fontId="119" type="noConversion"/>
  </si>
  <si>
    <t>31768A-M</t>
    <phoneticPr fontId="119" type="noConversion"/>
  </si>
  <si>
    <t>식</t>
    <phoneticPr fontId="119" type="noConversion"/>
  </si>
  <si>
    <t>TX Site Remote System</t>
    <phoneticPr fontId="2" type="noConversion"/>
  </si>
  <si>
    <t>Burk Arcplus</t>
    <phoneticPr fontId="2" type="noConversion"/>
  </si>
  <si>
    <t>식</t>
    <phoneticPr fontId="2" type="noConversion"/>
  </si>
  <si>
    <t>Rack장착이동</t>
    <phoneticPr fontId="2" type="noConversion"/>
  </si>
  <si>
    <t>Digital Audio Codec</t>
    <phoneticPr fontId="2" type="noConversion"/>
  </si>
  <si>
    <t>APT WorldnetRio</t>
    <phoneticPr fontId="2" type="noConversion"/>
  </si>
  <si>
    <t>ea</t>
    <phoneticPr fontId="2" type="noConversion"/>
  </si>
  <si>
    <t>Analog &amp; Digital Audio P.I.C</t>
    <phoneticPr fontId="2" type="noConversion"/>
  </si>
  <si>
    <t>브로닉스정보통신</t>
    <phoneticPr fontId="2" type="noConversion"/>
  </si>
  <si>
    <t>CDP (비상원음송출)</t>
    <phoneticPr fontId="2" type="noConversion"/>
  </si>
  <si>
    <t>FM Band Stereo Modulation Monitor</t>
    <phoneticPr fontId="2" type="noConversion"/>
  </si>
  <si>
    <t>BELAR</t>
    <phoneticPr fontId="2" type="noConversion"/>
  </si>
  <si>
    <t>Audio Jack Field</t>
    <phoneticPr fontId="2" type="noConversion"/>
  </si>
  <si>
    <t>DAD</t>
    <phoneticPr fontId="2" type="noConversion"/>
  </si>
  <si>
    <t>Tunner</t>
    <phoneticPr fontId="2" type="noConversion"/>
  </si>
  <si>
    <t>AMP System</t>
    <phoneticPr fontId="2" type="noConversion"/>
  </si>
  <si>
    <t>조</t>
    <phoneticPr fontId="2" type="noConversion"/>
  </si>
  <si>
    <t>Speaker System</t>
    <phoneticPr fontId="2" type="noConversion"/>
  </si>
  <si>
    <t>19" Rack</t>
    <phoneticPr fontId="2" type="noConversion"/>
  </si>
  <si>
    <t>포스벽진</t>
    <phoneticPr fontId="2" type="noConversion"/>
  </si>
  <si>
    <t>방송-14</t>
    <phoneticPr fontId="2" type="noConversion"/>
  </si>
  <si>
    <t>FM Modulation Monitor</t>
    <phoneticPr fontId="2" type="noConversion"/>
  </si>
  <si>
    <t>UPS 및 밧테리</t>
    <phoneticPr fontId="2" type="noConversion"/>
  </si>
  <si>
    <t>예성엔지니어링</t>
    <phoneticPr fontId="2" type="noConversion"/>
  </si>
  <si>
    <t>방송-15</t>
    <phoneticPr fontId="2" type="noConversion"/>
  </si>
  <si>
    <t>에어컨 철거 및 설치</t>
    <phoneticPr fontId="2" type="noConversion"/>
  </si>
  <si>
    <t>3RT</t>
    <phoneticPr fontId="2" type="noConversion"/>
  </si>
  <si>
    <t>부산KBS영도 송신소 기존 ATV안테나 철거비</t>
    <phoneticPr fontId="2" type="noConversion"/>
  </si>
  <si>
    <t>2면 8단</t>
    <phoneticPr fontId="2" type="noConversion"/>
  </si>
  <si>
    <t>방송-22</t>
    <phoneticPr fontId="2" type="noConversion"/>
  </si>
  <si>
    <t>시설원상복구</t>
    <phoneticPr fontId="2" type="noConversion"/>
  </si>
  <si>
    <t>운반비 (화물 포함)</t>
    <phoneticPr fontId="203" type="noConversion"/>
  </si>
  <si>
    <t>소운반 및 상,하차 포함</t>
    <phoneticPr fontId="203" type="noConversion"/>
  </si>
  <si>
    <t>식</t>
    <phoneticPr fontId="203" type="noConversion"/>
  </si>
  <si>
    <t>안테나 특성측정 및 원격제어설치(부산 및 전주)</t>
    <phoneticPr fontId="2" type="noConversion"/>
  </si>
  <si>
    <t>부산 및 전주</t>
    <phoneticPr fontId="2" type="noConversion"/>
  </si>
  <si>
    <t>회</t>
    <phoneticPr fontId="2" type="noConversion"/>
  </si>
  <si>
    <t>무선국 검사수수료 (부산 및 전주)</t>
    <phoneticPr fontId="2" type="noConversion"/>
  </si>
  <si>
    <t>휴렉시블전선관(스틸)</t>
    <phoneticPr fontId="2" type="noConversion"/>
  </si>
  <si>
    <t>Connector</t>
    <phoneticPr fontId="203" type="noConversion"/>
  </si>
  <si>
    <t>급전선(1-5/8" Air케이블) 설치</t>
    <phoneticPr fontId="203" type="noConversion"/>
  </si>
  <si>
    <t>Down Trans 설치(380v→220v)</t>
    <phoneticPr fontId="2" type="noConversion"/>
  </si>
  <si>
    <t>식</t>
    <phoneticPr fontId="2" type="noConversion"/>
  </si>
  <si>
    <t>주문제작</t>
    <phoneticPr fontId="2" type="noConversion"/>
  </si>
  <si>
    <t xml:space="preserve"> 신설2개소 안테나 브랜치케이블 제작연결 포함</t>
    <phoneticPr fontId="2" type="noConversion"/>
  </si>
  <si>
    <t>ON-Air Lamp (단면형:2, 양면형: 1)</t>
    <phoneticPr fontId="2" type="noConversion"/>
  </si>
  <si>
    <t>Digital Time Display  (단면형: 2, 양면형: 1)</t>
    <phoneticPr fontId="2" type="noConversion"/>
  </si>
  <si>
    <t xml:space="preserve">MIC(음원용콘덴서:4, 방송용콘덴서:4, 연주용다이나믹:6) </t>
    <phoneticPr fontId="2" type="noConversion"/>
  </si>
  <si>
    <t>모니터 거치대</t>
    <phoneticPr fontId="2" type="noConversion"/>
  </si>
  <si>
    <t>탁상형모니터 거치대(24"형)</t>
    <phoneticPr fontId="2" type="noConversion"/>
  </si>
  <si>
    <t>탁상형모니터 거치대(27"형)</t>
    <phoneticPr fontId="2" type="noConversion"/>
  </si>
  <si>
    <t>ea</t>
    <phoneticPr fontId="2" type="noConversion"/>
  </si>
  <si>
    <r>
      <rPr>
        <b/>
        <sz val="8"/>
        <color theme="1"/>
        <rFont val="돋움"/>
        <family val="3"/>
        <charset val="129"/>
      </rPr>
      <t xml:space="preserve">번호
</t>
    </r>
    <r>
      <rPr>
        <b/>
        <sz val="8"/>
        <color theme="1"/>
        <rFont val="Trebuchet MS"/>
        <family val="2"/>
      </rPr>
      <t>NO.</t>
    </r>
    <phoneticPr fontId="2" type="noConversion"/>
  </si>
  <si>
    <r>
      <rPr>
        <b/>
        <sz val="8"/>
        <color theme="1"/>
        <rFont val="돋움"/>
        <family val="3"/>
        <charset val="129"/>
      </rPr>
      <t>품</t>
    </r>
    <r>
      <rPr>
        <b/>
        <sz val="8"/>
        <color theme="1"/>
        <rFont val="Trebuchet MS"/>
        <family val="2"/>
      </rPr>
      <t xml:space="preserve">       </t>
    </r>
    <r>
      <rPr>
        <b/>
        <sz val="8"/>
        <color theme="1"/>
        <rFont val="돋움"/>
        <family val="3"/>
        <charset val="129"/>
      </rPr>
      <t xml:space="preserve">명
</t>
    </r>
    <r>
      <rPr>
        <b/>
        <sz val="8"/>
        <color theme="1"/>
        <rFont val="Trebuchet MS"/>
        <family val="2"/>
      </rPr>
      <t>DESCRIPTION</t>
    </r>
    <phoneticPr fontId="2" type="noConversion"/>
  </si>
  <si>
    <r>
      <rPr>
        <b/>
        <sz val="8"/>
        <color theme="1"/>
        <rFont val="굴림"/>
        <family val="3"/>
        <charset val="129"/>
      </rPr>
      <t>단 위</t>
    </r>
    <r>
      <rPr>
        <b/>
        <sz val="8"/>
        <color theme="1"/>
        <rFont val="돋움"/>
        <family val="3"/>
        <charset val="129"/>
      </rPr>
      <t xml:space="preserve">
</t>
    </r>
    <r>
      <rPr>
        <sz val="8"/>
        <color theme="1"/>
        <rFont val="Trebuchet MS"/>
        <family val="2"/>
      </rPr>
      <t>UNIT</t>
    </r>
    <phoneticPr fontId="2" type="noConversion"/>
  </si>
  <si>
    <r>
      <rPr>
        <b/>
        <sz val="8"/>
        <color theme="1"/>
        <rFont val="굴림"/>
        <family val="3"/>
        <charset val="129"/>
      </rPr>
      <t>수  량</t>
    </r>
    <r>
      <rPr>
        <b/>
        <sz val="8"/>
        <color theme="1"/>
        <rFont val="돋움"/>
        <family val="3"/>
        <charset val="129"/>
      </rPr>
      <t xml:space="preserve">
</t>
    </r>
    <r>
      <rPr>
        <sz val="8"/>
        <color theme="1"/>
        <rFont val="Trebuchet MS"/>
        <family val="2"/>
      </rPr>
      <t>Q'TY</t>
    </r>
    <phoneticPr fontId="2" type="noConversion"/>
  </si>
  <si>
    <r>
      <rPr>
        <b/>
        <sz val="8"/>
        <color theme="1"/>
        <rFont val="돋움"/>
        <family val="3"/>
        <charset val="129"/>
      </rPr>
      <t>자</t>
    </r>
    <r>
      <rPr>
        <b/>
        <sz val="8"/>
        <color theme="1"/>
        <rFont val="Trebuchet MS"/>
        <family val="2"/>
      </rPr>
      <t xml:space="preserve">  </t>
    </r>
    <r>
      <rPr>
        <b/>
        <sz val="8"/>
        <color theme="1"/>
        <rFont val="돋움"/>
        <family val="3"/>
        <charset val="129"/>
      </rPr>
      <t>재</t>
    </r>
    <r>
      <rPr>
        <b/>
        <sz val="8"/>
        <color theme="1"/>
        <rFont val="Trebuchet MS"/>
        <family val="2"/>
      </rPr>
      <t xml:space="preserve">  </t>
    </r>
    <r>
      <rPr>
        <b/>
        <sz val="8"/>
        <color theme="1"/>
        <rFont val="돋움"/>
        <family val="3"/>
        <charset val="129"/>
      </rPr>
      <t>비</t>
    </r>
    <phoneticPr fontId="2" type="noConversion"/>
  </si>
  <si>
    <r>
      <rPr>
        <b/>
        <sz val="8"/>
        <color theme="1"/>
        <rFont val="돋움"/>
        <family val="3"/>
        <charset val="129"/>
      </rPr>
      <t>노</t>
    </r>
    <r>
      <rPr>
        <b/>
        <sz val="8"/>
        <color theme="1"/>
        <rFont val="Trebuchet MS"/>
        <family val="2"/>
      </rPr>
      <t xml:space="preserve">  </t>
    </r>
    <r>
      <rPr>
        <b/>
        <sz val="8"/>
        <color theme="1"/>
        <rFont val="돋움"/>
        <family val="3"/>
        <charset val="129"/>
      </rPr>
      <t>무</t>
    </r>
    <r>
      <rPr>
        <b/>
        <sz val="8"/>
        <color theme="1"/>
        <rFont val="Trebuchet MS"/>
        <family val="2"/>
      </rPr>
      <t xml:space="preserve">  </t>
    </r>
    <r>
      <rPr>
        <b/>
        <sz val="8"/>
        <color theme="1"/>
        <rFont val="돋움"/>
        <family val="3"/>
        <charset val="129"/>
      </rPr>
      <t>비</t>
    </r>
    <phoneticPr fontId="2" type="noConversion"/>
  </si>
  <si>
    <t>경  비</t>
    <phoneticPr fontId="2" type="noConversion"/>
  </si>
  <si>
    <t>합   계</t>
    <phoneticPr fontId="2" type="noConversion"/>
  </si>
  <si>
    <r>
      <rPr>
        <b/>
        <sz val="8"/>
        <color theme="1"/>
        <rFont val="굴림"/>
        <family val="3"/>
        <charset val="129"/>
      </rPr>
      <t>비  고</t>
    </r>
    <r>
      <rPr>
        <b/>
        <sz val="8"/>
        <color theme="1"/>
        <rFont val="돋움"/>
        <family val="3"/>
        <charset val="129"/>
      </rPr>
      <t xml:space="preserve">
</t>
    </r>
    <r>
      <rPr>
        <sz val="8"/>
        <color theme="1"/>
        <rFont val="Trebuchet MS"/>
        <family val="2"/>
      </rPr>
      <t>REMARK</t>
    </r>
    <phoneticPr fontId="2" type="noConversion"/>
  </si>
  <si>
    <r>
      <rPr>
        <b/>
        <sz val="8"/>
        <color theme="1"/>
        <rFont val="굴림"/>
        <family val="3"/>
        <charset val="129"/>
      </rPr>
      <t>단  가</t>
    </r>
    <r>
      <rPr>
        <b/>
        <sz val="8"/>
        <color theme="1"/>
        <rFont val="돋움"/>
        <family val="3"/>
        <charset val="129"/>
      </rPr>
      <t xml:space="preserve">
</t>
    </r>
    <r>
      <rPr>
        <sz val="8"/>
        <color theme="1"/>
        <rFont val="Trebuchet MS"/>
        <family val="2"/>
      </rPr>
      <t>UNIT PRICE</t>
    </r>
    <phoneticPr fontId="2" type="noConversion"/>
  </si>
  <si>
    <r>
      <rPr>
        <b/>
        <sz val="8"/>
        <color theme="1"/>
        <rFont val="굴림"/>
        <family val="3"/>
        <charset val="129"/>
      </rPr>
      <t>금  액</t>
    </r>
    <r>
      <rPr>
        <b/>
        <sz val="8"/>
        <color theme="1"/>
        <rFont val="돋움"/>
        <family val="3"/>
        <charset val="129"/>
      </rPr>
      <t xml:space="preserve">
</t>
    </r>
    <r>
      <rPr>
        <sz val="8"/>
        <color theme="1"/>
        <rFont val="Trebuchet MS"/>
        <family val="2"/>
      </rPr>
      <t>TOTAL PRICE</t>
    </r>
    <phoneticPr fontId="2" type="noConversion"/>
  </si>
  <si>
    <t>부산/전주 송신소 이설 및 대구국악방송 제작시설 설치</t>
    <phoneticPr fontId="2" type="noConversion"/>
  </si>
  <si>
    <t>A</t>
    <phoneticPr fontId="2" type="noConversion"/>
  </si>
  <si>
    <t>부산/전주 송신소 이설</t>
    <phoneticPr fontId="2" type="noConversion"/>
  </si>
  <si>
    <t>부산/전주 이설 전 전계강도 조사 (방송권역 전 지역)</t>
    <phoneticPr fontId="2" type="noConversion"/>
  </si>
  <si>
    <t>식</t>
    <phoneticPr fontId="2" type="noConversion"/>
  </si>
  <si>
    <t>전주국악방송 송신소 이설</t>
    <phoneticPr fontId="2" type="noConversion"/>
  </si>
  <si>
    <t>부산국악방송 송신소 이설</t>
    <phoneticPr fontId="2" type="noConversion"/>
  </si>
  <si>
    <t>A-4</t>
    <phoneticPr fontId="2" type="noConversion"/>
  </si>
  <si>
    <t>안테나 특성측정 및 원격제어설치(부산 및 전주)</t>
    <phoneticPr fontId="2" type="noConversion"/>
  </si>
  <si>
    <t>A-5</t>
    <phoneticPr fontId="2" type="noConversion"/>
  </si>
  <si>
    <t>무선국 검사수수료 (부산 및 전주)</t>
    <phoneticPr fontId="2" type="noConversion"/>
  </si>
  <si>
    <t>소                       계</t>
    <phoneticPr fontId="2" type="noConversion"/>
  </si>
  <si>
    <t>B</t>
    <phoneticPr fontId="2" type="noConversion"/>
  </si>
  <si>
    <t>대구국악방송 제작시설 설치</t>
    <phoneticPr fontId="2" type="noConversion"/>
  </si>
  <si>
    <t>B-4</t>
    <phoneticPr fontId="2" type="noConversion"/>
  </si>
  <si>
    <t>A-1</t>
    <phoneticPr fontId="2" type="noConversion"/>
  </si>
  <si>
    <t>A-2</t>
    <phoneticPr fontId="2" type="noConversion"/>
  </si>
  <si>
    <t>A-3</t>
    <phoneticPr fontId="2" type="noConversion"/>
  </si>
  <si>
    <t>A-4</t>
    <phoneticPr fontId="2" type="noConversion"/>
  </si>
  <si>
    <t>A-5</t>
    <phoneticPr fontId="2" type="noConversion"/>
  </si>
  <si>
    <t>B-1</t>
    <phoneticPr fontId="2" type="noConversion"/>
  </si>
  <si>
    <t>기계실 장비</t>
    <phoneticPr fontId="2" type="noConversion"/>
  </si>
  <si>
    <t>B-2</t>
    <phoneticPr fontId="2" type="noConversion"/>
  </si>
  <si>
    <t>방송제작장비</t>
    <phoneticPr fontId="2" type="noConversion"/>
  </si>
  <si>
    <t>B-3</t>
    <phoneticPr fontId="2" type="noConversion"/>
  </si>
  <si>
    <t>방송제작보조장비</t>
    <phoneticPr fontId="2" type="noConversion"/>
  </si>
  <si>
    <t>공사자재비 및 인건비</t>
    <phoneticPr fontId="2" type="noConversion"/>
  </si>
  <si>
    <t>건축음향</t>
    <phoneticPr fontId="2" type="noConversion"/>
  </si>
  <si>
    <t>-가설공사</t>
    <phoneticPr fontId="2" type="noConversion"/>
  </si>
  <si>
    <t>-철거공사</t>
    <phoneticPr fontId="2" type="noConversion"/>
  </si>
  <si>
    <t>-실별내장공사</t>
    <phoneticPr fontId="2" type="noConversion"/>
  </si>
  <si>
    <t>-전기설비공사</t>
    <phoneticPr fontId="2" type="noConversion"/>
  </si>
  <si>
    <t>-공조설비공사</t>
    <phoneticPr fontId="2" type="noConversion"/>
  </si>
  <si>
    <t>-소방설비공사</t>
    <phoneticPr fontId="2" type="noConversion"/>
  </si>
  <si>
    <t>총                       계</t>
    <phoneticPr fontId="2" type="noConversion"/>
  </si>
  <si>
    <t>합                  계</t>
    <phoneticPr fontId="2" type="noConversion"/>
  </si>
  <si>
    <t>합                  계</t>
    <phoneticPr fontId="2" type="noConversion"/>
  </si>
  <si>
    <t>B-5</t>
    <phoneticPr fontId="2" type="noConversion"/>
  </si>
  <si>
    <t>UPS System (베터리 30분 용량 포함)</t>
    <phoneticPr fontId="2" type="noConversion"/>
  </si>
  <si>
    <t>13-1</t>
    <phoneticPr fontId="2" type="noConversion"/>
  </si>
  <si>
    <t>13-2</t>
    <phoneticPr fontId="2" type="noConversion"/>
  </si>
  <si>
    <t>13-3</t>
    <phoneticPr fontId="2" type="noConversion"/>
  </si>
  <si>
    <t>12-1</t>
    <phoneticPr fontId="2" type="noConversion"/>
  </si>
  <si>
    <t>12-2</t>
    <phoneticPr fontId="2" type="noConversion"/>
  </si>
  <si>
    <t>31-1</t>
    <phoneticPr fontId="2" type="noConversion"/>
  </si>
  <si>
    <t>31-2</t>
    <phoneticPr fontId="2" type="noConversion"/>
  </si>
  <si>
    <t>31-3</t>
    <phoneticPr fontId="2" type="noConversion"/>
  </si>
  <si>
    <t>비  목</t>
    <phoneticPr fontId="119" type="noConversion"/>
  </si>
  <si>
    <t>구    분</t>
    <phoneticPr fontId="119" type="noConversion"/>
  </si>
  <si>
    <t>금     액</t>
    <phoneticPr fontId="119" type="noConversion"/>
  </si>
  <si>
    <t>적용율(%)</t>
    <phoneticPr fontId="119" type="noConversion"/>
  </si>
  <si>
    <t>비      고</t>
    <phoneticPr fontId="119" type="noConversion"/>
  </si>
  <si>
    <t>순
공
사
비</t>
    <phoneticPr fontId="119" type="noConversion"/>
  </si>
  <si>
    <t>재
료
비</t>
    <phoneticPr fontId="119" type="noConversion"/>
  </si>
  <si>
    <t>직접재료비</t>
    <phoneticPr fontId="119" type="noConversion"/>
  </si>
  <si>
    <t>간접재료비</t>
    <phoneticPr fontId="119" type="noConversion"/>
  </si>
  <si>
    <t>작업부산물(▲)</t>
    <phoneticPr fontId="119" type="noConversion"/>
  </si>
  <si>
    <t>소    계</t>
    <phoneticPr fontId="119" type="noConversion"/>
  </si>
  <si>
    <t>노
무
비</t>
    <phoneticPr fontId="119" type="noConversion"/>
  </si>
  <si>
    <t>직접노무비</t>
    <phoneticPr fontId="119" type="noConversion"/>
  </si>
  <si>
    <t>적용률 40%</t>
    <phoneticPr fontId="2" type="noConversion"/>
  </si>
  <si>
    <t>간접노무비</t>
    <phoneticPr fontId="119" type="noConversion"/>
  </si>
  <si>
    <t>직접노무비의 1.0%</t>
    <phoneticPr fontId="119" type="noConversion"/>
  </si>
  <si>
    <t>경
비</t>
    <phoneticPr fontId="119" type="noConversion"/>
  </si>
  <si>
    <t>운  반  비</t>
    <phoneticPr fontId="119" type="noConversion"/>
  </si>
  <si>
    <t>산재보험료</t>
    <phoneticPr fontId="119" type="noConversion"/>
  </si>
  <si>
    <t>노무비의 3.7%</t>
    <phoneticPr fontId="119" type="noConversion"/>
  </si>
  <si>
    <t>고용보험료</t>
    <phoneticPr fontId="119" type="noConversion"/>
  </si>
  <si>
    <t>노무비의 0.79%</t>
    <phoneticPr fontId="119" type="noConversion"/>
  </si>
  <si>
    <t>건강보험료</t>
    <phoneticPr fontId="119" type="noConversion"/>
  </si>
  <si>
    <t>직접노무비의 1.7%</t>
    <phoneticPr fontId="119" type="noConversion"/>
  </si>
  <si>
    <t>연금보험료</t>
    <phoneticPr fontId="119" type="noConversion"/>
  </si>
  <si>
    <t>직접노무비의 2.49%</t>
    <phoneticPr fontId="119" type="noConversion"/>
  </si>
  <si>
    <t>외주가공비</t>
    <phoneticPr fontId="119" type="noConversion"/>
  </si>
  <si>
    <t>안전관리비</t>
    <phoneticPr fontId="119" type="noConversion"/>
  </si>
  <si>
    <t>폐기물처리비</t>
    <phoneticPr fontId="119" type="noConversion"/>
  </si>
  <si>
    <t>기타  경비</t>
    <phoneticPr fontId="119" type="noConversion"/>
  </si>
  <si>
    <t>재료비+노무비의 0.5 %</t>
    <phoneticPr fontId="119" type="noConversion"/>
  </si>
  <si>
    <t>순 공 사 원 가</t>
    <phoneticPr fontId="119" type="noConversion"/>
  </si>
  <si>
    <t>일 반 관 리 비</t>
    <phoneticPr fontId="119" type="noConversion"/>
  </si>
  <si>
    <t>(재료비+노무비+경비)의 1.0%</t>
    <phoneticPr fontId="119" type="noConversion"/>
  </si>
  <si>
    <t>이          윤</t>
    <phoneticPr fontId="119" type="noConversion"/>
  </si>
  <si>
    <t>(노무비+경비+ 일반관리비)-외주가공비의2.7%</t>
    <phoneticPr fontId="119" type="noConversion"/>
  </si>
  <si>
    <t>합          계</t>
    <phoneticPr fontId="119" type="noConversion"/>
  </si>
  <si>
    <t>부가가치세(VAT 10%)</t>
    <phoneticPr fontId="119" type="noConversion"/>
  </si>
  <si>
    <t>공 사 원 가 계 산 서</t>
    <phoneticPr fontId="119" type="noConversion"/>
  </si>
  <si>
    <r>
      <rPr>
        <b/>
        <sz val="8"/>
        <color theme="1"/>
        <rFont val="굴림"/>
        <family val="3"/>
        <charset val="129"/>
      </rPr>
      <t>규  격</t>
    </r>
    <r>
      <rPr>
        <b/>
        <sz val="8"/>
        <color theme="1"/>
        <rFont val="돋움"/>
        <family val="3"/>
        <charset val="129"/>
      </rPr>
      <t xml:space="preserve">
</t>
    </r>
    <r>
      <rPr>
        <sz val="8"/>
        <color theme="1"/>
        <rFont val="Trebuchet MS"/>
        <family val="2"/>
      </rPr>
      <t>SPEC</t>
    </r>
    <phoneticPr fontId="2" type="noConversion"/>
  </si>
  <si>
    <t>총 괄 내 역 서</t>
    <phoneticPr fontId="2" type="noConversion"/>
  </si>
  <si>
    <t>홍보게시물 설치 및 기존시설 이설</t>
    <phoneticPr fontId="2" type="noConversion"/>
  </si>
  <si>
    <t xml:space="preserve"> - 포스터게시용 스탠드 SIGN</t>
    <phoneticPr fontId="2" type="noConversion"/>
  </si>
  <si>
    <t>1200*1150</t>
    <phoneticPr fontId="2" type="noConversion"/>
  </si>
  <si>
    <t>810*1800</t>
    <phoneticPr fontId="2" type="noConversion"/>
  </si>
  <si>
    <t xml:space="preserve"> - 스탠드 게시대 이전설치</t>
    <phoneticPr fontId="2" type="noConversion"/>
  </si>
  <si>
    <t xml:space="preserve"> - 용지홀 내 국악방송 유도 스카시 문자부착</t>
    <phoneticPr fontId="2" type="noConversion"/>
  </si>
  <si>
    <t xml:space="preserve"> - LED채널 SIGN(스탠드프레임 레이져 가공)</t>
    <phoneticPr fontId="2" type="noConversion"/>
  </si>
  <si>
    <t xml:space="preserve"> - 용지홀 내 국악방송 입구 계단  핸드레일 설치</t>
    <phoneticPr fontId="2" type="noConversion"/>
  </si>
  <si>
    <t>SET</t>
    <phoneticPr fontId="2" type="noConversion"/>
  </si>
  <si>
    <t>식</t>
    <phoneticPr fontId="2" type="noConversion"/>
  </si>
  <si>
    <t>H1845*D800*W600
(내경36R)</t>
    <phoneticPr fontId="2" type="noConversion"/>
  </si>
</sst>
</file>

<file path=xl/styles.xml><?xml version="1.0" encoding="utf-8"?>
<styleSheet xmlns="http://schemas.openxmlformats.org/spreadsheetml/2006/main">
  <numFmts count="208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_ "/>
    <numFmt numFmtId="177" formatCode="_ * #,##0_ ;_ * \-#,##0_ ;_ * &quot;-&quot;_ ;_ @_ "/>
    <numFmt numFmtId="178" formatCode="#."/>
    <numFmt numFmtId="179" formatCode="#,##0.0"/>
    <numFmt numFmtId="180" formatCode="#,##0.000"/>
    <numFmt numFmtId="181" formatCode="_-* #,##0.0_-;&quot;₩&quot;\!\-* #,##0.0_-;_-* &quot;-&quot;_-;_-@_-"/>
    <numFmt numFmtId="182" formatCode="&quot;₩&quot;#,##0;&quot;₩&quot;&quot;₩&quot;&quot;₩&quot;&quot;₩&quot;\-#,##0"/>
    <numFmt numFmtId="183" formatCode="&quot;₩&quot;\!\$#,##0;&quot;₩&quot;\!\(&quot;₩&quot;\!\$#,##0&quot;₩&quot;\!\)"/>
    <numFmt numFmtId="184" formatCode="#,##0;[Red]&quot;-&quot;#,##0"/>
    <numFmt numFmtId="185" formatCode="&quot;₩&quot;#,##0;[Red]&quot;₩&quot;&quot;₩&quot;&quot;₩&quot;&quot;₩&quot;\-#,##0"/>
    <numFmt numFmtId="186" formatCode="_-* #,##0.00_-;&quot;₩&quot;&quot;₩&quot;\-* #,##0.00_-;_-* &quot;-&quot;??_-;_-@_-"/>
    <numFmt numFmtId="187" formatCode="_-&quot;₩&quot;* #,##0.00_-;&quot;₩&quot;&quot;₩&quot;\-&quot;₩&quot;* #,##0.00_-;_-&quot;₩&quot;* &quot;-&quot;??_-;_-@_-"/>
    <numFmt numFmtId="188" formatCode="&quot;₩&quot;#,##0.00;&quot;₩&quot;&quot;₩&quot;&quot;₩&quot;&quot;₩&quot;\-#,##0.00"/>
    <numFmt numFmtId="189" formatCode="&quot;$&quot;#,##0.00_);\(&quot;$&quot;#,##0.00\)"/>
    <numFmt numFmtId="190" formatCode="_ &quot;₩&quot;* #,##0_ ;_ &quot;₩&quot;* \-#,##0_ ;_ &quot;₩&quot;* &quot;-&quot;_ ;_ @_ "/>
    <numFmt numFmtId="191" formatCode="_ &quot;₩&quot;* #,##0.00_ ;_ &quot;₩&quot;* \-#,##0.00_ ;_ &quot;₩&quot;* &quot;-&quot;??_ ;_ @_ "/>
    <numFmt numFmtId="192" formatCode="_ * #,##0.00_ ;_ * \-#,##0.00_ ;_ * &quot;-&quot;??_ ;_ @_ "/>
    <numFmt numFmtId="193" formatCode="_ * #,##0.000_ ;_ * \-#,##0.000_ ;_ * &quot;-&quot;??_ ;_ @_ "/>
    <numFmt numFmtId="194" formatCode="&quot;$&quot;#,##0.00;[Red]\-&quot;$&quot;#,##0.00"/>
    <numFmt numFmtId="195" formatCode="&quot;$&quot;#,##0.00_);[Red]\(&quot;$&quot;#,##0.00\)"/>
    <numFmt numFmtId="196" formatCode="_(* #,##0.000_);_(* \(#,##0.000\);_(* &quot;-&quot;??_);_(@_)"/>
    <numFmt numFmtId="197" formatCode="#,##0.0_);\(#,##0.0\)"/>
    <numFmt numFmtId="198" formatCode="#,##0.000_);\(#,##0.000\)"/>
    <numFmt numFmtId="199" formatCode="_(&quot;$&quot;* #,##0.0_);_(&quot;$&quot;* \(#,##0.0\);_(&quot;$&quot;* &quot;-&quot;??_);_(@_)"/>
    <numFmt numFmtId="200" formatCode="_-* #,##0.0_-;\-* #,##0.0_-;_-* &quot;-&quot;??_-;_-@_-"/>
    <numFmt numFmtId="201" formatCode="#,##0.0000;[Red]\-#,##0.0000"/>
    <numFmt numFmtId="202" formatCode="0.0%"/>
    <numFmt numFmtId="203" formatCode="_ * #,##0.00_ ;_ * &quot;₩&quot;&quot;₩&quot;&quot;₩&quot;&quot;₩&quot;&quot;₩&quot;&quot;₩&quot;\-#,##0.00_ ;_ * &quot;-&quot;??_ ;_ @_ "/>
    <numFmt numFmtId="204" formatCode="00\-000_)"/>
    <numFmt numFmtId="205" formatCode="#,##0\ &quot;DM&quot;;[Red]\-#,##0\ &quot;DM&quot;"/>
    <numFmt numFmtId="206" formatCode="#,##0.00\ &quot;DM&quot;;[Red]\-#,##0.00\ &quot;DM&quot;"/>
    <numFmt numFmtId="207" formatCode="\$#.00"/>
    <numFmt numFmtId="208" formatCode="%#.00"/>
    <numFmt numFmtId="209" formatCode="#.00"/>
    <numFmt numFmtId="210" formatCode="#,##0."/>
    <numFmt numFmtId="211" formatCode="\$#."/>
    <numFmt numFmtId="212" formatCode="d\.mmm"/>
    <numFmt numFmtId="213" formatCode="mmm\.yy"/>
    <numFmt numFmtId="214" formatCode="d\.m\.yy\ h:mm"/>
    <numFmt numFmtId="215" formatCode="0&quot;  &quot;"/>
    <numFmt numFmtId="216" formatCode="#,##0.00;&quot;-&quot;#,##0.00"/>
    <numFmt numFmtId="217" formatCode="0.00&quot;  &quot;"/>
    <numFmt numFmtId="218" formatCode="0.0000"/>
    <numFmt numFmtId="219" formatCode="&quot;$&quot;#,##0_);\(&quot;$&quot;#,##0\)"/>
    <numFmt numFmtId="220" formatCode="_-* #,##0.00\ [$€-1]_-;\-* #,##0.00\ [$€-1]_-;_-* &quot;-&quot;??\ [$€-1]_-"/>
    <numFmt numFmtId="221" formatCode="0.0&quot;  &quot;"/>
    <numFmt numFmtId="222" formatCode="0.000&quot;  &quot;"/>
    <numFmt numFmtId="223" formatCode="_(&quot;$&quot;* #,##0.00_);_(&quot;$&quot;* \(#,##0.00\);_(&quot;$&quot;* &quot;-&quot;??_);_(@_)"/>
    <numFmt numFmtId="224" formatCode="yyyy&quot;/&quot;m&quot;/&quot;d"/>
    <numFmt numFmtId="225" formatCode="\(0\)"/>
    <numFmt numFmtId="226" formatCode="\(0.0\)"/>
    <numFmt numFmtId="227" formatCode="\(0.00\)"/>
    <numFmt numFmtId="228" formatCode="\(\-0.0\)"/>
    <numFmt numFmtId="229" formatCode="\(\-\-0.0\)"/>
    <numFmt numFmtId="230" formatCode="\(#,##0\)"/>
    <numFmt numFmtId="231" formatCode="yy&quot;-&quot;m&quot;-&quot;d"/>
    <numFmt numFmtId="232" formatCode="\(0%\)"/>
    <numFmt numFmtId="233" formatCode="\(0.0%\);[Red]\(\-0.0%\)"/>
    <numFmt numFmtId="234" formatCode=".\-############################################;###################################"/>
    <numFmt numFmtId="235" formatCode="#,##0.000;[Red]\-#,##0.000"/>
    <numFmt numFmtId="236" formatCode="&quot;₩&quot;#,##0;&quot;₩&quot;&quot;₩&quot;\-#,##0"/>
    <numFmt numFmtId="237" formatCode="&quot;₩&quot;#,##0;[Red]&quot;₩&quot;&quot;₩&quot;\-#,##0"/>
    <numFmt numFmtId="238" formatCode="&quot;₩&quot;#,##0.00;&quot;₩&quot;&quot;₩&quot;\-#,##0.00"/>
    <numFmt numFmtId="239" formatCode="&quot;₩&quot;#,##0.00;[Red]&quot;₩&quot;&quot;₩&quot;\-#,##0.00"/>
    <numFmt numFmtId="240" formatCode="_ &quot;₩&quot;* #,##0_ ;_ &quot;₩&quot;* &quot;₩&quot;\-#,##0_ ;_ &quot;₩&quot;* &quot;-&quot;_ ;_ @_ "/>
    <numFmt numFmtId="241" formatCode="_ * #,##0_ ;_ * &quot;₩&quot;\-#,##0_ ;_ * &quot;-&quot;_ ;_ @_ "/>
    <numFmt numFmtId="242" formatCode="_ &quot;₩&quot;* #,##0.00_ ;_ &quot;₩&quot;* &quot;₩&quot;\-#,##0.00_ ;_ &quot;₩&quot;* &quot;-&quot;??_ ;_ @_ "/>
    <numFmt numFmtId="243" formatCode="_ * #,##0.00_ ;_ * &quot;₩&quot;\-#,##0.00_ ;_ * &quot;-&quot;??_ ;_ @_ "/>
    <numFmt numFmtId="244" formatCode="&quot;₩&quot;#,##0;&quot;₩&quot;&quot;₩&quot;&quot;₩&quot;\-#,##0"/>
    <numFmt numFmtId="245" formatCode="&quot;₩&quot;#,##0;[Red]&quot;₩&quot;&quot;₩&quot;&quot;₩&quot;\-#,##0"/>
    <numFmt numFmtId="246" formatCode="&quot;₩&quot;#,##0.00;&quot;₩&quot;&quot;₩&quot;&quot;₩&quot;\-#,##0.00"/>
    <numFmt numFmtId="247" formatCode="&quot;₩&quot;#,##0.00;[Red]&quot;₩&quot;&quot;₩&quot;&quot;₩&quot;\-#,##0.00"/>
    <numFmt numFmtId="248" formatCode="_ &quot;₩&quot;* #,##0_ ;_ &quot;₩&quot;* &quot;₩&quot;&quot;₩&quot;\-#,##0_ ;_ &quot;₩&quot;* &quot;-&quot;_ ;_ @_ "/>
    <numFmt numFmtId="249" formatCode="_ * #,##0_ ;_ * &quot;₩&quot;&quot;₩&quot;\-#,##0_ ;_ * &quot;-&quot;_ ;_ @_ "/>
    <numFmt numFmtId="250" formatCode="#,##0.0;[Red]&quot;-&quot;#,##0.0"/>
    <numFmt numFmtId="251" formatCode="0%;[Red]\ \ &quot;-&quot;0%"/>
    <numFmt numFmtId="252" formatCode="\$#,##0.00"/>
    <numFmt numFmtId="253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254" formatCode="_ * #,##0.0_ ;_ * \-#,##0.0_ ;_ * &quot;-&quot;_ ;_ @_ "/>
    <numFmt numFmtId="255" formatCode="_(* #,##0_);_(* \(#,##0\);_(* &quot;-&quot;_);_(@_)"/>
    <numFmt numFmtId="256" formatCode="_(* #,##0_);_(* \(#,##0\);_(* &quot;-&quot;??_);_(@_)"/>
    <numFmt numFmtId="257" formatCode="&quot;$&quot;#,##0_);[Red]\(&quot;$&quot;#,##0\)"/>
    <numFmt numFmtId="258" formatCode="_ * #,##0.00_ ;_ * &quot;₩&quot;&quot;₩&quot;\-#,##0.00_ ;_ * &quot;-&quot;??_ ;_ @_ "/>
    <numFmt numFmtId="259" formatCode="&quot;₩&quot;#,##0.00;[Red]&quot;₩&quot;&quot;₩&quot;&quot;₩&quot;&quot;₩&quot;&quot;₩&quot;&quot;₩&quot;&quot;₩&quot;&quot;₩&quot;&quot;₩&quot;&quot;₩&quot;&quot;₩&quot;\-#,##0.00"/>
    <numFmt numFmtId="260" formatCode="_-[$€-2]* #,##0.00_-;\-[$€-2]* #,##0.00_-;_-[$€-2]* &quot;-&quot;??_-"/>
    <numFmt numFmtId="261" formatCode="_ * #,##0_ ;_ * &quot;₩&quot;&quot;₩&quot;&quot;₩&quot;&quot;₩&quot;\-#,##0_ ;_ * &quot;-&quot;_ ;_ @_ "/>
    <numFmt numFmtId="262" formatCode="_ * #,##0_ ;_ * &quot;₩&quot;&quot;₩&quot;&quot;₩&quot;\-#,##0_ ;_ * &quot;-&quot;_ ;_ @_ "/>
    <numFmt numFmtId="263" formatCode="_ * #,##0.00_ ;_ * &quot;₩&quot;&quot;₩&quot;&quot;₩&quot;\-#,##0.00_ ;_ * &quot;-&quot;??_ ;_ @_ "/>
    <numFmt numFmtId="264" formatCode="yy/mm"/>
    <numFmt numFmtId="265" formatCode="0.0"/>
    <numFmt numFmtId="266" formatCode="_-&quot;£&quot;* #,##0_-;\-&quot;£&quot;* #,##0_-;_-&quot;£&quot;* &quot;-&quot;_-;_-@_-"/>
    <numFmt numFmtId="267" formatCode="_-&quot;£&quot;* #,##0.00_-;\-&quot;£&quot;* #,##0.00_-;_-&quot;£&quot;* &quot;-&quot;??_-;_-@_-"/>
    <numFmt numFmtId="268" formatCode="General_)"/>
    <numFmt numFmtId="269" formatCode="0.0_ "/>
    <numFmt numFmtId="270" formatCode="_(&quot;$&quot;* #,##0_);_(&quot;$&quot;* \(#,##0\);_(&quot;$&quot;* &quot;-&quot;_);_(@_)"/>
    <numFmt numFmtId="271" formatCode="#,##0&quot; F&quot;_);\(#,##0&quot; F&quot;\)"/>
    <numFmt numFmtId="272" formatCode="_-&quot;$&quot;* #,##0_-;\-&quot;$&quot;* #,##0_-;_-&quot;$&quot;* &quot;-&quot;_-;_-@_-"/>
    <numFmt numFmtId="273" formatCode="0.00_);[Red]\(0.00\)"/>
    <numFmt numFmtId="274" formatCode="_-* #,##0.0_-;\-* #,##0.0_-;_-* &quot;-&quot;_-;_-@_-"/>
    <numFmt numFmtId="275" formatCode="_-* #,##0_-;&quot;₩&quot;&quot;₩&quot;&quot;₩&quot;&quot;₩&quot;\!\!\!\!\-* #,##0_-;_-* &quot;-&quot;_-;_-@_-"/>
    <numFmt numFmtId="276" formatCode="0_);[Red]\(0\)"/>
    <numFmt numFmtId="277" formatCode="&quot;₩&quot;\!\$#\!\,##0_);[Red]&quot;₩&quot;\!\(&quot;₩&quot;\!\$#\!\,##0&quot;₩&quot;\!\)"/>
    <numFmt numFmtId="278" formatCode="0\!.0000000000000000"/>
    <numFmt numFmtId="279" formatCode="&quot;$&quot;#\!\,##0\!.00_);[Red]&quot;₩&quot;\!\(&quot;$&quot;#\!\,##0\!.00&quot;₩&quot;\!\)"/>
    <numFmt numFmtId="280" formatCode="[Blue]\+0%;[Red]\-0%;0%"/>
    <numFmt numFmtId="281" formatCode="&quot;(&quot;###.00&quot;)&quot;"/>
    <numFmt numFmtId="282" formatCode="0.00000000"/>
    <numFmt numFmtId="283" formatCode="[Blue]\+#,##0\ ;[Red]\-#,##0\ ;#,##0\ "/>
    <numFmt numFmtId="284" formatCode="#,##0;[Red]&quot;△&quot;#,##0"/>
    <numFmt numFmtId="285" formatCode="#,##0_ ;[Red]&quot;△&quot;#,##0\ "/>
    <numFmt numFmtId="286" formatCode="#,##0;&quot;-&quot;#,##0"/>
    <numFmt numFmtId="287" formatCode="#,##0.0;[Red]#,##0.0;&quot; &quot;"/>
    <numFmt numFmtId="288" formatCode="0.000"/>
    <numFmt numFmtId="289" formatCode="yyyy&quot;年&quot;m&quot;月&quot;d&quot;日&quot;"/>
    <numFmt numFmtId="290" formatCode="0.0000%"/>
    <numFmt numFmtId="291" formatCode="#,##0.0000"/>
    <numFmt numFmtId="292" formatCode="0.0%;[Red]\(0.0%\)"/>
    <numFmt numFmtId="293" formatCode="#,##0&quot; 원&quot;"/>
    <numFmt numFmtId="294" formatCode="#,##0.00;[Red]#,##0.00;&quot; &quot;"/>
    <numFmt numFmtId="295" formatCode="[&lt;=9999999]###\-####;\(0###\)\ ###\-####"/>
    <numFmt numFmtId="296" formatCode="0.000000"/>
    <numFmt numFmtId="297" formatCode="&quot;₩&quot;\ \ #,##0\ &quot;원정&quot;;\-&quot;₩&quot;#,##0"/>
    <numFmt numFmtId="298" formatCode="0.0%;[Red]&quot;△&quot;0.0%"/>
    <numFmt numFmtId="299" formatCode="0.00%;[Red]&quot;△&quot;0.00%"/>
    <numFmt numFmtId="300" formatCode="0.0%;[Red]\-0.0%"/>
    <numFmt numFmtId="301" formatCode="0.00%;[Red]\-0.00%"/>
    <numFmt numFmtId="302" formatCode="?/?#"/>
    <numFmt numFmtId="303" formatCode="_ * #,##0.00_)\ _$_ ;_ * \(#,##0.00\)\ _$_ ;_ * &quot;-&quot;??_)\ _$_ ;_ @_ "/>
    <numFmt numFmtId="304" formatCode="#,##0&quot;칸&quot;"/>
    <numFmt numFmtId="305" formatCode="_-* #,##0;\-* #,##0;_-* &quot;-&quot;;_-@"/>
    <numFmt numFmtId="306" formatCode="_-* #,##0.00_-;&quot;₩&quot;&quot;₩&quot;&quot;₩&quot;&quot;₩&quot;&quot;₩&quot;\-* #,##0.00_-;_-* &quot;-&quot;??_-;_-@_-"/>
    <numFmt numFmtId="307" formatCode="&quot;,&quot;###0"/>
    <numFmt numFmtId="308" formatCode="&quot;~&quot;#0"/>
    <numFmt numFmtId="309" formatCode="[&lt;=999999]&quot;,&quot;##\-####;\(0###\)\ ##\-####"/>
    <numFmt numFmtId="310" formatCode="[&lt;=9999999]&quot;,&quot;###\-####;\(0###\)\ ###\-####"/>
    <numFmt numFmtId="311" formatCode="_(* #,##0.00_);_(* \(#,##0.00\);_(* &quot;-&quot;_);_(@_)"/>
    <numFmt numFmtId="312" formatCode="#,##0;\-#,##0.00"/>
    <numFmt numFmtId="313" formatCode="#\!\,##0;&quot;₩&quot;\!\-#\!\,##0\!.00"/>
    <numFmt numFmtId="314" formatCode="0_ "/>
    <numFmt numFmtId="315" formatCode="000.000"/>
    <numFmt numFmtId="316" formatCode="#,##0\ ;\-#,##0\ ;\-\ "/>
    <numFmt numFmtId="317" formatCode="#,##0.0\ ;\-#,##0.0\ ;\-\ "/>
    <numFmt numFmtId="318" formatCode="#,##0.00\ ;\-#,##0.00\ ;\-\ "/>
    <numFmt numFmtId="319" formatCode="[&lt;=999999]##\-####;\(0###\)\ ##\-####"/>
    <numFmt numFmtId="320" formatCode="[&lt;=99999999]####\-####;\(0###\)\ ####\-####"/>
    <numFmt numFmtId="321" formatCode="_ * #\!\,##0_ ;_ * &quot;₩&quot;\!\-#\!\,##0_ ;_ * &quot;-&quot;_ ;_ @_ "/>
    <numFmt numFmtId="322" formatCode="#,##0.0#####\ ;[Red]\-#,##0.0#####\ "/>
    <numFmt numFmtId="323" formatCode="#,##0.#####\ ;[Red]\-#,##0.#####\ "/>
    <numFmt numFmtId="324" formatCode="#,##0\ ;[Red]\-#,##0\ "/>
    <numFmt numFmtId="325" formatCode="[Red]#,##0"/>
    <numFmt numFmtId="326" formatCode="[Red]#,##0.0"/>
    <numFmt numFmtId="327" formatCode="[Red]#,##0.00"/>
    <numFmt numFmtId="328" formatCode="[Red]#,##0.000"/>
    <numFmt numFmtId="329" formatCode="\!\$#,##0_);[Red]\!\(\!\$#,##0\!\)"/>
    <numFmt numFmtId="330" formatCode="\!\$#,##0.00_);\!\(\!\$#,##0.00\!\)"/>
    <numFmt numFmtId="331" formatCode="_-* #,##0.000_-;\-* #,##0.000_-;_-* &quot;-&quot;_-;_-@_-"/>
    <numFmt numFmtId="332" formatCode="\!\$#,##0_);\!\(\!\$#,##0\!\)"/>
    <numFmt numFmtId="333" formatCode="&quot;₩&quot;#,##0;[Red]&quot;₩&quot;\-&quot;₩&quot;#,##0"/>
    <numFmt numFmtId="334" formatCode="&quot;₩&quot;#,##0;&quot;₩&quot;\-&quot;₩&quot;#,##0"/>
    <numFmt numFmtId="335" formatCode="_ * #,##0.00_ ;_ * &quot;₩&quot;&quot;₩&quot;&quot;₩&quot;&quot;₩&quot;&quot;₩&quot;\-#,##0.00_ ;_ * &quot;-&quot;??_ ;_ @_ "/>
    <numFmt numFmtId="336" formatCode="&quot;₩&quot;#,##0;&quot;₩&quot;&quot;₩&quot;&quot;₩&quot;&quot;₩&quot;&quot;₩&quot;&quot;₩&quot;&quot;₩&quot;\-#,##0"/>
    <numFmt numFmtId="337" formatCode="&quot;₩&quot;#,##0;&quot;₩&quot;&quot;₩&quot;&quot;₩&quot;&quot;₩&quot;&quot;₩&quot;&quot;₩&quot;&quot;₩&quot;&quot;₩&quot;\-#,##0"/>
    <numFmt numFmtId="338" formatCode="&quot;SFr.&quot;#,##0.00;[Red]&quot;SFr.&quot;\-#,##0.00"/>
    <numFmt numFmtId="339" formatCode="_ * #,##0.0000_ ;_ * \-#,##0.0000_ ;_ * &quot;-&quot;_ ;_ @_ "/>
    <numFmt numFmtId="340" formatCode="&quot;₩&quot;#,##0.00;[Red]&quot;₩&quot;&quot;₩&quot;&quot;₩&quot;&quot;₩&quot;&quot;₩&quot;&quot;₩&quot;&quot;₩&quot;&quot;₩&quot;\-#,##0.00"/>
    <numFmt numFmtId="341" formatCode="_ &quot;₩&quot;* #,##0.00_ ;_ &quot;₩&quot;* &quot;₩&quot;&quot;₩&quot;&quot;₩&quot;&quot;₩&quot;\-#,##0.00_ ;_ &quot;₩&quot;* &quot;-&quot;??_ ;_ @_ "/>
    <numFmt numFmtId="342" formatCode="&quot;₩&quot;#,##0.00;[Red]&quot;₩&quot;&quot;₩&quot;&quot;₩&quot;&quot;₩&quot;&quot;₩&quot;&quot;₩&quot;&quot;₩&quot;&quot;₩&quot;&quot;₩&quot;\-&quot;₩&quot;#,##0.00"/>
    <numFmt numFmtId="343" formatCode="m\o\n\th\ d\,\ yyyy"/>
    <numFmt numFmtId="344" formatCode="&quot;₩&quot;&quot;₩&quot;&quot;₩&quot;&quot;₩&quot;&quot;₩&quot;&quot;₩&quot;&quot;₩&quot;&quot;₩&quot;\$#,##0_);&quot;₩&quot;&quot;₩&quot;&quot;₩&quot;&quot;₩&quot;&quot;₩&quot;&quot;₩&quot;&quot;₩&quot;&quot;₩&quot;\(&quot;₩&quot;&quot;₩&quot;&quot;₩&quot;&quot;₩&quot;&quot;₩&quot;&quot;₩&quot;&quot;₩&quot;&quot;₩&quot;\$#,##0&quot;₩&quot;&quot;₩&quot;&quot;₩&quot;&quot;₩&quot;&quot;₩&quot;&quot;₩&quot;&quot;₩&quot;&quot;₩&quot;\)"/>
    <numFmt numFmtId="345" formatCode="_-* #,##0_-;&quot;₩&quot;&quot;₩&quot;&quot;₩&quot;&quot;₩&quot;&quot;₩&quot;&quot;₩&quot;&quot;₩&quot;&quot;₩&quot;&quot;₩&quot;\-* #,##0_-;_-* &quot;-&quot;_-;_-@_-"/>
    <numFmt numFmtId="346" formatCode="#,##0;\-#,###;"/>
    <numFmt numFmtId="347" formatCode="_ &quot;₩&quot;* #,##0.00_ ;_ &quot;₩&quot;* &quot;₩&quot;&quot;₩&quot;&quot;₩&quot;&quot;₩&quot;&quot;₩&quot;\-#,##0.00_ ;_ &quot;₩&quot;* &quot;-&quot;??_ ;_ @_ "/>
    <numFmt numFmtId="348" formatCode="0.0_)"/>
    <numFmt numFmtId="349" formatCode="0.0_);[Red]\(0.0\)"/>
    <numFmt numFmtId="350" formatCode="0.00_ "/>
    <numFmt numFmtId="351" formatCode="#,##0.00000"/>
    <numFmt numFmtId="352" formatCode="_-* #,##0.0000_-;\-* #,##0.0000_-;_-* &quot;-&quot;??_-;_-@_-"/>
    <numFmt numFmtId="353" formatCode="&quot;(&quot;\ #,##0&quot;)&quot;"/>
    <numFmt numFmtId="354" formatCode="&quot;S&quot;\ #,##0;[Red]\-&quot;S&quot;\ #,##0"/>
    <numFmt numFmtId="355" formatCode="_ * #,#00_ ;_ * \-#,#00_ ;_ * &quot;-&quot;_ ;_ @_ "/>
    <numFmt numFmtId="356" formatCode="#,##0&quot;?_);\(#,##0&quot;&quot;?&quot;\)"/>
    <numFmt numFmtId="357" formatCode="_ * #,##0.00000000_ ;_ * \-#,##0.00000000_ ;_ * &quot;-&quot;_ ;_ @_ "/>
    <numFmt numFmtId="358" formatCode="_-* #,##0\ _D_M_-;\-* #,##0\ _D_M_-;_-* &quot;-&quot;\ _D_M_-;_-@_-"/>
    <numFmt numFmtId="359" formatCode="#,##0.00&quot;?_);\(#,##0.00&quot;&quot;?&quot;\)"/>
    <numFmt numFmtId="360" formatCode="&quot;L.&quot;\ #,##0.00;\-&quot;L.&quot;\ #,##0.00"/>
    <numFmt numFmtId="361" formatCode="_-* #,##0.00\ _B_F_-;\-* #,##0.00\ _B_F_-;_-* &quot;-&quot;??\ _B_F_-;_-@_-"/>
    <numFmt numFmtId="362" formatCode="&quot;실적율:&quot;#,#00"/>
    <numFmt numFmtId="363" formatCode="&quot;실적율:&quot;0%"/>
    <numFmt numFmtId="364" formatCode="&quot;계획누계:&quot;#,#00"/>
    <numFmt numFmtId="365" formatCode="_ * #,##0.00_ ;_ * \-#,##0.00_ ;_ * &quot;-&quot;_ ;_ @_ "/>
    <numFmt numFmtId="366" formatCode="_ &quot;₩&quot;* #,##0.0_ ;_ &quot;₩&quot;* \-#,##0.0_ ;_ &quot;₩&quot;* &quot;-&quot;_ ;_ @_ "/>
    <numFmt numFmtId="367" formatCode="0.0000_);[Red]\(0.0000\)"/>
    <numFmt numFmtId="368" formatCode="#,##0\ \ \ \ \ \ \ "/>
    <numFmt numFmtId="369" formatCode="&quot;총&quot;\ #,##0\ &quot;개&quot;"/>
    <numFmt numFmtId="370" formatCode="#,##0\ \ \ "/>
    <numFmt numFmtId="371" formatCode="#,###"/>
    <numFmt numFmtId="372" formatCode="#,##0.00_ "/>
    <numFmt numFmtId="373" formatCode="m/dd"/>
    <numFmt numFmtId="374" formatCode="m\/dd\ \ \ \ \ \ "/>
    <numFmt numFmtId="375" formatCode="m\/dd"/>
    <numFmt numFmtId="376" formatCode="\~\ mm&quot;月&quot;\ dd&quot;日&quot;"/>
    <numFmt numFmtId="377" formatCode="_-* #,##0.00_-;\-* #,##0.00_-;_-* &quot;-&quot;_-;_-@_-"/>
  </numFmts>
  <fonts count="23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0"/>
      <name val="MS Sans Serif"/>
      <family val="2"/>
    </font>
    <font>
      <sz val="10"/>
      <name val="Helv"/>
      <family val="2"/>
    </font>
    <font>
      <sz val="1"/>
      <color indexed="8"/>
      <name val="Courier"/>
      <family val="3"/>
    </font>
    <font>
      <sz val="10"/>
      <name val="바탕체"/>
      <family val="1"/>
      <charset val="129"/>
    </font>
    <font>
      <sz val="12"/>
      <name val="바탕체"/>
      <family val="1"/>
      <charset val="129"/>
    </font>
    <font>
      <sz val="12"/>
      <name val="¹UAAA¼"/>
      <family val="1"/>
    </font>
    <font>
      <sz val="10"/>
      <name val="Arial"/>
      <family val="2"/>
    </font>
    <font>
      <sz val="10"/>
      <name val="Book Antiqua"/>
      <family val="1"/>
    </font>
    <font>
      <sz val="10"/>
      <name val="굴림체"/>
      <family val="3"/>
      <charset val="129"/>
    </font>
    <font>
      <sz val="12"/>
      <name val="Times New Roman"/>
      <family val="1"/>
    </font>
    <font>
      <sz val="9"/>
      <name val="바탕체"/>
      <family val="1"/>
      <charset val="129"/>
    </font>
    <font>
      <b/>
      <sz val="1"/>
      <color indexed="8"/>
      <name val="Courier"/>
      <family val="3"/>
    </font>
    <font>
      <u/>
      <sz val="8"/>
      <color indexed="36"/>
      <name val="굴림"/>
      <family val="3"/>
      <charset val="129"/>
    </font>
    <font>
      <sz val="11"/>
      <name val="굴림체"/>
      <family val="3"/>
      <charset val="129"/>
    </font>
    <font>
      <sz val="11"/>
      <name val="뼻뮝"/>
      <family val="3"/>
      <charset val="129"/>
    </font>
    <font>
      <sz val="10"/>
      <name val="바탕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sz val="12"/>
      <name val="돋움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Helv"/>
      <family val="2"/>
    </font>
    <font>
      <sz val="12"/>
      <name val="굴림체"/>
      <family val="3"/>
      <charset val="129"/>
    </font>
    <font>
      <sz val="11"/>
      <name val="μ¸¿o"/>
      <family val="3"/>
      <charset val="129"/>
    </font>
    <font>
      <sz val="12"/>
      <name val="¹ÙÅÁÃ¼"/>
      <family val="3"/>
      <charset val="129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1"/>
      <name val="Arial"/>
      <family val="2"/>
    </font>
    <font>
      <sz val="12"/>
      <name val="System"/>
      <family val="2"/>
      <charset val="129"/>
    </font>
    <font>
      <b/>
      <sz val="10"/>
      <name val="Helv"/>
      <family val="2"/>
    </font>
    <font>
      <sz val="12"/>
      <name val="Arial"/>
      <family val="2"/>
    </font>
    <font>
      <sz val="10"/>
      <color indexed="8"/>
      <name val="MS Sans Serif"/>
      <family val="2"/>
    </font>
    <font>
      <sz val="8"/>
      <name val="CG Times (E1)"/>
      <family val="1"/>
    </font>
    <font>
      <sz val="8"/>
      <name val="Times New Roman"/>
      <family val="1"/>
    </font>
    <font>
      <u/>
      <sz val="10"/>
      <color indexed="1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color indexed="12"/>
      <name val="Arial"/>
      <family val="2"/>
    </font>
    <font>
      <u/>
      <sz val="10"/>
      <color indexed="12"/>
      <name val="MS Sans Serif"/>
      <family val="2"/>
    </font>
    <font>
      <shadow/>
      <sz val="8"/>
      <color indexed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1"/>
      <name val="Arial"/>
      <family val="2"/>
    </font>
    <font>
      <sz val="9"/>
      <name val="Arial"/>
      <family val="2"/>
    </font>
    <font>
      <b/>
      <sz val="8"/>
      <name val="Times New Roman"/>
      <family val="1"/>
    </font>
    <font>
      <b/>
      <sz val="12"/>
      <name val="Univers (WN)"/>
      <family val="2"/>
    </font>
    <font>
      <b/>
      <u/>
      <sz val="13"/>
      <name val="굴림체"/>
      <family val="3"/>
      <charset val="129"/>
    </font>
    <font>
      <sz val="10"/>
      <name val="Univers (E1)"/>
      <family val="2"/>
    </font>
    <font>
      <sz val="8"/>
      <color indexed="12"/>
      <name val="Arial"/>
      <family val="2"/>
    </font>
    <font>
      <b/>
      <i/>
      <sz val="16"/>
      <name val="Helv"/>
      <family val="2"/>
    </font>
    <font>
      <sz val="10"/>
      <color indexed="8"/>
      <name val="Arial"/>
      <family val="2"/>
    </font>
    <font>
      <sz val="12"/>
      <name val="Courier New"/>
      <family val="3"/>
    </font>
    <font>
      <sz val="24"/>
      <name val="Courier New"/>
      <family val="3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4"/>
      <name val="굴림체"/>
      <family val="3"/>
      <charset val="129"/>
    </font>
    <font>
      <sz val="1"/>
      <color indexed="16"/>
      <name val="Courier"/>
      <family val="3"/>
    </font>
    <font>
      <sz val="1"/>
      <color indexed="0"/>
      <name val="Courier"/>
      <family val="3"/>
    </font>
    <font>
      <sz val="12"/>
      <name val="宋体"/>
      <family val="3"/>
      <charset val="129"/>
    </font>
    <font>
      <sz val="12"/>
      <color indexed="24"/>
      <name val="바탕체"/>
      <family val="1"/>
      <charset val="129"/>
    </font>
    <font>
      <sz val="12"/>
      <name val="新細明體"/>
      <family val="1"/>
    </font>
    <font>
      <sz val="11"/>
      <name val="µ¸¿ò"/>
      <family val="3"/>
      <charset val="129"/>
    </font>
    <font>
      <sz val="10"/>
      <name val="MS Serif"/>
      <family val="1"/>
    </font>
    <font>
      <sz val="10"/>
      <name val="Geneva"/>
      <family val="2"/>
    </font>
    <font>
      <sz val="10"/>
      <color indexed="16"/>
      <name val="MS Serif"/>
      <family val="1"/>
    </font>
    <font>
      <b/>
      <sz val="12"/>
      <color indexed="9"/>
      <name val="Arial"/>
      <family val="2"/>
    </font>
    <font>
      <b/>
      <sz val="18"/>
      <name val="Arial"/>
      <family val="2"/>
    </font>
    <font>
      <b/>
      <sz val="12"/>
      <color indexed="9"/>
      <name val="Geneva"/>
      <family val="2"/>
    </font>
    <font>
      <u/>
      <sz val="8"/>
      <color indexed="12"/>
      <name val="Times New Roman"/>
      <family val="1"/>
    </font>
    <font>
      <b/>
      <sz val="8"/>
      <name val="Arial"/>
      <family val="2"/>
    </font>
    <font>
      <i/>
      <sz val="9"/>
      <color indexed="12"/>
      <name val="Helv"/>
      <family val="2"/>
    </font>
    <font>
      <b/>
      <sz val="12"/>
      <name val="Helvetica"/>
      <family val="2"/>
    </font>
    <font>
      <b/>
      <sz val="10"/>
      <name val="Souvenir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0"/>
      <name val="Helvetica"/>
      <family val="2"/>
    </font>
    <font>
      <sz val="12"/>
      <name val="¾©"/>
      <family val="1"/>
      <charset val="129"/>
    </font>
    <font>
      <b/>
      <sz val="10"/>
      <name val="Arial"/>
      <family val="2"/>
    </font>
    <font>
      <i/>
      <sz val="12"/>
      <name val="굴림체"/>
      <family val="3"/>
      <charset val="129"/>
    </font>
    <font>
      <sz val="12"/>
      <name val="Courier"/>
      <family val="3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sz val="9"/>
      <color indexed="8"/>
      <name val="굴림체"/>
      <family val="3"/>
      <charset val="129"/>
    </font>
    <font>
      <b/>
      <sz val="8"/>
      <color theme="1"/>
      <name val="Trebuchet MS"/>
      <family val="2"/>
    </font>
    <font>
      <sz val="9"/>
      <color theme="1"/>
      <name val="맑은 고딕"/>
      <family val="2"/>
      <charset val="129"/>
      <scheme val="minor"/>
    </font>
    <font>
      <sz val="8"/>
      <color theme="1"/>
      <name val="Trebuchet MS"/>
      <family val="2"/>
    </font>
    <font>
      <b/>
      <sz val="8"/>
      <color theme="1"/>
      <name val="돋움"/>
      <family val="3"/>
      <charset val="129"/>
    </font>
    <font>
      <b/>
      <sz val="8"/>
      <color theme="1"/>
      <name val="굴림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4"/>
      <color theme="1"/>
      <name val="Trebuchet MS"/>
      <family val="2"/>
    </font>
    <font>
      <b/>
      <sz val="16"/>
      <name val="맑은 고딕"/>
      <family val="3"/>
      <charset val="129"/>
    </font>
    <font>
      <sz val="8"/>
      <name val="돋움"/>
      <family val="3"/>
      <charset val="129"/>
    </font>
    <font>
      <b/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sz val="8"/>
      <name val="바탕"/>
      <family val="1"/>
      <charset val="129"/>
    </font>
    <font>
      <u/>
      <sz val="11"/>
      <color indexed="12"/>
      <name val="ＭＳ Ｐゴシック"/>
      <family val="2"/>
      <charset val="128"/>
    </font>
    <font>
      <sz val="10"/>
      <color indexed="8"/>
      <name val="Impact"/>
      <family val="2"/>
    </font>
    <font>
      <b/>
      <sz val="10"/>
      <name val="Palatino"/>
      <family val="1"/>
    </font>
    <font>
      <b/>
      <i/>
      <u/>
      <sz val="12"/>
      <name val="Palatino"/>
      <family val="1"/>
    </font>
    <font>
      <sz val="10"/>
      <name val="Palatino"/>
      <family val="1"/>
    </font>
    <font>
      <b/>
      <sz val="11"/>
      <color indexed="16"/>
      <name val="Times New Roman"/>
      <family val="1"/>
    </font>
    <font>
      <sz val="8"/>
      <name val="Palatino"/>
      <family val="1"/>
    </font>
    <font>
      <sz val="9"/>
      <color theme="1"/>
      <name val="맑은 고딕"/>
      <family val="3"/>
      <charset val="129"/>
      <scheme val="minor"/>
    </font>
    <font>
      <sz val="8"/>
      <name val="바탕체"/>
      <family val="1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10"/>
      <color indexed="19"/>
      <name val="돋움체"/>
      <family val="3"/>
      <charset val="129"/>
    </font>
    <font>
      <sz val="12"/>
      <name val="¹????¼"/>
      <family val="1"/>
      <charset val="129"/>
    </font>
    <font>
      <b/>
      <sz val="12"/>
      <name val="???"/>
      <family val="1"/>
    </font>
    <font>
      <sz val="12"/>
      <name val="COUR"/>
      <family val="1"/>
    </font>
    <font>
      <sz val="10"/>
      <name val="Times New Roman"/>
      <family val="1"/>
    </font>
    <font>
      <sz val="11"/>
      <name val="바탕체"/>
      <family val="1"/>
      <charset val="129"/>
    </font>
    <font>
      <sz val="12"/>
      <name val="돋움체"/>
      <family val="3"/>
      <charset val="129"/>
    </font>
    <font>
      <sz val="10"/>
      <name val="Courier New"/>
      <family val="3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2"/>
      <name val="¹ÙÅÁÃ¼"/>
      <family val="1"/>
      <charset val="129"/>
    </font>
    <font>
      <b/>
      <sz val="18"/>
      <color indexed="22"/>
      <name val="바탕체"/>
      <family val="1"/>
      <charset val="129"/>
    </font>
    <font>
      <b/>
      <sz val="15"/>
      <color indexed="22"/>
      <name val="바탕체"/>
      <family val="1"/>
      <charset val="129"/>
    </font>
    <font>
      <u/>
      <sz val="12"/>
      <color indexed="36"/>
      <name val="바탕체"/>
      <family val="1"/>
      <charset val="129"/>
    </font>
    <font>
      <u/>
      <sz val="9.6"/>
      <color indexed="36"/>
      <name val="굴림체"/>
      <family val="3"/>
      <charset val="129"/>
    </font>
    <font>
      <sz val="14"/>
      <name val="ＭＳ 明朝"/>
      <family val="3"/>
      <charset val="129"/>
    </font>
    <font>
      <sz val="9"/>
      <name val="돋움체"/>
      <family val="3"/>
      <charset val="129"/>
    </font>
    <font>
      <sz val="9"/>
      <name val="굴림체"/>
      <family val="3"/>
      <charset val="129"/>
    </font>
    <font>
      <sz val="9"/>
      <name val="MS Sans Serif"/>
      <family val="2"/>
    </font>
    <font>
      <sz val="14"/>
      <name val="뼻뮝"/>
      <family val="3"/>
      <charset val="129"/>
    </font>
    <font>
      <sz val="10"/>
      <color indexed="10"/>
      <name val="돋움체"/>
      <family val="3"/>
      <charset val="129"/>
    </font>
    <font>
      <sz val="12"/>
      <name val="명조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#중고딕"/>
      <family val="3"/>
      <charset val="129"/>
    </font>
    <font>
      <sz val="14"/>
      <name val="돋움"/>
      <family val="3"/>
      <charset val="129"/>
    </font>
    <font>
      <sz val="10"/>
      <name val="새굴림"/>
      <family val="1"/>
      <charset val="129"/>
    </font>
    <font>
      <sz val="10"/>
      <name val="μ¸¿oA¼"/>
      <family val="3"/>
      <charset val="129"/>
    </font>
    <font>
      <sz val="12"/>
      <name val="견고딕"/>
      <family val="1"/>
      <charset val="129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sz val="17"/>
      <name val="바탕체"/>
      <family val="1"/>
      <charset val="129"/>
    </font>
    <font>
      <b/>
      <sz val="12"/>
      <color indexed="8"/>
      <name val="돋움체"/>
      <family val="3"/>
      <charset val="129"/>
    </font>
    <font>
      <sz val="11"/>
      <name val="돋움체"/>
      <family val="3"/>
      <charset val="129"/>
    </font>
    <font>
      <sz val="14"/>
      <name val="Arial"/>
      <family val="2"/>
    </font>
    <font>
      <sz val="9.5"/>
      <name val="굴림"/>
      <family val="3"/>
      <charset val="129"/>
    </font>
    <font>
      <sz val="11"/>
      <name val="ＭＳ 明朝"/>
      <family val="3"/>
      <charset val="129"/>
    </font>
    <font>
      <sz val="10"/>
      <name val="Arial Narrow"/>
      <family val="2"/>
    </font>
    <font>
      <u/>
      <sz val="11"/>
      <color indexed="12"/>
      <name val="돋움"/>
      <family val="3"/>
      <charset val="129"/>
    </font>
    <font>
      <sz val="10"/>
      <name val=".VnArial"/>
      <family val="1"/>
    </font>
    <font>
      <i/>
      <outline/>
      <shadow/>
      <u/>
      <sz val="1"/>
      <color indexed="24"/>
      <name val="Courier"/>
      <family val="3"/>
    </font>
    <font>
      <sz val="12"/>
      <name val="¹UAAA¼"/>
      <family val="1"/>
      <charset val="129"/>
    </font>
    <font>
      <sz val="12"/>
      <name val="¹UAAA¼"/>
      <family val="3"/>
      <charset val="129"/>
    </font>
    <font>
      <b/>
      <sz val="12"/>
      <name val="¹UAAA¼"/>
      <family val="1"/>
      <charset val="129"/>
    </font>
    <font>
      <b/>
      <sz val="12"/>
      <name val="¹ÙÅÁÃ¼"/>
      <family val="1"/>
      <charset val="129"/>
    </font>
    <font>
      <sz val="10"/>
      <name val="±¼¸²A¼"/>
      <family val="3"/>
      <charset val="129"/>
    </font>
    <font>
      <sz val="11"/>
      <name val="µ¸¿òÃ¼"/>
      <family val="3"/>
      <charset val="129"/>
    </font>
    <font>
      <sz val="12"/>
      <name val="¹ÙÅÁÃ¼"/>
      <family val="1"/>
    </font>
    <font>
      <sz val="12"/>
      <name val="±¼¸²A¼"/>
      <family val="3"/>
      <charset val="129"/>
    </font>
    <font>
      <u/>
      <sz val="10"/>
      <color indexed="12"/>
      <name val="Arial"/>
      <family val="2"/>
    </font>
    <font>
      <sz val="10"/>
      <name val="한양중고딕"/>
      <family val="1"/>
      <charset val="129"/>
    </font>
    <font>
      <sz val="10"/>
      <color indexed="24"/>
      <name val="Arial"/>
      <family val="2"/>
    </font>
    <font>
      <i/>
      <sz val="1"/>
      <color indexed="8"/>
      <name val="Courier"/>
      <family val="3"/>
    </font>
    <font>
      <sz val="10"/>
      <name val="Univers (WN)"/>
      <family val="2"/>
    </font>
    <font>
      <b/>
      <i/>
      <sz val="12"/>
      <name val="Times New Roman"/>
      <family val="1"/>
    </font>
    <font>
      <sz val="14"/>
      <name val="Helv"/>
      <family val="2"/>
    </font>
    <font>
      <sz val="24"/>
      <name val="Helv"/>
      <family val="2"/>
    </font>
    <font>
      <b/>
      <i/>
      <sz val="10"/>
      <name val="Times New Roman"/>
      <family val="1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name val="¾©"/>
      <family val="3"/>
      <charset val="129"/>
    </font>
    <font>
      <u/>
      <sz val="10"/>
      <color indexed="36"/>
      <name val="Arial"/>
      <family val="2"/>
    </font>
    <font>
      <sz val="11"/>
      <name val="明朝"/>
      <family val="3"/>
      <charset val="129"/>
    </font>
    <font>
      <sz val="12"/>
      <color indexed="8"/>
      <name val="바탕체"/>
      <family val="1"/>
      <charset val="129"/>
    </font>
    <font>
      <u/>
      <sz val="12"/>
      <color indexed="36"/>
      <name val="돋움"/>
      <family val="3"/>
      <charset val="129"/>
    </font>
    <font>
      <sz val="9"/>
      <color rgb="FFC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굴림체"/>
      <family val="3"/>
      <charset val="129"/>
    </font>
    <font>
      <sz val="9"/>
      <color rgb="FF00000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ajor"/>
    </font>
    <font>
      <sz val="8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sz val="9"/>
      <color rgb="FF000000"/>
      <name val="한양신명조"/>
      <family val="3"/>
      <charset val="129"/>
    </font>
    <font>
      <sz val="9"/>
      <color rgb="FF00000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ajor"/>
    </font>
    <font>
      <sz val="8"/>
      <color rgb="FFC00000"/>
      <name val="맑은 고딕"/>
      <family val="3"/>
      <charset val="129"/>
      <scheme val="minor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15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u/>
      <sz val="14"/>
      <name val="굴림체"/>
      <family val="3"/>
      <charset val="129"/>
    </font>
    <font>
      <b/>
      <sz val="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ajor"/>
    </font>
    <font>
      <sz val="6"/>
      <color rgb="FF20202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ajor"/>
    </font>
    <font>
      <sz val="9"/>
      <color rgb="FFFF0000"/>
      <name val="맑은 고딕"/>
      <family val="3"/>
      <charset val="129"/>
      <scheme val="major"/>
    </font>
    <font>
      <b/>
      <sz val="8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b/>
      <u/>
      <sz val="16"/>
      <name val="맑은 고딕"/>
      <family val="3"/>
      <charset val="129"/>
    </font>
    <font>
      <b/>
      <u/>
      <sz val="16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</fonts>
  <fills count="5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33"/>
        <bgColor indexed="64"/>
      </patternFill>
    </fill>
    <fill>
      <patternFill patternType="solid">
        <fgColor indexed="55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8"/>
        <bgColor indexed="64"/>
      </patternFill>
    </fill>
    <fill>
      <patternFill patternType="gray125">
        <fgColor indexed="8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13"/>
        <bgColor indexed="64"/>
      </patternFill>
    </fill>
    <fill>
      <patternFill patternType="gray0625"/>
    </fill>
    <fill>
      <patternFill patternType="solid">
        <fgColor indexed="4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9"/>
      </patternFill>
    </fill>
    <fill>
      <patternFill patternType="solid">
        <fgColor indexed="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54"/>
      </patternFill>
    </fill>
    <fill>
      <patternFill patternType="solid">
        <fgColor indexed="22"/>
        <bgColor indexed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</fills>
  <borders count="1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37"/>
      </top>
      <bottom style="thin">
        <color indexed="37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indexed="64"/>
      </right>
      <top style="hair">
        <color rgb="FF000000"/>
      </top>
      <bottom style="hair">
        <color rgb="FF000000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rgb="FF000000"/>
      </left>
      <right style="hair">
        <color rgb="FF000000"/>
      </right>
      <top style="hair">
        <color indexed="64"/>
      </top>
      <bottom style="hair">
        <color rgb="FF000000"/>
      </bottom>
      <diagonal/>
    </border>
  </borders>
  <cellStyleXfs count="2061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9" fillId="0" borderId="0">
      <protection locked="0"/>
    </xf>
    <xf numFmtId="0" fontId="10" fillId="0" borderId="1">
      <alignment horizontal="centerContinuous" vertical="center"/>
    </xf>
    <xf numFmtId="3" fontId="11" fillId="0" borderId="0">
      <alignment vertical="center"/>
    </xf>
    <xf numFmtId="3" fontId="82" fillId="0" borderId="0" applyFont="0" applyFill="0" applyBorder="0" applyAlignment="0" applyProtection="0">
      <alignment vertical="center"/>
    </xf>
    <xf numFmtId="3" fontId="82" fillId="0" borderId="0" applyFont="0" applyFill="0" applyBorder="0" applyAlignment="0" applyProtection="0">
      <alignment vertical="center"/>
    </xf>
    <xf numFmtId="3" fontId="82" fillId="0" borderId="0" applyFont="0" applyFill="0" applyBorder="0" applyAlignment="0" applyProtection="0">
      <alignment vertical="center"/>
    </xf>
    <xf numFmtId="3" fontId="82" fillId="0" borderId="0" applyFont="0" applyFill="0" applyBorder="0" applyAlignment="0" applyProtection="0">
      <alignment vertical="center"/>
    </xf>
    <xf numFmtId="3" fontId="82" fillId="0" borderId="0" applyFont="0" applyFill="0" applyBorder="0" applyAlignment="0" applyProtection="0">
      <alignment vertical="center"/>
    </xf>
    <xf numFmtId="224" fontId="5" fillId="0" borderId="0" applyFont="0" applyFill="0" applyBorder="0" applyAlignment="0" applyProtection="0"/>
    <xf numFmtId="225" fontId="5" fillId="0" borderId="0" applyFont="0" applyFill="0" applyBorder="0" applyAlignment="0" applyProtection="0"/>
    <xf numFmtId="226" fontId="5" fillId="0" borderId="2" applyFont="0" applyFill="0" applyBorder="0" applyAlignment="0" applyProtection="0">
      <alignment vertical="center"/>
    </xf>
    <xf numFmtId="227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29" fontId="5" fillId="0" borderId="0" applyFont="0" applyFill="0" applyBorder="0" applyAlignment="0" applyProtection="0"/>
    <xf numFmtId="228" fontId="5" fillId="0" borderId="0" applyFont="0" applyFill="0" applyBorder="0" applyAlignment="0" applyProtection="0"/>
    <xf numFmtId="230" fontId="5" fillId="0" borderId="0" applyFont="0" applyFill="0" applyBorder="0" applyAlignment="0" applyProtection="0"/>
    <xf numFmtId="231" fontId="5" fillId="0" borderId="0" applyFont="0" applyFill="0" applyBorder="0" applyAlignment="0" applyProtection="0"/>
    <xf numFmtId="232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233" fontId="5" fillId="0" borderId="0" applyFont="0" applyFill="0" applyBorder="0" applyAlignment="0" applyProtection="0"/>
    <xf numFmtId="234" fontId="5" fillId="0" borderId="0" applyFont="0" applyFill="0" applyBorder="0" applyAlignment="0" applyProtection="0"/>
    <xf numFmtId="235" fontId="5" fillId="0" borderId="0" applyFont="0" applyFill="0" applyBorder="0" applyAlignment="0" applyProtection="0"/>
    <xf numFmtId="236" fontId="5" fillId="0" borderId="0" applyFont="0" applyFill="0" applyBorder="0" applyAlignment="0" applyProtection="0"/>
    <xf numFmtId="237" fontId="5" fillId="0" borderId="0" applyFont="0" applyFill="0" applyBorder="0" applyAlignment="0" applyProtection="0"/>
    <xf numFmtId="179" fontId="11" fillId="0" borderId="0">
      <alignment vertical="center"/>
    </xf>
    <xf numFmtId="238" fontId="5" fillId="0" borderId="0" applyFont="0" applyFill="0" applyBorder="0" applyAlignment="0" applyProtection="0"/>
    <xf numFmtId="239" fontId="5" fillId="0" borderId="2" applyFont="0" applyFill="0" applyBorder="0" applyAlignment="0" applyProtection="0">
      <alignment vertical="center"/>
    </xf>
    <xf numFmtId="240" fontId="5" fillId="0" borderId="0" applyFont="0" applyFill="0" applyBorder="0" applyAlignment="0" applyProtection="0"/>
    <xf numFmtId="241" fontId="5" fillId="0" borderId="0" applyFont="0" applyFill="0" applyBorder="0" applyAlignment="0" applyProtection="0"/>
    <xf numFmtId="242" fontId="5" fillId="0" borderId="0" applyFont="0" applyFill="0" applyBorder="0" applyAlignment="0" applyProtection="0"/>
    <xf numFmtId="243" fontId="5" fillId="0" borderId="0" applyFont="0" applyFill="0" applyBorder="0" applyAlignment="0" applyProtection="0"/>
    <xf numFmtId="244" fontId="5" fillId="0" borderId="0" applyFont="0" applyFill="0" applyBorder="0" applyAlignment="0" applyProtection="0"/>
    <xf numFmtId="245" fontId="5" fillId="0" borderId="0" applyFont="0" applyFill="0" applyBorder="0" applyAlignment="0" applyProtection="0"/>
    <xf numFmtId="246" fontId="5" fillId="0" borderId="0" applyFont="0" applyFill="0" applyBorder="0" applyAlignment="0" applyProtection="0"/>
    <xf numFmtId="247" fontId="5" fillId="0" borderId="0" applyFont="0" applyFill="0" applyBorder="0" applyAlignment="0" applyProtection="0"/>
    <xf numFmtId="248" fontId="5" fillId="0" borderId="0" applyFont="0" applyFill="0" applyBorder="0" applyAlignment="0" applyProtection="0"/>
    <xf numFmtId="249" fontId="5" fillId="0" borderId="0" applyFont="0" applyFill="0" applyBorder="0" applyAlignment="0" applyProtection="0"/>
    <xf numFmtId="250" fontId="34" fillId="0" borderId="0" applyFont="0" applyFill="0" applyBorder="0" applyAlignment="0" applyProtection="0"/>
    <xf numFmtId="251" fontId="34" fillId="0" borderId="0" applyFont="0" applyFill="0" applyBorder="0" applyAlignment="0" applyProtection="0"/>
    <xf numFmtId="4" fontId="11" fillId="0" borderId="0">
      <alignment vertical="center"/>
    </xf>
    <xf numFmtId="180" fontId="11" fillId="0" borderId="0">
      <alignment vertical="center"/>
    </xf>
    <xf numFmtId="0" fontId="34" fillId="0" borderId="0">
      <alignment vertical="center"/>
    </xf>
    <xf numFmtId="0" fontId="105" fillId="0" borderId="0">
      <alignment vertical="center"/>
    </xf>
    <xf numFmtId="0" fontId="34" fillId="0" borderId="0">
      <alignment vertical="center"/>
    </xf>
    <xf numFmtId="0" fontId="11" fillId="0" borderId="0"/>
    <xf numFmtId="0" fontId="11" fillId="0" borderId="0"/>
    <xf numFmtId="0" fontId="13" fillId="0" borderId="0"/>
    <xf numFmtId="0" fontId="8" fillId="0" borderId="0"/>
    <xf numFmtId="0" fontId="13" fillId="0" borderId="0" applyFont="0" applyFill="0" applyBorder="0" applyAlignment="0" applyProtection="0"/>
    <xf numFmtId="0" fontId="8" fillId="0" borderId="0"/>
    <xf numFmtId="0" fontId="8" fillId="0" borderId="0"/>
    <xf numFmtId="0" fontId="43" fillId="0" borderId="0" applyNumberForma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8" fillId="0" borderId="0"/>
    <xf numFmtId="0" fontId="8" fillId="0" borderId="0"/>
    <xf numFmtId="0" fontId="11" fillId="0" borderId="0"/>
    <xf numFmtId="0" fontId="13" fillId="0" borderId="0"/>
    <xf numFmtId="0" fontId="8" fillId="0" borderId="0"/>
    <xf numFmtId="0" fontId="8" fillId="0" borderId="0"/>
    <xf numFmtId="0" fontId="11" fillId="0" borderId="0"/>
    <xf numFmtId="178" fontId="83" fillId="0" borderId="0">
      <protection locked="0"/>
    </xf>
    <xf numFmtId="178" fontId="83" fillId="0" borderId="0">
      <protection locked="0"/>
    </xf>
    <xf numFmtId="0" fontId="8" fillId="0" borderId="0"/>
    <xf numFmtId="0" fontId="15" fillId="0" borderId="0"/>
    <xf numFmtId="0" fontId="11" fillId="0" borderId="0"/>
    <xf numFmtId="0" fontId="13" fillId="0" borderId="0"/>
    <xf numFmtId="0" fontId="15" fillId="0" borderId="0"/>
    <xf numFmtId="0" fontId="8" fillId="0" borderId="0"/>
    <xf numFmtId="0" fontId="8" fillId="0" borderId="0"/>
    <xf numFmtId="0" fontId="13" fillId="0" borderId="0"/>
    <xf numFmtId="0" fontId="8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13" fillId="0" borderId="0"/>
    <xf numFmtId="177" fontId="14" fillId="0" borderId="0" applyFont="0" applyFill="0" applyBorder="0" applyAlignment="0" applyProtection="0"/>
    <xf numFmtId="0" fontId="13" fillId="0" borderId="0"/>
    <xf numFmtId="0" fontId="11" fillId="0" borderId="0"/>
    <xf numFmtId="0" fontId="11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3" fillId="0" borderId="0"/>
    <xf numFmtId="0" fontId="8" fillId="0" borderId="0"/>
    <xf numFmtId="0" fontId="11" fillId="0" borderId="0"/>
    <xf numFmtId="0" fontId="13" fillId="0" borderId="0"/>
    <xf numFmtId="177" fontId="14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8" fillId="0" borderId="0"/>
    <xf numFmtId="0" fontId="11" fillId="0" borderId="0"/>
    <xf numFmtId="0" fontId="13" fillId="0" borderId="0"/>
    <xf numFmtId="0" fontId="8" fillId="0" borderId="0"/>
    <xf numFmtId="0" fontId="13" fillId="0" borderId="0"/>
    <xf numFmtId="0" fontId="8" fillId="0" borderId="0"/>
    <xf numFmtId="0" fontId="11" fillId="0" borderId="0"/>
    <xf numFmtId="0" fontId="11" fillId="0" borderId="0"/>
    <xf numFmtId="0" fontId="13" fillId="0" borderId="0"/>
    <xf numFmtId="0" fontId="8" fillId="0" borderId="0"/>
    <xf numFmtId="0" fontId="8" fillId="0" borderId="0"/>
    <xf numFmtId="0" fontId="13" fillId="0" borderId="0"/>
    <xf numFmtId="0" fontId="8" fillId="0" borderId="0"/>
    <xf numFmtId="0" fontId="8" fillId="0" borderId="0"/>
    <xf numFmtId="0" fontId="13" fillId="0" borderId="0"/>
    <xf numFmtId="0" fontId="13" fillId="0" borderId="0"/>
    <xf numFmtId="0" fontId="8" fillId="0" borderId="0"/>
    <xf numFmtId="0" fontId="13" fillId="0" borderId="0"/>
    <xf numFmtId="0" fontId="8" fillId="0" borderId="0"/>
    <xf numFmtId="0" fontId="15" fillId="0" borderId="0"/>
    <xf numFmtId="0" fontId="8" fillId="0" borderId="0"/>
    <xf numFmtId="0" fontId="11" fillId="0" borderId="0"/>
    <xf numFmtId="0" fontId="13" fillId="0" borderId="0"/>
    <xf numFmtId="0" fontId="8" fillId="0" borderId="0"/>
    <xf numFmtId="178" fontId="83" fillId="0" borderId="0">
      <protection locked="0"/>
    </xf>
    <xf numFmtId="0" fontId="11" fillId="0" borderId="0"/>
    <xf numFmtId="0" fontId="13" fillId="0" borderId="0"/>
    <xf numFmtId="0" fontId="13" fillId="0" borderId="0"/>
    <xf numFmtId="0" fontId="8" fillId="0" borderId="0"/>
    <xf numFmtId="0" fontId="8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77" fontId="14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0" fontId="8" fillId="0" borderId="0"/>
    <xf numFmtId="0" fontId="11" fillId="0" borderId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3" fillId="0" borderId="0"/>
    <xf numFmtId="0" fontId="11" fillId="0" borderId="0"/>
    <xf numFmtId="0" fontId="13" fillId="0" borderId="0"/>
    <xf numFmtId="0" fontId="8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177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0" fontId="13" fillId="0" borderId="0"/>
    <xf numFmtId="0" fontId="8" fillId="0" borderId="0"/>
    <xf numFmtId="0" fontId="13" fillId="0" borderId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8" fillId="0" borderId="0"/>
    <xf numFmtId="0" fontId="8" fillId="0" borderId="0"/>
    <xf numFmtId="0" fontId="43" fillId="0" borderId="0" applyNumberFormat="0" applyFill="0" applyBorder="0" applyAlignment="0" applyProtection="0"/>
    <xf numFmtId="0" fontId="13" fillId="0" borderId="0"/>
    <xf numFmtId="0" fontId="11" fillId="0" borderId="0"/>
    <xf numFmtId="0" fontId="13" fillId="0" borderId="0"/>
    <xf numFmtId="0" fontId="15" fillId="0" borderId="0" applyFont="0" applyFill="0" applyBorder="0" applyAlignment="0" applyProtection="0"/>
    <xf numFmtId="178" fontId="83" fillId="0" borderId="0">
      <protection locked="0"/>
    </xf>
    <xf numFmtId="0" fontId="8" fillId="0" borderId="0"/>
    <xf numFmtId="0" fontId="11" fillId="0" borderId="0" applyFont="0" applyFill="0" applyBorder="0" applyAlignment="0" applyProtection="0"/>
    <xf numFmtId="0" fontId="8" fillId="0" borderId="0"/>
    <xf numFmtId="0" fontId="11" fillId="0" borderId="0"/>
    <xf numFmtId="0" fontId="11" fillId="0" borderId="0"/>
    <xf numFmtId="0" fontId="11" fillId="0" borderId="0"/>
    <xf numFmtId="0" fontId="8" fillId="0" borderId="0"/>
    <xf numFmtId="0" fontId="8" fillId="0" borderId="0"/>
    <xf numFmtId="0" fontId="15" fillId="0" borderId="0" applyFont="0" applyFill="0" applyBorder="0" applyAlignment="0" applyProtection="0"/>
    <xf numFmtId="0" fontId="13" fillId="0" borderId="0"/>
    <xf numFmtId="0" fontId="11" fillId="0" borderId="0"/>
    <xf numFmtId="0" fontId="8" fillId="0" borderId="0"/>
    <xf numFmtId="0" fontId="8" fillId="0" borderId="0"/>
    <xf numFmtId="0" fontId="13" fillId="0" borderId="0"/>
    <xf numFmtId="0" fontId="8" fillId="0" borderId="0"/>
    <xf numFmtId="0" fontId="8" fillId="0" borderId="0"/>
    <xf numFmtId="0" fontId="15" fillId="0" borderId="0" applyFont="0" applyFill="0" applyBorder="0" applyAlignment="0" applyProtection="0"/>
    <xf numFmtId="0" fontId="11" fillId="0" borderId="0"/>
    <xf numFmtId="0" fontId="43" fillId="0" borderId="0" applyNumberForma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43" fillId="0" borderId="0" applyNumberFormat="0" applyFill="0" applyBorder="0" applyAlignment="0" applyProtection="0"/>
    <xf numFmtId="0" fontId="8" fillId="0" borderId="0"/>
    <xf numFmtId="0" fontId="8" fillId="0" borderId="0"/>
    <xf numFmtId="0" fontId="11" fillId="0" borderId="0"/>
    <xf numFmtId="0" fontId="8" fillId="0" borderId="0"/>
    <xf numFmtId="0" fontId="13" fillId="0" borderId="0"/>
    <xf numFmtId="0" fontId="43" fillId="0" borderId="0" applyNumberFormat="0" applyFill="0" applyBorder="0" applyAlignment="0" applyProtection="0"/>
    <xf numFmtId="178" fontId="83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4" fillId="0" borderId="0">
      <alignment vertical="center"/>
    </xf>
    <xf numFmtId="0" fontId="34" fillId="0" borderId="0">
      <alignment vertical="center"/>
    </xf>
    <xf numFmtId="0" fontId="16" fillId="0" borderId="0"/>
    <xf numFmtId="9" fontId="10" fillId="0" borderId="0">
      <alignment vertical="center"/>
    </xf>
    <xf numFmtId="0" fontId="16" fillId="0" borderId="0"/>
    <xf numFmtId="0" fontId="10" fillId="0" borderId="0">
      <alignment vertical="center"/>
    </xf>
    <xf numFmtId="10" fontId="10" fillId="0" borderId="0">
      <alignment vertical="center"/>
    </xf>
    <xf numFmtId="0" fontId="10" fillId="0" borderId="0">
      <alignment vertical="center"/>
    </xf>
    <xf numFmtId="181" fontId="5" fillId="0" borderId="0">
      <alignment vertical="center"/>
    </xf>
    <xf numFmtId="252" fontId="5" fillId="0" borderId="0" applyFont="0" applyFill="0" applyBorder="0" applyAlignment="0" applyProtection="0"/>
    <xf numFmtId="0" fontId="13" fillId="0" borderId="0" applyNumberFormat="0" applyFill="0" applyBorder="0" applyAlignment="0" applyProtection="0"/>
    <xf numFmtId="178" fontId="9" fillId="0" borderId="0">
      <protection locked="0"/>
    </xf>
    <xf numFmtId="178" fontId="84" fillId="0" borderId="0">
      <protection locked="0"/>
    </xf>
    <xf numFmtId="10" fontId="12" fillId="0" borderId="0" applyFont="0" applyFill="0" applyBorder="0" applyAlignment="0" applyProtection="0"/>
    <xf numFmtId="0" fontId="11" fillId="0" borderId="0"/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1" fillId="0" borderId="0"/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9" fontId="11" fillId="0" borderId="0">
      <protection locked="0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8" fillId="0" borderId="0">
      <protection locked="0"/>
    </xf>
    <xf numFmtId="0" fontId="11" fillId="0" borderId="0"/>
    <xf numFmtId="0" fontId="11" fillId="0" borderId="0"/>
    <xf numFmtId="0" fontId="11" fillId="0" borderId="0"/>
    <xf numFmtId="0" fontId="17" fillId="0" borderId="3">
      <alignment horizontal="center"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182" fontId="11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268" fontId="106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268" fontId="106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268" fontId="106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268" fontId="106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268" fontId="106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268" fontId="106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268" fontId="106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268" fontId="106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268" fontId="106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268" fontId="106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268" fontId="106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191" fontId="5" fillId="0" borderId="0"/>
    <xf numFmtId="0" fontId="110" fillId="0" borderId="0" applyFont="0" applyBorder="0" applyAlignment="0">
      <alignment horizontal="left"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9" fillId="0" borderId="0">
      <protection locked="0"/>
    </xf>
    <xf numFmtId="0" fontId="11" fillId="21" borderId="0">
      <alignment horizontal="left"/>
    </xf>
    <xf numFmtId="0" fontId="9" fillId="0" borderId="0">
      <protection locked="0"/>
    </xf>
    <xf numFmtId="0" fontId="19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8" fontId="84" fillId="0" borderId="0">
      <protection locked="0"/>
    </xf>
    <xf numFmtId="9" fontId="20" fillId="23" borderId="0" applyFill="0" applyBorder="0" applyProtection="0">
      <alignment horizontal="right"/>
    </xf>
    <xf numFmtId="10" fontId="20" fillId="0" borderId="0" applyFill="0" applyBorder="0" applyProtection="0">
      <alignment horizontal="right"/>
    </xf>
    <xf numFmtId="9" fontId="5" fillId="0" borderId="0" applyFont="0" applyFill="0" applyBorder="0" applyAlignment="0" applyProtection="0"/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183" fontId="5" fillId="25" borderId="2" applyNumberFormat="0">
      <alignment vertical="center"/>
    </xf>
    <xf numFmtId="183" fontId="5" fillId="0" borderId="2">
      <alignment vertical="center"/>
    </xf>
    <xf numFmtId="0" fontId="85" fillId="0" borderId="0"/>
    <xf numFmtId="176" fontId="22" fillId="0" borderId="6">
      <alignment vertical="center"/>
    </xf>
    <xf numFmtId="3" fontId="23" fillId="0" borderId="2"/>
    <xf numFmtId="0" fontId="23" fillId="0" borderId="2"/>
    <xf numFmtId="3" fontId="23" fillId="0" borderId="7"/>
    <xf numFmtId="3" fontId="23" fillId="0" borderId="8"/>
    <xf numFmtId="0" fontId="24" fillId="0" borderId="2"/>
    <xf numFmtId="0" fontId="25" fillId="0" borderId="0">
      <alignment horizontal="center"/>
    </xf>
    <xf numFmtId="0" fontId="26" fillId="0" borderId="9">
      <alignment horizont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27" fillId="0" borderId="2" applyFont="0" applyFill="0" applyBorder="0" applyAlignment="0" applyProtection="0"/>
    <xf numFmtId="184" fontId="28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8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6" fillId="0" borderId="0">
      <alignment vertical="top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5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6" fillId="0" borderId="0">
      <alignment vertical="top"/>
    </xf>
    <xf numFmtId="0" fontId="56" fillId="0" borderId="0">
      <alignment vertical="top"/>
    </xf>
    <xf numFmtId="0" fontId="11" fillId="0" borderId="0"/>
    <xf numFmtId="0" fontId="11" fillId="0" borderId="0"/>
    <xf numFmtId="0" fontId="56" fillId="0" borderId="0">
      <alignment vertical="top"/>
    </xf>
    <xf numFmtId="0" fontId="11" fillId="0" borderId="0"/>
    <xf numFmtId="0" fontId="13" fillId="0" borderId="0"/>
    <xf numFmtId="0" fontId="56" fillId="0" borderId="0">
      <alignment vertical="top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8" fillId="0" borderId="0"/>
    <xf numFmtId="0" fontId="29" fillId="0" borderId="11"/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30" fillId="0" borderId="0" applyFont="0" applyFill="0" applyBorder="0" applyAlignment="0" applyProtection="0"/>
    <xf numFmtId="253" fontId="5" fillId="0" borderId="0" applyFont="0" applyFill="0" applyBorder="0" applyAlignment="0" applyProtection="0"/>
    <xf numFmtId="253" fontId="5" fillId="0" borderId="0" applyFont="0" applyFill="0" applyBorder="0" applyAlignment="0" applyProtection="0"/>
    <xf numFmtId="253" fontId="5" fillId="0" borderId="0" applyFont="0" applyFill="0" applyBorder="0" applyAlignment="0" applyProtection="0"/>
    <xf numFmtId="253" fontId="5" fillId="0" borderId="0" applyFont="0" applyFill="0" applyBorder="0" applyAlignment="0" applyProtection="0"/>
    <xf numFmtId="253" fontId="5" fillId="0" borderId="0" applyFont="0" applyFill="0" applyBorder="0" applyAlignment="0" applyProtection="0"/>
    <xf numFmtId="0" fontId="13" fillId="0" borderId="0"/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4" fontId="9" fillId="0" borderId="0">
      <protection locked="0"/>
    </xf>
    <xf numFmtId="185" fontId="11" fillId="0" borderId="0">
      <protection locked="0"/>
    </xf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10" fontId="9" fillId="0" borderId="0">
      <protection locked="0"/>
    </xf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10" fontId="9" fillId="0" borderId="0">
      <protection locked="0"/>
    </xf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10" fontId="9" fillId="0" borderId="0">
      <protection locked="0"/>
    </xf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54" fontId="11" fillId="0" borderId="0" applyFont="0" applyFill="0" applyBorder="0" applyAlignment="0" applyProtection="0"/>
    <xf numFmtId="0" fontId="1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192" fontId="85" fillId="0" borderId="0" applyFont="0" applyFill="0" applyBorder="0" applyAlignment="0" applyProtection="0"/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178" fontId="84" fillId="0" borderId="0">
      <protection locked="0"/>
    </xf>
    <xf numFmtId="178" fontId="84" fillId="0" borderId="0">
      <protection locked="0"/>
    </xf>
    <xf numFmtId="41" fontId="5" fillId="0" borderId="0" applyFont="0" applyFill="0" applyBorder="0" applyAlignment="0" applyProtection="0"/>
    <xf numFmtId="38" fontId="11" fillId="23" borderId="0" applyFill="0" applyBorder="0" applyProtection="0">
      <alignment horizontal="right"/>
    </xf>
    <xf numFmtId="177" fontId="11" fillId="0" borderId="0" applyNumberFormat="0" applyFont="0" applyFill="0" applyBorder="0" applyAlignment="0" applyProtection="0">
      <alignment horizontal="right"/>
    </xf>
    <xf numFmtId="0" fontId="34" fillId="0" borderId="0"/>
    <xf numFmtId="178" fontId="84" fillId="0" borderId="0">
      <protection locked="0"/>
    </xf>
    <xf numFmtId="178" fontId="84" fillId="0" borderId="0">
      <protection locked="0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186" fontId="11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178" fontId="84" fillId="0" borderId="0">
      <protection locked="0"/>
    </xf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1" fillId="0" borderId="0"/>
    <xf numFmtId="0" fontId="11" fillId="0" borderId="0"/>
    <xf numFmtId="0" fontId="11" fillId="0" borderId="0"/>
    <xf numFmtId="0" fontId="5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4" fillId="0" borderId="0" applyNumberFormat="0" applyFont="0" applyFill="0" applyBorder="0" applyProtection="0">
      <alignment vertical="center"/>
    </xf>
    <xf numFmtId="0" fontId="17" fillId="0" borderId="3">
      <alignment horizontal="center" vertical="center"/>
    </xf>
    <xf numFmtId="0" fontId="9" fillId="0" borderId="18">
      <protection locked="0"/>
    </xf>
    <xf numFmtId="0" fontId="87" fillId="0" borderId="0" applyFont="0" applyFill="0" applyBorder="0" applyAlignment="0" applyProtection="0"/>
    <xf numFmtId="187" fontId="11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188" fontId="11" fillId="0" borderId="0">
      <protection locked="0"/>
    </xf>
    <xf numFmtId="211" fontId="9" fillId="0" borderId="0">
      <protection locked="0"/>
    </xf>
    <xf numFmtId="211" fontId="9" fillId="0" borderId="0">
      <protection locked="0"/>
    </xf>
    <xf numFmtId="211" fontId="9" fillId="0" borderId="0">
      <protection locked="0"/>
    </xf>
    <xf numFmtId="211" fontId="9" fillId="0" borderId="0">
      <protection locked="0"/>
    </xf>
    <xf numFmtId="211" fontId="9" fillId="0" borderId="0">
      <protection locked="0"/>
    </xf>
    <xf numFmtId="211" fontId="9" fillId="0" borderId="0">
      <protection locked="0"/>
    </xf>
    <xf numFmtId="211" fontId="9" fillId="0" borderId="0">
      <protection locked="0"/>
    </xf>
    <xf numFmtId="211" fontId="9" fillId="0" borderId="0">
      <protection locked="0"/>
    </xf>
    <xf numFmtId="178" fontId="9" fillId="0" borderId="0">
      <protection locked="0"/>
    </xf>
    <xf numFmtId="178" fontId="83" fillId="0" borderId="0">
      <protection locked="0"/>
    </xf>
    <xf numFmtId="0" fontId="33" fillId="0" borderId="19" applyBorder="0"/>
    <xf numFmtId="189" fontId="34" fillId="27" borderId="20">
      <alignment horizontal="center" vertical="center"/>
    </xf>
    <xf numFmtId="178" fontId="9" fillId="0" borderId="0">
      <protection locked="0"/>
    </xf>
    <xf numFmtId="178" fontId="84" fillId="0" borderId="0">
      <protection locked="0"/>
    </xf>
    <xf numFmtId="178" fontId="83" fillId="0" borderId="0">
      <protection locked="0"/>
    </xf>
    <xf numFmtId="178" fontId="9" fillId="0" borderId="0">
      <protection locked="0"/>
    </xf>
    <xf numFmtId="178" fontId="84" fillId="0" borderId="0">
      <protection locked="0"/>
    </xf>
    <xf numFmtId="0" fontId="35" fillId="0" borderId="0" applyFont="0" applyFill="0" applyBorder="0" applyAlignment="0" applyProtection="0"/>
    <xf numFmtId="190" fontId="36" fillId="0" borderId="0" applyFont="0" applyFill="0" applyBorder="0" applyAlignment="0" applyProtection="0"/>
    <xf numFmtId="42" fontId="35" fillId="0" borderId="0" applyFont="0" applyFill="0" applyBorder="0" applyAlignment="0" applyProtection="0"/>
    <xf numFmtId="190" fontId="36" fillId="0" borderId="0" applyFont="0" applyFill="0" applyBorder="0" applyAlignment="0" applyProtection="0"/>
    <xf numFmtId="0" fontId="12" fillId="0" borderId="0" applyFont="0" applyFill="0" applyBorder="0" applyAlignment="0" applyProtection="0"/>
    <xf numFmtId="191" fontId="36" fillId="0" borderId="0" applyFont="0" applyFill="0" applyBorder="0" applyAlignment="0" applyProtection="0"/>
    <xf numFmtId="44" fontId="35" fillId="0" borderId="0" applyFont="0" applyFill="0" applyBorder="0" applyAlignment="0" applyProtection="0"/>
    <xf numFmtId="191" fontId="36" fillId="0" borderId="0" applyFont="0" applyFill="0" applyBorder="0" applyAlignment="0" applyProtection="0"/>
    <xf numFmtId="178" fontId="83" fillId="0" borderId="0">
      <protection locked="0"/>
    </xf>
    <xf numFmtId="178" fontId="83" fillId="0" borderId="0">
      <protection locked="0"/>
    </xf>
    <xf numFmtId="184" fontId="11" fillId="0" borderId="0" applyFont="0" applyFill="0" applyBorder="0" applyAlignment="0" applyProtection="0"/>
    <xf numFmtId="0" fontId="7" fillId="0" borderId="0"/>
    <xf numFmtId="0" fontId="45" fillId="0" borderId="0">
      <alignment horizontal="center" wrapText="1"/>
      <protection locked="0"/>
    </xf>
    <xf numFmtId="3" fontId="37" fillId="0" borderId="0" applyNumberFormat="0" applyFill="0" applyBorder="0" applyAlignment="0" applyProtection="0"/>
    <xf numFmtId="3" fontId="38" fillId="0" borderId="0" applyNumberFormat="0" applyFill="0" applyBorder="0" applyAlignment="0" applyProtection="0"/>
    <xf numFmtId="178" fontId="84" fillId="0" borderId="0">
      <protection locked="0"/>
    </xf>
    <xf numFmtId="178" fontId="9" fillId="0" borderId="0">
      <protection locked="0"/>
    </xf>
    <xf numFmtId="178" fontId="84" fillId="0" borderId="0">
      <protection locked="0"/>
    </xf>
    <xf numFmtId="0" fontId="35" fillId="0" borderId="0" applyFont="0" applyFill="0" applyBorder="0" applyAlignment="0" applyProtection="0"/>
    <xf numFmtId="177" fontId="36" fillId="0" borderId="0" applyFont="0" applyFill="0" applyBorder="0" applyAlignment="0" applyProtection="0"/>
    <xf numFmtId="41" fontId="35" fillId="0" borderId="0" applyFont="0" applyFill="0" applyBorder="0" applyAlignment="0" applyProtection="0"/>
    <xf numFmtId="177" fontId="36" fillId="0" borderId="0" applyFont="0" applyFill="0" applyBorder="0" applyAlignment="0" applyProtection="0"/>
    <xf numFmtId="0" fontId="12" fillId="0" borderId="0" applyFont="0" applyFill="0" applyBorder="0" applyAlignment="0" applyProtection="0"/>
    <xf numFmtId="192" fontId="36" fillId="0" borderId="0" applyFont="0" applyFill="0" applyBorder="0" applyAlignment="0" applyProtection="0"/>
    <xf numFmtId="43" fontId="35" fillId="0" borderId="0" applyFont="0" applyFill="0" applyBorder="0" applyAlignment="0" applyProtection="0"/>
    <xf numFmtId="192" fontId="36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39" fillId="0" borderId="0" applyNumberFormat="0" applyFill="0" applyBorder="0" applyAlignment="0"/>
    <xf numFmtId="219" fontId="107" fillId="0" borderId="21" applyAlignment="0" applyProtection="0"/>
    <xf numFmtId="178" fontId="9" fillId="0" borderId="0">
      <protection locked="0"/>
    </xf>
    <xf numFmtId="0" fontId="40" fillId="0" borderId="0"/>
    <xf numFmtId="178" fontId="84" fillId="0" borderId="0">
      <protection locked="0"/>
    </xf>
    <xf numFmtId="0" fontId="12" fillId="0" borderId="0"/>
    <xf numFmtId="0" fontId="36" fillId="0" borderId="0"/>
    <xf numFmtId="0" fontId="36" fillId="0" borderId="0"/>
    <xf numFmtId="0" fontId="12" fillId="0" borderId="0"/>
    <xf numFmtId="0" fontId="36" fillId="0" borderId="0"/>
    <xf numFmtId="0" fontId="12" fillId="0" borderId="0"/>
    <xf numFmtId="0" fontId="36" fillId="0" borderId="0"/>
    <xf numFmtId="0" fontId="12" fillId="0" borderId="0"/>
    <xf numFmtId="0" fontId="12" fillId="0" borderId="0"/>
    <xf numFmtId="0" fontId="36" fillId="0" borderId="0"/>
    <xf numFmtId="49" fontId="12" fillId="0" borderId="0" applyBorder="0"/>
    <xf numFmtId="0" fontId="5" fillId="0" borderId="0" applyFill="0" applyBorder="0" applyAlignment="0"/>
    <xf numFmtId="212" fontId="11" fillId="0" borderId="0" applyFill="0" applyBorder="0" applyAlignment="0"/>
    <xf numFmtId="213" fontId="11" fillId="0" borderId="0" applyFill="0" applyBorder="0" applyAlignment="0"/>
    <xf numFmtId="214" fontId="11" fillId="0" borderId="0" applyFill="0" applyBorder="0" applyAlignment="0"/>
    <xf numFmtId="215" fontId="11" fillId="0" borderId="0" applyFill="0" applyBorder="0" applyAlignment="0"/>
    <xf numFmtId="216" fontId="11" fillId="0" borderId="0" applyFill="0" applyBorder="0" applyAlignment="0"/>
    <xf numFmtId="217" fontId="11" fillId="0" borderId="0" applyFill="0" applyBorder="0" applyAlignment="0"/>
    <xf numFmtId="212" fontId="11" fillId="0" borderId="0" applyFill="0" applyBorder="0" applyAlignment="0"/>
    <xf numFmtId="0" fontId="41" fillId="0" borderId="0"/>
    <xf numFmtId="178" fontId="83" fillId="0" borderId="0">
      <protection locked="0"/>
    </xf>
    <xf numFmtId="177" fontId="26" fillId="0" borderId="0" applyFont="0" applyFill="0" applyBorder="0" applyAlignment="0" applyProtection="0"/>
    <xf numFmtId="4" fontId="9" fillId="0" borderId="0">
      <protection locked="0"/>
    </xf>
    <xf numFmtId="41" fontId="42" fillId="0" borderId="0" applyFont="0" applyFill="0" applyBorder="0" applyAlignment="0" applyProtection="0"/>
    <xf numFmtId="255" fontId="45" fillId="0" borderId="0" applyFont="0" applyFill="0" applyBorder="0" applyAlignment="0" applyProtection="0"/>
    <xf numFmtId="255" fontId="45" fillId="0" borderId="0" applyFont="0" applyFill="0" applyBorder="0" applyAlignment="0" applyProtection="0"/>
    <xf numFmtId="255" fontId="45" fillId="0" borderId="0" applyFont="0" applyFill="0" applyBorder="0" applyAlignment="0" applyProtection="0"/>
    <xf numFmtId="255" fontId="45" fillId="0" borderId="0" applyFont="0" applyFill="0" applyBorder="0" applyAlignment="0" applyProtection="0"/>
    <xf numFmtId="255" fontId="45" fillId="0" borderId="0" applyFont="0" applyFill="0" applyBorder="0" applyAlignment="0" applyProtection="0"/>
    <xf numFmtId="38" fontId="8" fillId="0" borderId="0" applyFont="0" applyFill="0" applyBorder="0" applyAlignment="0" applyProtection="0"/>
    <xf numFmtId="216" fontId="11" fillId="0" borderId="0" applyFont="0" applyFill="0" applyBorder="0" applyAlignment="0" applyProtection="0"/>
    <xf numFmtId="193" fontId="5" fillId="0" borderId="0"/>
    <xf numFmtId="40" fontId="8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89" fillId="0" borderId="0" applyNumberFormat="0" applyAlignment="0">
      <alignment horizontal="left"/>
    </xf>
    <xf numFmtId="38" fontId="7" fillId="0" borderId="0" applyFont="0" applyFill="0" applyBorder="0" applyAlignment="0" applyProtection="0"/>
    <xf numFmtId="0" fontId="15" fillId="0" borderId="0" applyFont="0" applyFill="0" applyBorder="0" applyAlignment="0" applyProtection="0"/>
    <xf numFmtId="207" fontId="9" fillId="0" borderId="0">
      <protection locked="0"/>
    </xf>
    <xf numFmtId="0" fontId="7" fillId="0" borderId="0" applyFont="0" applyFill="0" applyBorder="0" applyAlignment="0" applyProtection="0"/>
    <xf numFmtId="194" fontId="7" fillId="0" borderId="0" applyFont="0" applyFill="0" applyBorder="0" applyAlignment="0" applyProtection="0"/>
    <xf numFmtId="0" fontId="42" fillId="0" borderId="0" applyFont="0" applyFill="0" applyBorder="0" applyAlignment="0" applyProtection="0"/>
    <xf numFmtId="252" fontId="5" fillId="0" borderId="0" applyFont="0" applyFill="0" applyBorder="0" applyAlignment="0" applyProtection="0"/>
    <xf numFmtId="252" fontId="5" fillId="0" borderId="0" applyFont="0" applyFill="0" applyBorder="0" applyAlignment="0" applyProtection="0"/>
    <xf numFmtId="252" fontId="5" fillId="0" borderId="0" applyFont="0" applyFill="0" applyBorder="0" applyAlignment="0" applyProtection="0"/>
    <xf numFmtId="252" fontId="5" fillId="0" borderId="0" applyFont="0" applyFill="0" applyBorder="0" applyAlignment="0" applyProtection="0"/>
    <xf numFmtId="252" fontId="5" fillId="0" borderId="0" applyFont="0" applyFill="0" applyBorder="0" applyAlignment="0" applyProtection="0"/>
    <xf numFmtId="256" fontId="90" fillId="0" borderId="22"/>
    <xf numFmtId="257" fontId="8" fillId="0" borderId="0" applyFont="0" applyFill="0" applyBorder="0" applyAlignment="0" applyProtection="0"/>
    <xf numFmtId="212" fontId="11" fillId="0" borderId="0" applyFont="0" applyFill="0" applyBorder="0" applyAlignment="0" applyProtection="0"/>
    <xf numFmtId="218" fontId="5" fillId="0" borderId="2" applyFill="0" applyBorder="0" applyAlignment="0"/>
    <xf numFmtId="195" fontId="8" fillId="0" borderId="0" applyFont="0" applyFill="0" applyBorder="0" applyAlignment="0" applyProtection="0"/>
    <xf numFmtId="219" fontId="13" fillId="0" borderId="0" applyFont="0" applyFill="0" applyBorder="0" applyAlignment="0" applyProtection="0"/>
    <xf numFmtId="258" fontId="11" fillId="0" borderId="0" applyFont="0" applyFill="0" applyBorder="0" applyAlignment="0" applyProtection="0"/>
    <xf numFmtId="258" fontId="11" fillId="0" borderId="0" applyFont="0" applyFill="0" applyBorder="0" applyAlignment="0" applyProtection="0"/>
    <xf numFmtId="258" fontId="11" fillId="0" borderId="0" applyFont="0" applyFill="0" applyBorder="0" applyAlignment="0" applyProtection="0"/>
    <xf numFmtId="258" fontId="11" fillId="0" borderId="0" applyFont="0" applyFill="0" applyBorder="0" applyAlignment="0" applyProtection="0"/>
    <xf numFmtId="258" fontId="11" fillId="0" borderId="0" applyFont="0" applyFill="0" applyBorder="0" applyAlignment="0" applyProtection="0"/>
    <xf numFmtId="258" fontId="11" fillId="0" borderId="0" applyFont="0" applyFill="0" applyBorder="0" applyAlignment="0" applyProtection="0"/>
    <xf numFmtId="258" fontId="11" fillId="0" borderId="0" applyFont="0" applyFill="0" applyBorder="0" applyAlignment="0" applyProtection="0"/>
    <xf numFmtId="258" fontId="11" fillId="0" borderId="0" applyFont="0" applyFill="0" applyBorder="0" applyAlignment="0" applyProtection="0"/>
    <xf numFmtId="258" fontId="11" fillId="0" borderId="0" applyFont="0" applyFill="0" applyBorder="0" applyAlignment="0" applyProtection="0"/>
    <xf numFmtId="258" fontId="11" fillId="0" borderId="0" applyFont="0" applyFill="0" applyBorder="0" applyAlignment="0" applyProtection="0"/>
    <xf numFmtId="258" fontId="11" fillId="0" borderId="0" applyFont="0" applyFill="0" applyBorder="0" applyAlignment="0" applyProtection="0"/>
    <xf numFmtId="258" fontId="11" fillId="0" borderId="0" applyFont="0" applyFill="0" applyBorder="0" applyAlignment="0" applyProtection="0"/>
    <xf numFmtId="258" fontId="11" fillId="0" borderId="0" applyFont="0" applyFill="0" applyBorder="0" applyAlignment="0" applyProtection="0"/>
    <xf numFmtId="258" fontId="11" fillId="0" borderId="0" applyFont="0" applyFill="0" applyBorder="0" applyAlignment="0" applyProtection="0"/>
    <xf numFmtId="258" fontId="11" fillId="0" borderId="0" applyFont="0" applyFill="0" applyBorder="0" applyAlignment="0" applyProtection="0"/>
    <xf numFmtId="258" fontId="11" fillId="0" borderId="0" applyFont="0" applyFill="0" applyBorder="0" applyAlignment="0" applyProtection="0"/>
    <xf numFmtId="258" fontId="11" fillId="0" borderId="0" applyFont="0" applyFill="0" applyBorder="0" applyAlignment="0" applyProtection="0"/>
    <xf numFmtId="258" fontId="11" fillId="0" borderId="0" applyFont="0" applyFill="0" applyBorder="0" applyAlignment="0" applyProtection="0"/>
    <xf numFmtId="258" fontId="11" fillId="0" borderId="0" applyFont="0" applyFill="0" applyBorder="0" applyAlignment="0" applyProtection="0"/>
    <xf numFmtId="258" fontId="11" fillId="0" borderId="0" applyFont="0" applyFill="0" applyBorder="0" applyAlignment="0" applyProtection="0"/>
    <xf numFmtId="196" fontId="5" fillId="0" borderId="0"/>
    <xf numFmtId="15" fontId="7" fillId="0" borderId="0" applyFont="0" applyFill="0" applyBorder="0" applyAlignment="0" applyProtection="0">
      <alignment horizontal="left"/>
    </xf>
    <xf numFmtId="14" fontId="63" fillId="0" borderId="0" applyFill="0" applyBorder="0" applyAlignment="0"/>
    <xf numFmtId="0" fontId="43" fillId="0" borderId="0" applyFont="0" applyFill="0" applyBorder="0" applyProtection="0">
      <alignment horizontal="left"/>
    </xf>
    <xf numFmtId="197" fontId="44" fillId="0" borderId="0" applyFont="0" applyFill="0" applyBorder="0" applyAlignment="0" applyProtection="0">
      <protection locked="0"/>
    </xf>
    <xf numFmtId="39" fontId="8" fillId="0" borderId="0" applyFont="0" applyFill="0" applyBorder="0" applyAlignment="0" applyProtection="0"/>
    <xf numFmtId="198" fontId="45" fillId="0" borderId="0" applyFont="0" applyFill="0" applyBorder="0" applyAlignment="0"/>
    <xf numFmtId="38" fontId="7" fillId="0" borderId="0" applyFont="0" applyFill="0" applyBorder="0" applyAlignment="0" applyProtection="0"/>
    <xf numFmtId="259" fontId="5" fillId="0" borderId="0" applyFont="0" applyFill="0" applyBorder="0" applyAlignment="0" applyProtection="0"/>
    <xf numFmtId="199" fontId="5" fillId="0" borderId="0"/>
    <xf numFmtId="0" fontId="26" fillId="0" borderId="2"/>
    <xf numFmtId="216" fontId="11" fillId="0" borderId="0" applyFill="0" applyBorder="0" applyAlignment="0"/>
    <xf numFmtId="212" fontId="11" fillId="0" borderId="0" applyFill="0" applyBorder="0" applyAlignment="0"/>
    <xf numFmtId="216" fontId="11" fillId="0" borderId="0" applyFill="0" applyBorder="0" applyAlignment="0"/>
    <xf numFmtId="217" fontId="11" fillId="0" borderId="0" applyFill="0" applyBorder="0" applyAlignment="0"/>
    <xf numFmtId="212" fontId="11" fillId="0" borderId="0" applyFill="0" applyBorder="0" applyAlignment="0"/>
    <xf numFmtId="0" fontId="91" fillId="0" borderId="0" applyNumberFormat="0" applyAlignment="0">
      <alignment horizontal="left"/>
    </xf>
    <xf numFmtId="220" fontId="13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60" fontId="5" fillId="0" borderId="0" applyFont="0" applyFill="0" applyBorder="0" applyAlignment="0" applyProtection="0"/>
    <xf numFmtId="200" fontId="13" fillId="0" borderId="0">
      <protection locked="0"/>
    </xf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0" fontId="46" fillId="0" borderId="0" applyNumberFormat="0" applyFill="0" applyBorder="0" applyAlignment="0" applyProtection="0"/>
    <xf numFmtId="38" fontId="47" fillId="28" borderId="0" applyNumberFormat="0" applyBorder="0" applyAlignment="0" applyProtection="0"/>
    <xf numFmtId="0" fontId="92" fillId="29" borderId="0" applyNumberFormat="0" applyAlignment="0" applyProtection="0">
      <alignment horizontal="center"/>
    </xf>
    <xf numFmtId="0" fontId="48" fillId="0" borderId="0">
      <alignment horizontal="left"/>
    </xf>
    <xf numFmtId="0" fontId="48" fillId="30" borderId="23"/>
    <xf numFmtId="0" fontId="49" fillId="0" borderId="24" applyNumberFormat="0" applyAlignment="0" applyProtection="0">
      <alignment horizontal="left" vertical="center"/>
    </xf>
    <xf numFmtId="0" fontId="49" fillId="0" borderId="25">
      <alignment horizontal="left" vertical="center"/>
    </xf>
    <xf numFmtId="0" fontId="93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201" fontId="34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201" fontId="34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0" fontId="94" fillId="29" borderId="0" applyFont="0" applyAlignment="0">
      <alignment horizontal="left"/>
    </xf>
    <xf numFmtId="0" fontId="50" fillId="0" borderId="26" applyNumberFormat="0" applyFill="0" applyAlignment="0" applyProtection="0"/>
    <xf numFmtId="0" fontId="51" fillId="0" borderId="0" applyNumberFormat="0" applyFill="0" applyBorder="0" applyAlignment="0" applyProtection="0"/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/>
    <xf numFmtId="37" fontId="52" fillId="0" borderId="0" applyFill="0" applyBorder="0" applyAlignment="0">
      <protection locked="0"/>
    </xf>
    <xf numFmtId="202" fontId="52" fillId="0" borderId="27" applyFill="0" applyBorder="0" applyAlignment="0">
      <alignment horizontal="center"/>
      <protection locked="0"/>
    </xf>
    <xf numFmtId="10" fontId="47" fillId="31" borderId="2" applyNumberFormat="0" applyBorder="0" applyAlignment="0" applyProtection="0"/>
    <xf numFmtId="197" fontId="52" fillId="0" borderId="0" applyFill="0" applyBorder="0" applyAlignment="0">
      <protection locked="0"/>
    </xf>
    <xf numFmtId="198" fontId="52" fillId="0" borderId="0" applyFill="0" applyBorder="0" applyAlignment="0" applyProtection="0">
      <protection locked="0"/>
    </xf>
    <xf numFmtId="261" fontId="13" fillId="32" borderId="0"/>
    <xf numFmtId="216" fontId="11" fillId="0" borderId="0" applyFill="0" applyBorder="0" applyAlignment="0"/>
    <xf numFmtId="212" fontId="11" fillId="0" borderId="0" applyFill="0" applyBorder="0" applyAlignment="0"/>
    <xf numFmtId="216" fontId="11" fillId="0" borderId="0" applyFill="0" applyBorder="0" applyAlignment="0"/>
    <xf numFmtId="217" fontId="11" fillId="0" borderId="0" applyFill="0" applyBorder="0" applyAlignment="0"/>
    <xf numFmtId="212" fontId="11" fillId="0" borderId="0" applyFill="0" applyBorder="0" applyAlignment="0"/>
    <xf numFmtId="261" fontId="13" fillId="33" borderId="0"/>
    <xf numFmtId="0" fontId="64" fillId="0" borderId="2" applyFill="0" applyBorder="0" applyProtection="0">
      <alignment vertical="center"/>
    </xf>
    <xf numFmtId="223" fontId="13" fillId="0" borderId="0" applyFont="0" applyFill="0" applyBorder="0" applyAlignment="0" applyProtection="0"/>
    <xf numFmtId="1" fontId="16" fillId="0" borderId="0" applyNumberFormat="0" applyFont="0">
      <alignment horizontal="center" vertical="center"/>
    </xf>
    <xf numFmtId="38" fontId="7" fillId="0" borderId="0" applyFont="0" applyFill="0" applyBorder="0" applyAlignment="0" applyProtection="0"/>
    <xf numFmtId="40" fontId="7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53" fillId="0" borderId="28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262" fontId="13" fillId="0" borderId="0" applyFont="0" applyFill="0" applyBorder="0" applyAlignment="0" applyProtection="0"/>
    <xf numFmtId="263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64" fillId="34" borderId="2" applyNumberFormat="0" applyFont="0" applyBorder="0" applyAlignment="0" applyProtection="0">
      <alignment vertical="center"/>
    </xf>
    <xf numFmtId="37" fontId="54" fillId="0" borderId="0"/>
    <xf numFmtId="0" fontId="8" fillId="0" borderId="0"/>
    <xf numFmtId="0" fontId="13" fillId="0" borderId="0"/>
    <xf numFmtId="0" fontId="11" fillId="0" borderId="0"/>
    <xf numFmtId="203" fontId="34" fillId="0" borderId="0"/>
    <xf numFmtId="264" fontId="11" fillId="0" borderId="0"/>
    <xf numFmtId="0" fontId="62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0" fontId="62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0" fontId="62" fillId="0" borderId="0"/>
    <xf numFmtId="0" fontId="62" fillId="0" borderId="0"/>
    <xf numFmtId="264" fontId="11" fillId="0" borderId="0"/>
    <xf numFmtId="264" fontId="11" fillId="0" borderId="0"/>
    <xf numFmtId="0" fontId="62" fillId="0" borderId="0"/>
    <xf numFmtId="264" fontId="11" fillId="0" borderId="0"/>
    <xf numFmtId="0" fontId="62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64" fontId="11" fillId="0" borderId="0"/>
    <xf numFmtId="264" fontId="11" fillId="0" borderId="0"/>
    <xf numFmtId="264" fontId="11" fillId="0" borderId="0"/>
    <xf numFmtId="0" fontId="62" fillId="0" borderId="0"/>
    <xf numFmtId="0" fontId="62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5" fillId="0" borderId="0" applyFill="0" applyBorder="0" applyAlignment="0"/>
    <xf numFmtId="0" fontId="8" fillId="0" borderId="0"/>
    <xf numFmtId="0" fontId="96" fillId="0" borderId="0" applyNumberFormat="0" applyAlignment="0" applyProtection="0"/>
    <xf numFmtId="0" fontId="97" fillId="0" borderId="0" applyNumberFormat="0" applyAlignment="0">
      <alignment vertical="top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265" fontId="90" fillId="0" borderId="2" applyFill="0" applyBorder="0" applyAlignment="0" applyProtection="0"/>
    <xf numFmtId="0" fontId="98" fillId="0" borderId="0"/>
    <xf numFmtId="208" fontId="9" fillId="0" borderId="0">
      <protection locked="0"/>
    </xf>
    <xf numFmtId="204" fontId="13" fillId="0" borderId="29" applyFont="0" applyFill="0" applyBorder="0" applyAlignment="0" applyProtection="0">
      <alignment horizontal="right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215" fontId="11" fillId="0" borderId="0" applyFont="0" applyFill="0" applyBorder="0" applyAlignment="0" applyProtection="0"/>
    <xf numFmtId="199" fontId="11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216" fontId="11" fillId="0" borderId="0" applyFill="0" applyBorder="0" applyAlignment="0"/>
    <xf numFmtId="212" fontId="11" fillId="0" borderId="0" applyFill="0" applyBorder="0" applyAlignment="0"/>
    <xf numFmtId="216" fontId="11" fillId="0" borderId="0" applyFill="0" applyBorder="0" applyAlignment="0"/>
    <xf numFmtId="217" fontId="11" fillId="0" borderId="0" applyFill="0" applyBorder="0" applyAlignment="0"/>
    <xf numFmtId="212" fontId="11" fillId="0" borderId="0" applyFill="0" applyBorder="0" applyAlignment="0"/>
    <xf numFmtId="0" fontId="99" fillId="0" borderId="0"/>
    <xf numFmtId="0" fontId="98" fillId="0" borderId="0" applyNumberFormat="0" applyFill="0" applyBorder="0">
      <alignment horizontal="left"/>
    </xf>
    <xf numFmtId="3" fontId="56" fillId="0" borderId="0" applyFill="0" applyBorder="0" applyAlignment="0" applyProtection="0"/>
    <xf numFmtId="3" fontId="42" fillId="0" borderId="0" applyFill="0" applyBorder="0" applyAlignment="0" applyProtection="0"/>
    <xf numFmtId="3" fontId="56" fillId="0" borderId="0" applyFill="0" applyBorder="0" applyAlignment="0" applyProtection="0"/>
    <xf numFmtId="0" fontId="65" fillId="0" borderId="2" applyProtection="0">
      <alignment vertical="center"/>
    </xf>
    <xf numFmtId="30" fontId="108" fillId="0" borderId="0" applyNumberFormat="0" applyFill="0" applyBorder="0" applyAlignment="0" applyProtection="0">
      <alignment horizontal="left"/>
    </xf>
    <xf numFmtId="38" fontId="7" fillId="35" borderId="0" applyNumberFormat="0" applyFont="0" applyBorder="0" applyAlignment="0" applyProtection="0"/>
    <xf numFmtId="0" fontId="13" fillId="0" borderId="0"/>
    <xf numFmtId="0" fontId="7" fillId="0" borderId="0"/>
    <xf numFmtId="0" fontId="57" fillId="0" borderId="0">
      <alignment horizontal="center" vertical="center"/>
    </xf>
    <xf numFmtId="0" fontId="53" fillId="0" borderId="0"/>
    <xf numFmtId="40" fontId="109" fillId="0" borderId="0" applyBorder="0">
      <alignment horizontal="right"/>
    </xf>
    <xf numFmtId="38" fontId="58" fillId="0" borderId="0" applyFill="0" applyBorder="0" applyAlignment="0" applyProtection="0"/>
    <xf numFmtId="0" fontId="13" fillId="0" borderId="0" applyFill="0" applyBorder="0" applyAlignment="0" applyProtection="0"/>
    <xf numFmtId="0" fontId="100" fillId="0" borderId="30">
      <alignment horizontal="center" vertical="center" wrapText="1"/>
      <protection locked="0"/>
    </xf>
    <xf numFmtId="49" fontId="63" fillId="0" borderId="0" applyFill="0" applyBorder="0" applyAlignment="0"/>
    <xf numFmtId="221" fontId="11" fillId="0" borderId="0" applyFill="0" applyBorder="0" applyAlignment="0"/>
    <xf numFmtId="222" fontId="11" fillId="0" borderId="0" applyFill="0" applyBorder="0" applyAlignment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>
      <alignment horizontal="left"/>
    </xf>
    <xf numFmtId="0" fontId="59" fillId="0" borderId="0" applyFill="0" applyBorder="0" applyProtection="0">
      <alignment horizontal="centerContinuous" vertical="center"/>
    </xf>
    <xf numFmtId="0" fontId="34" fillId="23" borderId="0" applyFill="0" applyBorder="0" applyProtection="0">
      <alignment horizontal="center" vertical="center"/>
    </xf>
    <xf numFmtId="0" fontId="101" fillId="0" borderId="0"/>
    <xf numFmtId="38" fontId="7" fillId="0" borderId="31" applyNumberFormat="0" applyFont="0" applyFill="0" applyAlignment="0" applyProtection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" fontId="8" fillId="0" borderId="0" applyFont="0" applyFill="0" applyBorder="0" applyAlignment="0" applyProtection="0"/>
    <xf numFmtId="0" fontId="102" fillId="0" borderId="0"/>
    <xf numFmtId="10" fontId="60" fillId="0" borderId="32" applyNumberFormat="0" applyFont="0" applyFill="0" applyAlignment="0" applyProtection="0"/>
    <xf numFmtId="37" fontId="47" fillId="36" borderId="0" applyNumberFormat="0" applyBorder="0" applyAlignment="0" applyProtection="0"/>
    <xf numFmtId="37" fontId="47" fillId="0" borderId="0"/>
    <xf numFmtId="3" fontId="61" fillId="0" borderId="26" applyProtection="0"/>
    <xf numFmtId="266" fontId="13" fillId="0" borderId="0" applyFont="0" applyFill="0" applyBorder="0" applyAlignment="0" applyProtection="0"/>
    <xf numFmtId="267" fontId="13" fillId="0" borderId="0" applyFont="0" applyFill="0" applyBorder="0" applyAlignment="0" applyProtection="0"/>
    <xf numFmtId="206" fontId="7" fillId="0" borderId="0" applyFont="0" applyFill="0" applyBorder="0" applyAlignment="0" applyProtection="0"/>
    <xf numFmtId="0" fontId="103" fillId="0" borderId="0"/>
    <xf numFmtId="205" fontId="7" fillId="0" borderId="0" applyFont="0" applyFill="0" applyBorder="0" applyAlignment="0" applyProtection="0"/>
    <xf numFmtId="223" fontId="13" fillId="0" borderId="0" applyFont="0" applyFill="0" applyBorder="0" applyAlignment="0" applyProtection="0"/>
    <xf numFmtId="0" fontId="33" fillId="0" borderId="33"/>
    <xf numFmtId="5" fontId="104" fillId="0" borderId="0" applyFont="0" applyAlignment="0" applyProtection="0">
      <alignment horizontal="right"/>
    </xf>
    <xf numFmtId="0" fontId="13" fillId="0" borderId="25" applyFont="0" applyFill="0" applyBorder="0" applyAlignment="0" applyProtection="0"/>
    <xf numFmtId="0" fontId="11" fillId="0" borderId="0"/>
    <xf numFmtId="0" fontId="8" fillId="0" borderId="0"/>
    <xf numFmtId="0" fontId="8" fillId="0" borderId="0"/>
    <xf numFmtId="0" fontId="13" fillId="0" borderId="0"/>
    <xf numFmtId="0" fontId="1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8" fillId="0" borderId="0"/>
    <xf numFmtId="0" fontId="8" fillId="0" borderId="0"/>
    <xf numFmtId="0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" fillId="0" borderId="0"/>
    <xf numFmtId="0" fontId="8" fillId="0" borderId="0"/>
    <xf numFmtId="0" fontId="11" fillId="0" borderId="0"/>
    <xf numFmtId="0" fontId="8" fillId="0" borderId="0"/>
    <xf numFmtId="0" fontId="11" fillId="0" borderId="0"/>
    <xf numFmtId="0" fontId="8" fillId="0" borderId="0"/>
    <xf numFmtId="0" fontId="11" fillId="0" borderId="0"/>
    <xf numFmtId="41" fontId="5" fillId="0" borderId="0" applyFont="0" applyFill="0" applyBorder="0" applyAlignment="0" applyProtection="0"/>
    <xf numFmtId="0" fontId="124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125" fillId="31" borderId="42">
      <alignment horizontal="center" wrapText="1"/>
    </xf>
    <xf numFmtId="271" fontId="5" fillId="28" borderId="0" applyFont="0" applyBorder="0"/>
    <xf numFmtId="0" fontId="126" fillId="0" borderId="0"/>
    <xf numFmtId="0" fontId="127" fillId="0" borderId="0">
      <alignment horizontal="left"/>
    </xf>
    <xf numFmtId="9" fontId="13" fillId="0" borderId="0" applyFont="0" applyFill="0" applyProtection="0"/>
    <xf numFmtId="3" fontId="128" fillId="0" borderId="0" applyFill="0" applyBorder="0" applyProtection="0">
      <alignment horizontal="right"/>
    </xf>
    <xf numFmtId="0" fontId="56" fillId="0" borderId="0" applyNumberFormat="0" applyFont="0" applyFill="0" applyBorder="0" applyAlignment="0"/>
    <xf numFmtId="0" fontId="129" fillId="0" borderId="0"/>
    <xf numFmtId="0" fontId="130" fillId="0" borderId="0" applyAlignment="0">
      <alignment horizontal="left"/>
    </xf>
    <xf numFmtId="0" fontId="128" fillId="0" borderId="0"/>
    <xf numFmtId="41" fontId="13" fillId="0" borderId="0" applyFont="0" applyFill="0" applyBorder="0" applyAlignment="0" applyProtection="0"/>
    <xf numFmtId="272" fontId="13" fillId="0" borderId="0" applyFont="0" applyFill="0" applyBorder="0" applyAlignment="0" applyProtection="0"/>
    <xf numFmtId="205" fontId="7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275" fontId="5" fillId="0" borderId="0" applyFont="0" applyFill="0" applyBorder="0" applyAlignment="0" applyProtection="0"/>
    <xf numFmtId="0" fontId="3" fillId="0" borderId="0">
      <alignment vertical="center"/>
    </xf>
    <xf numFmtId="0" fontId="13" fillId="0" borderId="0"/>
    <xf numFmtId="0" fontId="11" fillId="0" borderId="0">
      <protection locked="0"/>
    </xf>
    <xf numFmtId="0" fontId="10" fillId="0" borderId="0"/>
    <xf numFmtId="0" fontId="11" fillId="0" borderId="0" applyFont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7" fillId="0" borderId="42">
      <alignment horizontal="center"/>
    </xf>
    <xf numFmtId="3" fontId="11" fillId="0" borderId="0">
      <alignment vertical="center"/>
    </xf>
    <xf numFmtId="0" fontId="10" fillId="0" borderId="1">
      <alignment horizontal="centerContinuous" vertical="center"/>
    </xf>
    <xf numFmtId="277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78" fontId="5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79" fontId="5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77" fontId="7" fillId="0" borderId="0" applyFont="0" applyFill="0" applyBorder="0" applyAlignment="0" applyProtection="0"/>
    <xf numFmtId="278" fontId="5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79" fontId="5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80" fontId="23" fillId="0" borderId="0" applyFont="0" applyFill="0" applyBorder="0" applyAlignment="0" applyProtection="0">
      <alignment vertical="center"/>
    </xf>
    <xf numFmtId="281" fontId="23" fillId="0" borderId="0" applyFont="0" applyFill="0" applyBorder="0" applyAlignment="0" applyProtection="0">
      <alignment vertical="center"/>
    </xf>
    <xf numFmtId="38" fontId="11" fillId="0" borderId="47">
      <alignment horizontal="right"/>
    </xf>
    <xf numFmtId="282" fontId="135" fillId="0" borderId="0" applyNumberFormat="0">
      <alignment horizontal="center" vertical="center"/>
      <protection locked="0" hidden="1"/>
    </xf>
    <xf numFmtId="0" fontId="5" fillId="0" borderId="0" applyFont="0" applyFill="0" applyBorder="0" applyAlignment="0" applyProtection="0"/>
    <xf numFmtId="0" fontId="29" fillId="0" borderId="0" applyFont="0" applyFill="0" applyBorder="0" applyAlignment="0" applyProtection="0"/>
    <xf numFmtId="223" fontId="29" fillId="0" borderId="0" applyFont="0" applyFill="0" applyBorder="0" applyAlignment="0" applyProtection="0"/>
    <xf numFmtId="223" fontId="29" fillId="0" borderId="0" applyFont="0" applyFill="0" applyBorder="0" applyAlignment="0" applyProtection="0"/>
    <xf numFmtId="223" fontId="29" fillId="0" borderId="0" applyFont="0" applyFill="0" applyBorder="0" applyAlignment="0" applyProtection="0"/>
    <xf numFmtId="223" fontId="29" fillId="0" borderId="0" applyFont="0" applyFill="0" applyBorder="0" applyAlignment="0" applyProtection="0"/>
    <xf numFmtId="223" fontId="29" fillId="0" borderId="0" applyFont="0" applyFill="0" applyBorder="0" applyAlignment="0" applyProtection="0"/>
    <xf numFmtId="223" fontId="29" fillId="0" borderId="0" applyFont="0" applyFill="0" applyBorder="0" applyAlignment="0" applyProtection="0"/>
    <xf numFmtId="223" fontId="29" fillId="0" borderId="0" applyFont="0" applyFill="0" applyBorder="0" applyAlignment="0" applyProtection="0"/>
    <xf numFmtId="223" fontId="29" fillId="0" borderId="0" applyFont="0" applyFill="0" applyBorder="0" applyAlignment="0" applyProtection="0"/>
    <xf numFmtId="223" fontId="29" fillId="0" borderId="0" applyFont="0" applyFill="0" applyBorder="0" applyAlignment="0" applyProtection="0"/>
    <xf numFmtId="223" fontId="29" fillId="0" borderId="0" applyFont="0" applyFill="0" applyBorder="0" applyAlignment="0" applyProtection="0"/>
    <xf numFmtId="223" fontId="29" fillId="0" borderId="0" applyFont="0" applyFill="0" applyBorder="0" applyAlignment="0" applyProtection="0"/>
    <xf numFmtId="223" fontId="29" fillId="0" borderId="0" applyFont="0" applyFill="0" applyBorder="0" applyAlignment="0" applyProtection="0"/>
    <xf numFmtId="223" fontId="29" fillId="0" borderId="0" applyFont="0" applyFill="0" applyBorder="0" applyAlignment="0" applyProtection="0"/>
    <xf numFmtId="223" fontId="29" fillId="0" borderId="0" applyFont="0" applyFill="0" applyBorder="0" applyAlignment="0" applyProtection="0"/>
    <xf numFmtId="223" fontId="29" fillId="0" borderId="0" applyFont="0" applyFill="0" applyBorder="0" applyAlignment="0" applyProtection="0"/>
    <xf numFmtId="223" fontId="29" fillId="0" borderId="0" applyFont="0" applyFill="0" applyBorder="0" applyAlignment="0" applyProtection="0"/>
    <xf numFmtId="223" fontId="29" fillId="0" borderId="0" applyFont="0" applyFill="0" applyBorder="0" applyAlignment="0" applyProtection="0"/>
    <xf numFmtId="223" fontId="29" fillId="0" borderId="0" applyFont="0" applyFill="0" applyBorder="0" applyAlignment="0" applyProtection="0"/>
    <xf numFmtId="223" fontId="29" fillId="0" borderId="0" applyFont="0" applyFill="0" applyBorder="0" applyAlignment="0" applyProtection="0"/>
    <xf numFmtId="223" fontId="29" fillId="0" borderId="0" applyFont="0" applyFill="0" applyBorder="0" applyAlignment="0" applyProtection="0"/>
    <xf numFmtId="223" fontId="29" fillId="0" borderId="0" applyFont="0" applyFill="0" applyBorder="0" applyAlignment="0" applyProtection="0"/>
    <xf numFmtId="223" fontId="29" fillId="0" borderId="0" applyFont="0" applyFill="0" applyBorder="0" applyAlignment="0" applyProtection="0"/>
    <xf numFmtId="223" fontId="29" fillId="0" borderId="0" applyFont="0" applyFill="0" applyBorder="0" applyAlignment="0" applyProtection="0"/>
    <xf numFmtId="223" fontId="29" fillId="0" borderId="0" applyFont="0" applyFill="0" applyBorder="0" applyAlignment="0" applyProtection="0"/>
    <xf numFmtId="223" fontId="29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6" fillId="0" borderId="0" applyFont="0" applyFill="0" applyBorder="0" applyAlignment="0" applyProtection="0"/>
    <xf numFmtId="0" fontId="136" fillId="0" borderId="0" applyFont="0" applyFill="0" applyBorder="0" applyAlignment="0" applyProtection="0"/>
    <xf numFmtId="0" fontId="136" fillId="0" borderId="0"/>
    <xf numFmtId="0" fontId="137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38" fillId="40" borderId="0"/>
    <xf numFmtId="0" fontId="136" fillId="0" borderId="0" applyFont="0" applyFill="0" applyBorder="0" applyAlignment="0" applyProtection="0"/>
    <xf numFmtId="0" fontId="136" fillId="0" borderId="0" applyFont="0" applyFill="0" applyBorder="0" applyAlignment="0" applyProtection="0"/>
    <xf numFmtId="0" fontId="20" fillId="0" borderId="27">
      <alignment vertical="center"/>
    </xf>
    <xf numFmtId="0" fontId="20" fillId="0" borderId="27">
      <alignment vertical="center"/>
    </xf>
    <xf numFmtId="0" fontId="5" fillId="0" borderId="27">
      <alignment vertical="center"/>
    </xf>
    <xf numFmtId="0" fontId="5" fillId="0" borderId="27">
      <alignment vertical="center"/>
    </xf>
    <xf numFmtId="0" fontId="13" fillId="0" borderId="0"/>
    <xf numFmtId="0" fontId="8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0" borderId="0"/>
    <xf numFmtId="0" fontId="13" fillId="0" borderId="0"/>
    <xf numFmtId="0" fontId="11" fillId="0" borderId="0"/>
    <xf numFmtId="0" fontId="13" fillId="0" borderId="0"/>
    <xf numFmtId="0" fontId="11" fillId="0" borderId="0"/>
    <xf numFmtId="0" fontId="13" fillId="0" borderId="0"/>
    <xf numFmtId="0" fontId="15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7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13" fillId="0" borderId="0"/>
    <xf numFmtId="0" fontId="139" fillId="0" borderId="0"/>
    <xf numFmtId="0" fontId="13" fillId="0" borderId="0"/>
    <xf numFmtId="0" fontId="7" fillId="0" borderId="0"/>
    <xf numFmtId="0" fontId="7" fillId="0" borderId="0"/>
    <xf numFmtId="0" fontId="11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9" fillId="0" borderId="0"/>
    <xf numFmtId="0" fontId="15" fillId="0" borderId="0"/>
    <xf numFmtId="0" fontId="13" fillId="0" borderId="0"/>
    <xf numFmtId="0" fontId="13" fillId="0" borderId="0"/>
    <xf numFmtId="0" fontId="7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3" fillId="0" borderId="0"/>
    <xf numFmtId="0" fontId="139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" fillId="0" borderId="0"/>
    <xf numFmtId="0" fontId="11" fillId="0" borderId="0" applyFont="0" applyFill="0" applyBorder="0" applyAlignment="0" applyProtection="0"/>
    <xf numFmtId="0" fontId="8" fillId="0" borderId="0"/>
    <xf numFmtId="0" fontId="7" fillId="0" borderId="0"/>
    <xf numFmtId="0" fontId="7" fillId="0" borderId="0"/>
    <xf numFmtId="0" fontId="15" fillId="0" borderId="0"/>
    <xf numFmtId="0" fontId="7" fillId="0" borderId="0"/>
    <xf numFmtId="0" fontId="13" fillId="0" borderId="0"/>
    <xf numFmtId="0" fontId="13" fillId="0" borderId="0"/>
    <xf numFmtId="0" fontId="11" fillId="0" borderId="0"/>
    <xf numFmtId="0" fontId="139" fillId="0" borderId="0"/>
    <xf numFmtId="0" fontId="13" fillId="0" borderId="0"/>
    <xf numFmtId="0" fontId="7" fillId="0" borderId="0"/>
    <xf numFmtId="0" fontId="7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5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9" fillId="0" borderId="0"/>
    <xf numFmtId="0" fontId="5" fillId="0" borderId="0"/>
    <xf numFmtId="0" fontId="5" fillId="0" borderId="0"/>
    <xf numFmtId="0" fontId="5" fillId="0" borderId="0"/>
    <xf numFmtId="0" fontId="13" fillId="0" borderId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3" fillId="0" borderId="0"/>
    <xf numFmtId="0" fontId="15" fillId="0" borderId="0"/>
    <xf numFmtId="0" fontId="139" fillId="0" borderId="0"/>
    <xf numFmtId="0" fontId="13" fillId="0" borderId="0"/>
    <xf numFmtId="0" fontId="8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5" fillId="0" borderId="0"/>
    <xf numFmtId="0" fontId="13" fillId="0" borderId="0"/>
    <xf numFmtId="0" fontId="7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9" fillId="0" borderId="0"/>
    <xf numFmtId="0" fontId="139" fillId="0" borderId="0"/>
    <xf numFmtId="0" fontId="7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11" fillId="0" borderId="0"/>
    <xf numFmtId="0" fontId="139" fillId="0" borderId="0"/>
    <xf numFmtId="0" fontId="7" fillId="0" borderId="0"/>
    <xf numFmtId="0" fontId="13" fillId="0" borderId="0"/>
    <xf numFmtId="0" fontId="15" fillId="0" borderId="0"/>
    <xf numFmtId="0" fontId="7" fillId="0" borderId="0"/>
    <xf numFmtId="0" fontId="13" fillId="0" borderId="0"/>
    <xf numFmtId="0" fontId="8" fillId="0" borderId="0"/>
    <xf numFmtId="0" fontId="139" fillId="0" borderId="0"/>
    <xf numFmtId="0" fontId="15" fillId="0" borderId="0" applyFont="0" applyFill="0" applyBorder="0" applyAlignment="0" applyProtection="0"/>
    <xf numFmtId="0" fontId="13" fillId="0" borderId="0"/>
    <xf numFmtId="0" fontId="5" fillId="0" borderId="0"/>
    <xf numFmtId="0" fontId="139" fillId="0" borderId="0"/>
    <xf numFmtId="0" fontId="13" fillId="0" borderId="0"/>
    <xf numFmtId="0" fontId="13" fillId="0" borderId="0"/>
    <xf numFmtId="0" fontId="7" fillId="0" borderId="0"/>
    <xf numFmtId="0" fontId="5" fillId="0" borderId="0"/>
    <xf numFmtId="0" fontId="15" fillId="0" borderId="0"/>
    <xf numFmtId="0" fontId="7" fillId="0" borderId="0"/>
    <xf numFmtId="0" fontId="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39" fillId="0" borderId="0"/>
    <xf numFmtId="0" fontId="5" fillId="0" borderId="0"/>
    <xf numFmtId="0" fontId="139" fillId="0" borderId="0"/>
    <xf numFmtId="0" fontId="7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7" fillId="0" borderId="0"/>
    <xf numFmtId="0" fontId="13" fillId="0" borderId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15" fillId="0" borderId="0"/>
    <xf numFmtId="0" fontId="13" fillId="0" borderId="0"/>
    <xf numFmtId="0" fontId="15" fillId="0" borderId="0"/>
    <xf numFmtId="0" fontId="8" fillId="0" borderId="0"/>
    <xf numFmtId="0" fontId="11" fillId="0" borderId="0"/>
    <xf numFmtId="0" fontId="13" fillId="0" borderId="0"/>
    <xf numFmtId="0" fontId="15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8" fillId="0" borderId="0"/>
    <xf numFmtId="0" fontId="5" fillId="0" borderId="0"/>
    <xf numFmtId="0" fontId="13" fillId="0" borderId="0"/>
    <xf numFmtId="0" fontId="15" fillId="0" borderId="0"/>
    <xf numFmtId="0" fontId="13" fillId="0" borderId="0"/>
    <xf numFmtId="0" fontId="7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9" fillId="0" borderId="0"/>
    <xf numFmtId="0" fontId="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13" fillId="0" borderId="0"/>
    <xf numFmtId="0" fontId="13" fillId="0" borderId="0"/>
    <xf numFmtId="0" fontId="5" fillId="0" borderId="0"/>
    <xf numFmtId="0" fontId="13" fillId="0" borderId="0"/>
    <xf numFmtId="0" fontId="7" fillId="0" borderId="0"/>
    <xf numFmtId="0" fontId="15" fillId="0" borderId="0"/>
    <xf numFmtId="0" fontId="15" fillId="0" borderId="0"/>
    <xf numFmtId="0" fontId="7" fillId="0" borderId="0"/>
    <xf numFmtId="0" fontId="7" fillId="0" borderId="0"/>
    <xf numFmtId="0" fontId="13" fillId="0" borderId="0"/>
    <xf numFmtId="0" fontId="13" fillId="0" borderId="0"/>
    <xf numFmtId="0" fontId="1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13" fillId="0" borderId="0"/>
    <xf numFmtId="0" fontId="13" fillId="0" borderId="0"/>
    <xf numFmtId="0" fontId="7" fillId="0" borderId="0"/>
    <xf numFmtId="0" fontId="139" fillId="0" borderId="0"/>
    <xf numFmtId="0" fontId="15" fillId="0" borderId="0"/>
    <xf numFmtId="0" fontId="7" fillId="0" borderId="0"/>
    <xf numFmtId="0" fontId="139" fillId="0" borderId="0"/>
    <xf numFmtId="0" fontId="139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7" fillId="0" borderId="0"/>
    <xf numFmtId="0" fontId="13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0" borderId="0"/>
    <xf numFmtId="0" fontId="7" fillId="0" borderId="0"/>
    <xf numFmtId="0" fontId="13" fillId="0" borderId="0"/>
    <xf numFmtId="0" fontId="7" fillId="0" borderId="0"/>
    <xf numFmtId="0" fontId="1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13" fillId="0" borderId="0"/>
    <xf numFmtId="0" fontId="13" fillId="0" borderId="0"/>
    <xf numFmtId="0" fontId="5" fillId="0" borderId="0"/>
    <xf numFmtId="0" fontId="139" fillId="0" borderId="0"/>
    <xf numFmtId="0" fontId="139" fillId="0" borderId="0"/>
    <xf numFmtId="0" fontId="139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5" fillId="0" borderId="0"/>
    <xf numFmtId="0" fontId="7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1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0" borderId="0"/>
    <xf numFmtId="0" fontId="13" fillId="0" borderId="0"/>
    <xf numFmtId="0" fontId="7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3" fillId="0" borderId="0"/>
    <xf numFmtId="0" fontId="7" fillId="0" borderId="0"/>
    <xf numFmtId="0" fontId="13" fillId="0" borderId="0"/>
    <xf numFmtId="0" fontId="13" fillId="0" borderId="0"/>
    <xf numFmtId="0" fontId="7" fillId="0" borderId="0"/>
    <xf numFmtId="0" fontId="7" fillId="0" borderId="0"/>
    <xf numFmtId="0" fontId="13" fillId="0" borderId="0"/>
    <xf numFmtId="0" fontId="7" fillId="0" borderId="0"/>
    <xf numFmtId="0" fontId="13" fillId="0" borderId="0"/>
    <xf numFmtId="0" fontId="7" fillId="0" borderId="0"/>
    <xf numFmtId="0" fontId="13" fillId="0" borderId="0"/>
    <xf numFmtId="0" fontId="7" fillId="0" borderId="0"/>
    <xf numFmtId="0" fontId="139" fillId="0" borderId="0"/>
    <xf numFmtId="0" fontId="7" fillId="0" borderId="0"/>
    <xf numFmtId="0" fontId="13" fillId="0" borderId="0"/>
    <xf numFmtId="0" fontId="8" fillId="0" borderId="0"/>
    <xf numFmtId="0" fontId="11" fillId="0" borderId="0" applyFont="0" applyFill="0" applyBorder="0" applyAlignment="0" applyProtection="0"/>
    <xf numFmtId="0" fontId="13" fillId="0" borderId="0"/>
    <xf numFmtId="0" fontId="139" fillId="0" borderId="0"/>
    <xf numFmtId="0" fontId="13" fillId="0" borderId="0"/>
    <xf numFmtId="0" fontId="13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0" borderId="0"/>
    <xf numFmtId="0" fontId="13" fillId="0" borderId="0"/>
    <xf numFmtId="0" fontId="15" fillId="0" borderId="0"/>
    <xf numFmtId="0" fontId="7" fillId="0" borderId="0"/>
    <xf numFmtId="0" fontId="15" fillId="0" borderId="0"/>
    <xf numFmtId="0" fontId="7" fillId="0" borderId="0"/>
    <xf numFmtId="0" fontId="1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0" borderId="0"/>
    <xf numFmtId="0" fontId="5" fillId="0" borderId="0"/>
    <xf numFmtId="0" fontId="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0" fontId="7" fillId="0" borderId="0"/>
    <xf numFmtId="0" fontId="139" fillId="0" borderId="0"/>
    <xf numFmtId="0" fontId="139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5" fillId="0" borderId="0" applyFont="0" applyFill="0" applyBorder="0" applyAlignment="0" applyProtection="0"/>
    <xf numFmtId="0" fontId="7" fillId="0" borderId="0"/>
    <xf numFmtId="0" fontId="7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3" fillId="0" borderId="0"/>
    <xf numFmtId="0" fontId="139" fillId="0" borderId="0"/>
    <xf numFmtId="0" fontId="7" fillId="0" borderId="0"/>
    <xf numFmtId="0" fontId="7" fillId="0" borderId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11" fillId="0" borderId="0" applyFont="0" applyFill="0" applyBorder="0" applyAlignment="0" applyProtection="0"/>
    <xf numFmtId="0" fontId="13" fillId="0" borderId="0"/>
    <xf numFmtId="0" fontId="13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0" borderId="0"/>
    <xf numFmtId="0" fontId="7" fillId="0" borderId="0"/>
    <xf numFmtId="0" fontId="7" fillId="0" borderId="0"/>
    <xf numFmtId="0" fontId="7" fillId="0" borderId="0"/>
    <xf numFmtId="0" fontId="32" fillId="0" borderId="0"/>
    <xf numFmtId="283" fontId="23" fillId="0" borderId="0" applyFont="0" applyFill="0" applyBorder="0" applyAlignment="0" applyProtection="0">
      <alignment vertical="center"/>
    </xf>
    <xf numFmtId="284" fontId="23" fillId="0" borderId="0">
      <alignment vertical="center"/>
    </xf>
    <xf numFmtId="285" fontId="23" fillId="0" borderId="0" applyFont="0" applyFill="0" applyBorder="0" applyAlignment="0" applyProtection="0">
      <alignment vertical="center"/>
    </xf>
    <xf numFmtId="0" fontId="11" fillId="0" borderId="0" applyFont="0" applyFill="0" applyBorder="0" applyAlignment="0" applyProtection="0"/>
    <xf numFmtId="177" fontId="140" fillId="0" borderId="2">
      <alignment vertical="center"/>
    </xf>
    <xf numFmtId="3" fontId="141" fillId="0" borderId="2"/>
    <xf numFmtId="3" fontId="141" fillId="0" borderId="2"/>
    <xf numFmtId="286" fontId="11" fillId="0" borderId="0">
      <alignment vertical="center"/>
    </xf>
    <xf numFmtId="3" fontId="142" fillId="0" borderId="45">
      <alignment horizontal="right" vertical="center"/>
    </xf>
    <xf numFmtId="0" fontId="15" fillId="0" borderId="2">
      <alignment horizontal="left" vertical="center" indent="1"/>
    </xf>
    <xf numFmtId="38" fontId="143" fillId="0" borderId="48" applyNumberFormat="0">
      <alignment horizontal="left" vertical="center"/>
    </xf>
    <xf numFmtId="287" fontId="27" fillId="0" borderId="0">
      <alignment vertical="center"/>
    </xf>
    <xf numFmtId="0" fontId="34" fillId="0" borderId="0"/>
    <xf numFmtId="3" fontId="142" fillId="0" borderId="45">
      <alignment horizontal="right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3" fontId="142" fillId="0" borderId="45">
      <alignment horizontal="right" vertical="center"/>
    </xf>
    <xf numFmtId="0" fontId="34" fillId="0" borderId="0"/>
    <xf numFmtId="0" fontId="34" fillId="0" borderId="0"/>
    <xf numFmtId="3" fontId="142" fillId="0" borderId="45">
      <alignment horizontal="right" vertical="center"/>
    </xf>
    <xf numFmtId="0" fontId="34" fillId="0" borderId="0"/>
    <xf numFmtId="0" fontId="34" fillId="0" borderId="0"/>
    <xf numFmtId="0" fontId="20" fillId="0" borderId="0">
      <alignment horizontal="center"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0" fontId="34" fillId="0" borderId="0"/>
    <xf numFmtId="0" fontId="34" fillId="0" borderId="0"/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0" fontId="20" fillId="0" borderId="0">
      <alignment horizontal="center" vertical="center"/>
    </xf>
    <xf numFmtId="3" fontId="142" fillId="0" borderId="45">
      <alignment horizontal="right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0" fontId="20" fillId="0" borderId="0">
      <alignment horizontal="center" vertical="center"/>
    </xf>
    <xf numFmtId="3" fontId="142" fillId="0" borderId="45">
      <alignment horizontal="right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0" fontId="34" fillId="0" borderId="0"/>
    <xf numFmtId="0" fontId="20" fillId="0" borderId="0">
      <alignment horizontal="center" vertical="center"/>
    </xf>
    <xf numFmtId="3" fontId="142" fillId="0" borderId="45">
      <alignment horizontal="right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34" fillId="0" borderId="0"/>
    <xf numFmtId="287" fontId="27" fillId="0" borderId="0">
      <alignment vertical="center"/>
    </xf>
    <xf numFmtId="3" fontId="142" fillId="0" borderId="45">
      <alignment horizontal="right" vertical="center"/>
    </xf>
    <xf numFmtId="41" fontId="11" fillId="0" borderId="0">
      <alignment horizontal="center" vertical="center"/>
    </xf>
    <xf numFmtId="255" fontId="11" fillId="0" borderId="0">
      <alignment horizontal="center" vertical="center"/>
    </xf>
    <xf numFmtId="41" fontId="11" fillId="0" borderId="0">
      <alignment horizontal="center" vertical="center"/>
    </xf>
    <xf numFmtId="41" fontId="11" fillId="0" borderId="0">
      <alignment horizontal="center" vertical="center"/>
    </xf>
    <xf numFmtId="255" fontId="11" fillId="0" borderId="0">
      <alignment horizontal="center" vertical="center"/>
    </xf>
    <xf numFmtId="288" fontId="144" fillId="0" borderId="0">
      <alignment horizontal="center" vertical="center"/>
    </xf>
    <xf numFmtId="0" fontId="144" fillId="0" borderId="0">
      <alignment horizontal="center" vertical="center"/>
    </xf>
    <xf numFmtId="288" fontId="144" fillId="0" borderId="0">
      <alignment horizontal="center" vertical="center"/>
    </xf>
    <xf numFmtId="0" fontId="144" fillId="0" borderId="0">
      <alignment horizontal="center" vertical="center"/>
    </xf>
    <xf numFmtId="255" fontId="11" fillId="0" borderId="0">
      <alignment horizontal="center" vertical="center"/>
    </xf>
    <xf numFmtId="41" fontId="11" fillId="0" borderId="0">
      <alignment horizontal="center" vertical="center"/>
    </xf>
    <xf numFmtId="0" fontId="34" fillId="0" borderId="0"/>
    <xf numFmtId="0" fontId="34" fillId="0" borderId="0"/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287" fontId="27" fillId="0" borderId="0">
      <alignment vertical="center"/>
    </xf>
    <xf numFmtId="0" fontId="34" fillId="0" borderId="0"/>
    <xf numFmtId="0" fontId="20" fillId="0" borderId="0">
      <alignment horizontal="center" vertical="center"/>
    </xf>
    <xf numFmtId="0" fontId="34" fillId="0" borderId="0"/>
    <xf numFmtId="3" fontId="142" fillId="0" borderId="45">
      <alignment horizontal="right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0" fontId="20" fillId="0" borderId="0">
      <alignment horizontal="center" vertical="center"/>
    </xf>
    <xf numFmtId="0" fontId="34" fillId="0" borderId="0"/>
    <xf numFmtId="0" fontId="34" fillId="0" borderId="0"/>
    <xf numFmtId="0" fontId="20" fillId="0" borderId="0">
      <alignment horizontal="center" vertical="center"/>
    </xf>
    <xf numFmtId="0" fontId="20" fillId="0" borderId="0">
      <alignment horizontal="center" vertical="center"/>
    </xf>
    <xf numFmtId="0" fontId="34" fillId="0" borderId="0"/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289" fontId="5" fillId="0" borderId="0">
      <alignment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0" fontId="34" fillId="0" borderId="0"/>
    <xf numFmtId="3" fontId="142" fillId="0" borderId="45">
      <alignment horizontal="right" vertical="center"/>
    </xf>
    <xf numFmtId="0" fontId="34" fillId="0" borderId="0"/>
    <xf numFmtId="3" fontId="142" fillId="0" borderId="45">
      <alignment horizontal="right" vertical="center"/>
    </xf>
    <xf numFmtId="0" fontId="20" fillId="0" borderId="0">
      <alignment horizontal="center" vertical="center"/>
    </xf>
    <xf numFmtId="3" fontId="142" fillId="0" borderId="45">
      <alignment horizontal="right" vertical="center"/>
    </xf>
    <xf numFmtId="3" fontId="142" fillId="0" borderId="45">
      <alignment horizontal="right"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1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189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1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292" fontId="5" fillId="0" borderId="0">
      <alignment vertical="center"/>
    </xf>
    <xf numFmtId="0" fontId="7" fillId="0" borderId="49"/>
    <xf numFmtId="294" fontId="23" fillId="0" borderId="0">
      <alignment vertical="center"/>
    </xf>
    <xf numFmtId="1" fontId="11" fillId="0" borderId="50"/>
    <xf numFmtId="0" fontId="5" fillId="0" borderId="0"/>
    <xf numFmtId="4" fontId="145" fillId="0" borderId="51">
      <alignment vertical="center"/>
    </xf>
    <xf numFmtId="177" fontId="26" fillId="0" borderId="0" applyFont="0" applyFill="0" applyBorder="0" applyAlignment="0" applyProtection="0"/>
    <xf numFmtId="9" fontId="146" fillId="0" borderId="0" applyFont="0" applyFill="0" applyBorder="0" applyAlignment="0" applyProtection="0"/>
    <xf numFmtId="2" fontId="142" fillId="0" borderId="45">
      <alignment horizontal="right" vertical="center"/>
    </xf>
    <xf numFmtId="0" fontId="11" fillId="0" borderId="36">
      <alignment horizont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" fontId="142" fillId="0" borderId="45">
      <alignment horizontal="right" vertical="center"/>
    </xf>
    <xf numFmtId="294" fontId="23" fillId="0" borderId="0">
      <alignment vertical="center"/>
    </xf>
    <xf numFmtId="295" fontId="15" fillId="0" borderId="0">
      <alignment vertical="center"/>
    </xf>
    <xf numFmtId="0" fontId="11" fillId="0" borderId="0"/>
    <xf numFmtId="0" fontId="42" fillId="0" borderId="0"/>
    <xf numFmtId="0" fontId="15" fillId="0" borderId="2">
      <alignment horizontal="left" vertical="center" indent="2"/>
    </xf>
    <xf numFmtId="0" fontId="23" fillId="0" borderId="0" applyBorder="0">
      <alignment horizontal="right" vertical="center"/>
    </xf>
    <xf numFmtId="3" fontId="27" fillId="0" borderId="1" applyFill="0" applyBorder="0" applyAlignment="0" applyProtection="0">
      <alignment horizontal="centerContinuous" vertical="center"/>
    </xf>
    <xf numFmtId="0" fontId="23" fillId="0" borderId="0" applyBorder="0">
      <alignment horizontal="right" vertical="center"/>
    </xf>
    <xf numFmtId="182" fontId="11" fillId="0" borderId="0">
      <protection locked="0"/>
    </xf>
    <xf numFmtId="182" fontId="11" fillId="0" borderId="0">
      <protection locked="0"/>
    </xf>
    <xf numFmtId="182" fontId="11" fillId="0" borderId="0">
      <protection locked="0"/>
    </xf>
    <xf numFmtId="182" fontId="11" fillId="0" borderId="0">
      <protection locked="0"/>
    </xf>
    <xf numFmtId="182" fontId="11" fillId="0" borderId="0">
      <protection locked="0"/>
    </xf>
    <xf numFmtId="182" fontId="11" fillId="0" borderId="0">
      <protection locked="0"/>
    </xf>
    <xf numFmtId="182" fontId="11" fillId="0" borderId="0">
      <protection locked="0"/>
    </xf>
    <xf numFmtId="182" fontId="11" fillId="0" borderId="0">
      <protection locked="0"/>
    </xf>
    <xf numFmtId="182" fontId="11" fillId="0" borderId="0">
      <protection locked="0"/>
    </xf>
    <xf numFmtId="182" fontId="11" fillId="0" borderId="0">
      <protection locked="0"/>
    </xf>
    <xf numFmtId="182" fontId="11" fillId="0" borderId="0">
      <protection locked="0"/>
    </xf>
    <xf numFmtId="182" fontId="11" fillId="0" borderId="0">
      <protection locked="0"/>
    </xf>
    <xf numFmtId="182" fontId="11" fillId="0" borderId="0">
      <protection locked="0"/>
    </xf>
    <xf numFmtId="182" fontId="11" fillId="0" borderId="0">
      <protection locked="0"/>
    </xf>
    <xf numFmtId="182" fontId="11" fillId="0" borderId="0">
      <protection locked="0"/>
    </xf>
    <xf numFmtId="182" fontId="11" fillId="0" borderId="0">
      <protection locked="0"/>
    </xf>
    <xf numFmtId="182" fontId="11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47" fillId="0" borderId="0" applyNumberFormat="0" applyFill="0" applyBorder="0" applyAlignment="0" applyProtection="0"/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8" fillId="0" borderId="0">
      <protection locked="0"/>
    </xf>
    <xf numFmtId="0" fontId="148" fillId="0" borderId="0" applyNumberFormat="0" applyFill="0" applyBorder="0" applyAlignment="0" applyProtection="0"/>
    <xf numFmtId="0" fontId="133" fillId="0" borderId="0" applyBorder="0" applyAlignment="0"/>
    <xf numFmtId="0" fontId="133" fillId="0" borderId="52" applyBorder="0" applyAlignment="0">
      <alignment horizontal="center"/>
    </xf>
    <xf numFmtId="0" fontId="133" fillId="0" borderId="53"/>
    <xf numFmtId="0" fontId="123" fillId="0" borderId="0"/>
    <xf numFmtId="0" fontId="23" fillId="0" borderId="0">
      <alignment vertical="center"/>
    </xf>
    <xf numFmtId="276" fontId="5" fillId="0" borderId="0" applyNumberFormat="0" applyFill="0" applyBorder="0" applyAlignment="0">
      <alignment horizontal="left"/>
    </xf>
    <xf numFmtId="0" fontId="5" fillId="0" borderId="2">
      <alignment horizontal="right" vertical="center" shrinkToFit="1"/>
    </xf>
    <xf numFmtId="38" fontId="20" fillId="0" borderId="0"/>
    <xf numFmtId="0" fontId="22" fillId="0" borderId="40" applyFill="0"/>
    <xf numFmtId="0" fontId="5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3" fontId="7" fillId="0" borderId="34">
      <alignment horizontal="center"/>
    </xf>
    <xf numFmtId="0" fontId="134" fillId="0" borderId="39">
      <alignment vertical="center"/>
    </xf>
    <xf numFmtId="3" fontId="7" fillId="0" borderId="29" applyNumberFormat="0" applyFill="0" applyBorder="0" applyProtection="0">
      <alignment horizontal="center" vertical="center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40" fillId="0" borderId="0" applyFont="0"/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50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77" fontId="15" fillId="0" borderId="54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1" fillId="0" borderId="0"/>
    <xf numFmtId="41" fontId="23" fillId="0" borderId="2" applyNumberFormat="0" applyFont="0" applyFill="0" applyBorder="0" applyProtection="0">
      <alignment horizontal="distributed"/>
    </xf>
    <xf numFmtId="10" fontId="152" fillId="0" borderId="0">
      <alignment vertical="center"/>
    </xf>
    <xf numFmtId="0" fontId="84" fillId="0" borderId="0">
      <protection locked="0"/>
    </xf>
    <xf numFmtId="0" fontId="84" fillId="0" borderId="0">
      <protection locked="0"/>
    </xf>
    <xf numFmtId="296" fontId="153" fillId="0" borderId="0">
      <protection locked="0"/>
    </xf>
    <xf numFmtId="178" fontId="8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53" fillId="0" borderId="0">
      <protection locked="0"/>
    </xf>
    <xf numFmtId="0" fontId="5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0" fontId="84" fillId="0" borderId="0">
      <protection locked="0"/>
    </xf>
    <xf numFmtId="178" fontId="84" fillId="0" borderId="0">
      <protection locked="0"/>
    </xf>
    <xf numFmtId="297" fontId="5" fillId="0" borderId="0">
      <protection locked="0"/>
    </xf>
    <xf numFmtId="296" fontId="153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53" fillId="0" borderId="0">
      <protection locked="0"/>
    </xf>
    <xf numFmtId="0" fontId="5" fillId="0" borderId="0">
      <protection locked="0"/>
    </xf>
    <xf numFmtId="298" fontId="23" fillId="0" borderId="0" applyFont="0" applyFill="0" applyBorder="0" applyProtection="0">
      <alignment horizontal="center" vertical="center"/>
    </xf>
    <xf numFmtId="299" fontId="23" fillId="0" borderId="0" applyFont="0" applyFill="0" applyBorder="0" applyProtection="0">
      <alignment horizontal="center" vertical="center"/>
    </xf>
    <xf numFmtId="9" fontId="5" fillId="0" borderId="0" applyFont="0" applyFill="0" applyBorder="0" applyAlignment="0" applyProtection="0"/>
    <xf numFmtId="300" fontId="23" fillId="0" borderId="0" applyFont="0" applyFill="0" applyBorder="0" applyAlignment="0" applyProtection="0"/>
    <xf numFmtId="301" fontId="23" fillId="0" borderId="0" applyFont="0" applyFill="0" applyBorder="0" applyAlignment="0" applyProtection="0"/>
    <xf numFmtId="0" fontId="21" fillId="0" borderId="0"/>
    <xf numFmtId="302" fontId="154" fillId="0" borderId="29" applyFont="0" applyFill="0" applyAlignment="0" applyProtection="0">
      <alignment horizontal="center" vertical="center"/>
    </xf>
    <xf numFmtId="0" fontId="155" fillId="0" borderId="0"/>
    <xf numFmtId="177" fontId="156" fillId="0" borderId="52">
      <alignment vertical="center"/>
    </xf>
    <xf numFmtId="303" fontId="5" fillId="0" borderId="48" applyBorder="0"/>
    <xf numFmtId="300" fontId="23" fillId="0" borderId="0" applyNumberFormat="0" applyFont="0" applyFill="0" applyBorder="0" applyProtection="0">
      <alignment horizontal="centerContinuous"/>
    </xf>
    <xf numFmtId="0" fontId="157" fillId="0" borderId="55"/>
    <xf numFmtId="4" fontId="157" fillId="0" borderId="48"/>
    <xf numFmtId="304" fontId="5" fillId="0" borderId="48"/>
    <xf numFmtId="0" fontId="5" fillId="0" borderId="48"/>
    <xf numFmtId="3" fontId="158" fillId="0" borderId="0">
      <alignment vertical="center" wrapText="1"/>
    </xf>
    <xf numFmtId="3" fontId="159" fillId="0" borderId="0">
      <alignment vertical="center" wrapText="1"/>
    </xf>
    <xf numFmtId="305" fontId="152" fillId="0" borderId="0">
      <alignment vertical="center"/>
    </xf>
    <xf numFmtId="177" fontId="133" fillId="0" borderId="52">
      <alignment vertical="center"/>
    </xf>
    <xf numFmtId="4" fontId="160" fillId="0" borderId="0" applyNumberFormat="0" applyFill="0" applyBorder="0" applyAlignment="0">
      <alignment horizontal="centerContinuous" vertical="center"/>
    </xf>
    <xf numFmtId="0" fontId="161" fillId="0" borderId="0">
      <alignment vertical="center"/>
    </xf>
    <xf numFmtId="306" fontId="5" fillId="0" borderId="0">
      <alignment vertical="center"/>
    </xf>
    <xf numFmtId="306" fontId="5" fillId="0" borderId="0">
      <alignment vertical="center"/>
    </xf>
    <xf numFmtId="306" fontId="5" fillId="0" borderId="0">
      <alignment vertical="center"/>
    </xf>
    <xf numFmtId="306" fontId="5" fillId="0" borderId="0">
      <alignment vertical="center"/>
    </xf>
    <xf numFmtId="306" fontId="5" fillId="0" borderId="0">
      <alignment vertical="center"/>
    </xf>
    <xf numFmtId="306" fontId="5" fillId="0" borderId="0">
      <alignment vertical="center"/>
    </xf>
    <xf numFmtId="306" fontId="5" fillId="0" borderId="0">
      <alignment vertical="center"/>
    </xf>
    <xf numFmtId="306" fontId="5" fillId="0" borderId="0">
      <alignment vertical="center"/>
    </xf>
    <xf numFmtId="306" fontId="5" fillId="0" borderId="0">
      <alignment vertical="center"/>
    </xf>
    <xf numFmtId="306" fontId="5" fillId="0" borderId="0">
      <alignment vertical="center"/>
    </xf>
    <xf numFmtId="306" fontId="5" fillId="0" borderId="0">
      <alignment vertical="center"/>
    </xf>
    <xf numFmtId="306" fontId="5" fillId="0" borderId="0">
      <alignment vertical="center"/>
    </xf>
    <xf numFmtId="306" fontId="5" fillId="0" borderId="0">
      <alignment vertical="center"/>
    </xf>
    <xf numFmtId="306" fontId="5" fillId="0" borderId="0">
      <alignment vertical="center"/>
    </xf>
    <xf numFmtId="306" fontId="5" fillId="0" borderId="0">
      <alignment vertical="center"/>
    </xf>
    <xf numFmtId="306" fontId="5" fillId="0" borderId="0">
      <alignment vertical="center"/>
    </xf>
    <xf numFmtId="306" fontId="5" fillId="0" borderId="0">
      <alignment vertical="center"/>
    </xf>
    <xf numFmtId="306" fontId="5" fillId="0" borderId="0">
      <alignment vertical="center"/>
    </xf>
    <xf numFmtId="306" fontId="5" fillId="0" borderId="0">
      <alignment vertical="center"/>
    </xf>
    <xf numFmtId="306" fontId="5" fillId="0" borderId="0">
      <alignment vertical="center"/>
    </xf>
    <xf numFmtId="306" fontId="5" fillId="0" borderId="0">
      <alignment vertical="center"/>
    </xf>
    <xf numFmtId="306" fontId="5" fillId="0" borderId="0">
      <alignment vertical="center"/>
    </xf>
    <xf numFmtId="306" fontId="5" fillId="0" borderId="0">
      <alignment vertical="center"/>
    </xf>
    <xf numFmtId="306" fontId="5" fillId="0" borderId="0">
      <alignment vertical="center"/>
    </xf>
    <xf numFmtId="306" fontId="5" fillId="0" borderId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177" fontId="11" fillId="0" borderId="0" applyFont="0" applyFill="0" applyBorder="0" applyAlignment="0" applyProtection="0"/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41" fontId="162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/>
    <xf numFmtId="0" fontId="11" fillId="0" borderId="0"/>
    <xf numFmtId="0" fontId="163" fillId="0" borderId="0" applyFont="0" applyFill="0" applyBorder="0" applyAlignment="0" applyProtection="0"/>
    <xf numFmtId="0" fontId="31" fillId="0" borderId="0"/>
    <xf numFmtId="0" fontId="31" fillId="0" borderId="0"/>
    <xf numFmtId="0" fontId="31" fillId="0" borderId="0"/>
    <xf numFmtId="0" fontId="31" fillId="0" borderId="0"/>
    <xf numFmtId="0" fontId="5" fillId="0" borderId="0"/>
    <xf numFmtId="0" fontId="11" fillId="0" borderId="0"/>
    <xf numFmtId="177" fontId="11" fillId="0" borderId="56"/>
    <xf numFmtId="307" fontId="15" fillId="0" borderId="0">
      <alignment horizontal="left" vertical="center"/>
    </xf>
    <xf numFmtId="308" fontId="15" fillId="0" borderId="0">
      <alignment horizontal="left" vertical="center"/>
    </xf>
    <xf numFmtId="309" fontId="15" fillId="0" borderId="0">
      <alignment horizontal="left" vertical="center"/>
    </xf>
    <xf numFmtId="310" fontId="15" fillId="0" borderId="0">
      <alignment horizontal="left" vertical="center"/>
    </xf>
    <xf numFmtId="311" fontId="5" fillId="0" borderId="2" applyBorder="0">
      <alignment vertical="center"/>
    </xf>
    <xf numFmtId="286" fontId="30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4" fontId="34" fillId="0" borderId="0" applyFont="0" applyFill="0" applyBorder="0" applyAlignment="0" applyProtection="0"/>
    <xf numFmtId="315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4" fontId="34" fillId="0" borderId="0" applyFont="0" applyFill="0" applyBorder="0" applyAlignment="0" applyProtection="0"/>
    <xf numFmtId="200" fontId="11" fillId="0" borderId="0" applyFont="0" applyFill="0" applyBorder="0" applyAlignment="0" applyProtection="0"/>
    <xf numFmtId="286" fontId="30" fillId="0" borderId="0" applyFont="0" applyFill="0" applyBorder="0" applyAlignment="0" applyProtection="0"/>
    <xf numFmtId="286" fontId="30" fillId="0" borderId="0" applyFont="0" applyFill="0" applyBorder="0" applyAlignment="0" applyProtection="0"/>
    <xf numFmtId="286" fontId="30" fillId="0" borderId="0" applyFont="0" applyFill="0" applyBorder="0" applyAlignment="0" applyProtection="0"/>
    <xf numFmtId="286" fontId="30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286" fontId="30" fillId="0" borderId="0" applyFont="0" applyFill="0" applyBorder="0" applyAlignment="0" applyProtection="0"/>
    <xf numFmtId="312" fontId="5" fillId="0" borderId="0" applyFont="0" applyFill="0" applyBorder="0" applyAlignment="0" applyProtection="0"/>
    <xf numFmtId="200" fontId="11" fillId="0" borderId="0" applyFont="0" applyFill="0" applyBorder="0" applyAlignment="0" applyProtection="0"/>
    <xf numFmtId="313" fontId="5" fillId="0" borderId="0" applyFont="0" applyFill="0" applyBorder="0" applyAlignment="0" applyProtection="0"/>
    <xf numFmtId="286" fontId="30" fillId="0" borderId="0" applyFont="0" applyFill="0" applyBorder="0" applyAlignment="0" applyProtection="0"/>
    <xf numFmtId="313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200" fontId="11" fillId="0" borderId="0" applyFont="0" applyFill="0" applyBorder="0" applyAlignment="0" applyProtection="0"/>
    <xf numFmtId="314" fontId="34" fillId="0" borderId="0" applyFont="0" applyFill="0" applyBorder="0" applyAlignment="0" applyProtection="0"/>
    <xf numFmtId="313" fontId="5" fillId="0" borderId="0" applyFont="0" applyFill="0" applyBorder="0" applyAlignment="0" applyProtection="0"/>
    <xf numFmtId="314" fontId="34" fillId="0" borderId="0" applyFont="0" applyFill="0" applyBorder="0" applyAlignment="0" applyProtection="0"/>
    <xf numFmtId="286" fontId="30" fillId="0" borderId="0" applyFont="0" applyFill="0" applyBorder="0" applyAlignment="0" applyProtection="0"/>
    <xf numFmtId="200" fontId="11" fillId="0" borderId="0" applyFont="0" applyFill="0" applyBorder="0" applyAlignment="0" applyProtection="0"/>
    <xf numFmtId="286" fontId="30" fillId="0" borderId="0" applyFont="0" applyFill="0" applyBorder="0" applyAlignment="0" applyProtection="0"/>
    <xf numFmtId="313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4" fontId="34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286" fontId="30" fillId="0" borderId="0" applyFont="0" applyFill="0" applyBorder="0" applyAlignment="0" applyProtection="0"/>
    <xf numFmtId="313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3" fontId="5" fillId="0" borderId="0" applyFont="0" applyFill="0" applyBorder="0" applyAlignment="0" applyProtection="0"/>
    <xf numFmtId="286" fontId="30" fillId="0" borderId="0" applyFont="0" applyFill="0" applyBorder="0" applyAlignment="0" applyProtection="0"/>
    <xf numFmtId="314" fontId="34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312" fontId="5" fillId="0" borderId="0" applyFont="0" applyFill="0" applyBorder="0" applyAlignment="0" applyProtection="0"/>
    <xf numFmtId="0" fontId="143" fillId="0" borderId="0">
      <alignment vertical="center"/>
    </xf>
    <xf numFmtId="0" fontId="164" fillId="0" borderId="0">
      <alignment horizontal="center" vertical="center"/>
    </xf>
    <xf numFmtId="316" fontId="10" fillId="0" borderId="6" applyFill="0" applyBorder="0" applyProtection="0">
      <alignment vertical="center"/>
    </xf>
    <xf numFmtId="317" fontId="10" fillId="0" borderId="6" applyFill="0" applyBorder="0" applyProtection="0">
      <alignment vertical="center"/>
    </xf>
    <xf numFmtId="318" fontId="10" fillId="0" borderId="6" applyFill="0" applyBorder="0" applyProtection="0">
      <alignment vertical="center"/>
    </xf>
    <xf numFmtId="0" fontId="15" fillId="0" borderId="0" applyNumberFormat="0" applyAlignment="0">
      <alignment horizontal="left" vertical="center"/>
    </xf>
    <xf numFmtId="0" fontId="157" fillId="0" borderId="0"/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319" fontId="15" fillId="0" borderId="27">
      <alignment vertical="center"/>
    </xf>
    <xf numFmtId="295" fontId="15" fillId="0" borderId="27">
      <alignment vertical="center"/>
    </xf>
    <xf numFmtId="320" fontId="15" fillId="0" borderId="27">
      <alignment vertical="center"/>
    </xf>
    <xf numFmtId="0" fontId="11" fillId="0" borderId="57" applyNumberFormat="0"/>
    <xf numFmtId="0" fontId="11" fillId="0" borderId="0">
      <alignment vertical="center"/>
    </xf>
    <xf numFmtId="0" fontId="165" fillId="0" borderId="0">
      <alignment horizontal="centerContinuous" vertical="center"/>
    </xf>
    <xf numFmtId="0" fontId="11" fillId="0" borderId="2">
      <alignment horizontal="distributed" vertical="center"/>
    </xf>
    <xf numFmtId="0" fontId="11" fillId="0" borderId="48">
      <alignment horizontal="distributed" vertical="top"/>
    </xf>
    <xf numFmtId="0" fontId="11" fillId="0" borderId="40">
      <alignment horizontal="distributed"/>
    </xf>
    <xf numFmtId="321" fontId="166" fillId="0" borderId="0">
      <alignment vertical="center"/>
    </xf>
    <xf numFmtId="0" fontId="167" fillId="0" borderId="0"/>
    <xf numFmtId="0" fontId="7" fillId="0" borderId="0"/>
    <xf numFmtId="1" fontId="168" fillId="23" borderId="0" applyNumberFormat="0" applyFont="0" applyFill="0" applyBorder="0" applyAlignment="0">
      <alignment vertical="center"/>
    </xf>
    <xf numFmtId="0" fontId="84" fillId="0" borderId="0">
      <protection locked="0"/>
    </xf>
    <xf numFmtId="0" fontId="84" fillId="0" borderId="0">
      <protection locked="0"/>
    </xf>
    <xf numFmtId="296" fontId="153" fillId="0" borderId="0">
      <protection locked="0"/>
    </xf>
    <xf numFmtId="178" fontId="8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53" fillId="0" borderId="0">
      <protection locked="0"/>
    </xf>
    <xf numFmtId="0" fontId="5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0" fontId="84" fillId="0" borderId="0">
      <protection locked="0"/>
    </xf>
    <xf numFmtId="178" fontId="84" fillId="0" borderId="0">
      <protection locked="0"/>
    </xf>
    <xf numFmtId="297" fontId="5" fillId="0" borderId="0">
      <protection locked="0"/>
    </xf>
    <xf numFmtId="296" fontId="153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53" fillId="0" borderId="0">
      <protection locked="0"/>
    </xf>
    <xf numFmtId="0" fontId="5" fillId="0" borderId="0">
      <protection locked="0"/>
    </xf>
    <xf numFmtId="0" fontId="11" fillId="0" borderId="0" applyFont="0" applyFill="0" applyBorder="0" applyAlignment="0" applyProtection="0"/>
    <xf numFmtId="322" fontId="23" fillId="0" borderId="0" applyFont="0" applyFill="0" applyBorder="0" applyProtection="0">
      <alignment vertical="center"/>
    </xf>
    <xf numFmtId="38" fontId="23" fillId="0" borderId="0" applyFont="0" applyFill="0" applyBorder="0" applyProtection="0">
      <alignment vertical="center"/>
    </xf>
    <xf numFmtId="178" fontId="84" fillId="0" borderId="0">
      <protection locked="0"/>
    </xf>
    <xf numFmtId="41" fontId="153" fillId="0" borderId="58">
      <alignment horizontal="center" vertical="center"/>
    </xf>
    <xf numFmtId="0" fontId="20" fillId="0" borderId="0" applyFont="0" applyFill="0" applyBorder="0" applyAlignment="0" applyProtection="0"/>
    <xf numFmtId="177" fontId="11" fillId="0" borderId="0" applyNumberFormat="0" applyFont="0" applyFill="0" applyBorder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23" fontId="23" fillId="0" borderId="0" applyFont="0" applyFill="0" applyBorder="0" applyAlignment="0" applyProtection="0">
      <alignment vertical="center"/>
    </xf>
    <xf numFmtId="324" fontId="23" fillId="0" borderId="0" applyFont="0" applyFill="0" applyBorder="0" applyAlignment="0" applyProtection="0">
      <alignment vertical="center"/>
    </xf>
    <xf numFmtId="305" fontId="169" fillId="0" borderId="0" applyFont="0" applyFill="0" applyBorder="0" applyAlignment="0" applyProtection="0"/>
    <xf numFmtId="3" fontId="42" fillId="0" borderId="0" applyFill="0" applyBorder="0" applyProtection="0"/>
    <xf numFmtId="325" fontId="49" fillId="0" borderId="0" applyFill="0" applyBorder="0" applyProtection="0"/>
    <xf numFmtId="325" fontId="170" fillId="0" borderId="0" applyFill="0" applyBorder="0" applyProtection="0"/>
    <xf numFmtId="179" fontId="42" fillId="0" borderId="0" applyFill="0" applyBorder="0" applyProtection="0"/>
    <xf numFmtId="326" fontId="49" fillId="0" borderId="0" applyFill="0" applyBorder="0" applyProtection="0"/>
    <xf numFmtId="4" fontId="42" fillId="0" borderId="0" applyFill="0" applyBorder="0" applyProtection="0"/>
    <xf numFmtId="327" fontId="49" fillId="0" borderId="0" applyFill="0" applyBorder="0" applyProtection="0"/>
    <xf numFmtId="180" fontId="42" fillId="0" borderId="0" applyFill="0" applyBorder="0" applyProtection="0"/>
    <xf numFmtId="328" fontId="49" fillId="0" borderId="0" applyFill="0" applyBorder="0" applyProtection="0"/>
    <xf numFmtId="328" fontId="170" fillId="0" borderId="0"/>
    <xf numFmtId="329" fontId="5" fillId="0" borderId="0" applyFont="0" applyFill="0" applyBorder="0" applyAlignment="0" applyProtection="0"/>
    <xf numFmtId="330" fontId="5" fillId="0" borderId="0" applyFont="0" applyFill="0" applyBorder="0" applyAlignment="0" applyProtection="0"/>
    <xf numFmtId="331" fontId="169" fillId="0" borderId="2">
      <alignment vertical="center"/>
    </xf>
    <xf numFmtId="332" fontId="5" fillId="0" borderId="0" applyFont="0" applyFill="0" applyBorder="0" applyAlignment="0" applyProtection="0"/>
    <xf numFmtId="43" fontId="141" fillId="0" borderId="0" applyFont="0" applyFill="0" applyBorder="0" applyAlignment="0" applyProtection="0"/>
    <xf numFmtId="3" fontId="11" fillId="0" borderId="27"/>
    <xf numFmtId="2" fontId="171" fillId="0" borderId="6" applyNumberFormat="0" applyFont="0" applyFill="0" applyAlignment="0" applyProtection="0">
      <alignment vertical="center"/>
    </xf>
    <xf numFmtId="0" fontId="84" fillId="0" borderId="0">
      <protection locked="0"/>
    </xf>
    <xf numFmtId="0" fontId="84" fillId="0" borderId="0">
      <protection locked="0"/>
    </xf>
    <xf numFmtId="296" fontId="153" fillId="0" borderId="0">
      <protection locked="0"/>
    </xf>
    <xf numFmtId="178" fontId="8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53" fillId="0" borderId="0">
      <protection locked="0"/>
    </xf>
    <xf numFmtId="0" fontId="5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0" fontId="84" fillId="0" borderId="0">
      <protection locked="0"/>
    </xf>
    <xf numFmtId="178" fontId="84" fillId="0" borderId="0">
      <protection locked="0"/>
    </xf>
    <xf numFmtId="297" fontId="5" fillId="0" borderId="0">
      <protection locked="0"/>
    </xf>
    <xf numFmtId="296" fontId="153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53" fillId="0" borderId="0">
      <protection locked="0"/>
    </xf>
    <xf numFmtId="0" fontId="5" fillId="0" borderId="0">
      <protection locked="0"/>
    </xf>
    <xf numFmtId="286" fontId="11" fillId="0" borderId="0" applyFont="0" applyFill="0" applyBorder="0" applyAlignment="0" applyProtection="0"/>
    <xf numFmtId="265" fontId="11" fillId="0" borderId="0" applyFont="0" applyFill="0" applyBorder="0" applyAlignment="0" applyProtection="0"/>
    <xf numFmtId="333" fontId="5" fillId="0" borderId="0">
      <protection locked="0"/>
    </xf>
    <xf numFmtId="333" fontId="5" fillId="0" borderId="0">
      <protection locked="0"/>
    </xf>
    <xf numFmtId="333" fontId="5" fillId="0" borderId="0">
      <protection locked="0"/>
    </xf>
    <xf numFmtId="333" fontId="5" fillId="0" borderId="0">
      <protection locked="0"/>
    </xf>
    <xf numFmtId="333" fontId="5" fillId="0" borderId="0">
      <protection locked="0"/>
    </xf>
    <xf numFmtId="333" fontId="5" fillId="0" borderId="0">
      <protection locked="0"/>
    </xf>
    <xf numFmtId="333" fontId="5" fillId="0" borderId="0">
      <protection locked="0"/>
    </xf>
    <xf numFmtId="333" fontId="5" fillId="0" borderId="0">
      <protection locked="0"/>
    </xf>
    <xf numFmtId="333" fontId="5" fillId="0" borderId="0">
      <protection locked="0"/>
    </xf>
    <xf numFmtId="333" fontId="5" fillId="0" borderId="0">
      <protection locked="0"/>
    </xf>
    <xf numFmtId="333" fontId="5" fillId="0" borderId="0">
      <protection locked="0"/>
    </xf>
    <xf numFmtId="333" fontId="5" fillId="0" borderId="0">
      <protection locked="0"/>
    </xf>
    <xf numFmtId="333" fontId="5" fillId="0" borderId="0">
      <protection locked="0"/>
    </xf>
    <xf numFmtId="333" fontId="5" fillId="0" borderId="0">
      <protection locked="0"/>
    </xf>
    <xf numFmtId="333" fontId="5" fillId="0" borderId="0">
      <protection locked="0"/>
    </xf>
    <xf numFmtId="333" fontId="5" fillId="0" borderId="0">
      <protection locked="0"/>
    </xf>
    <xf numFmtId="333" fontId="5" fillId="0" borderId="0">
      <protection locked="0"/>
    </xf>
    <xf numFmtId="0" fontId="11" fillId="0" borderId="6">
      <alignment horizontal="center" vertical="center"/>
    </xf>
    <xf numFmtId="0" fontId="11" fillId="0" borderId="6">
      <alignment horizontal="left" vertical="center"/>
    </xf>
    <xf numFmtId="0" fontId="11" fillId="0" borderId="6">
      <alignment vertical="center" textRotation="255"/>
    </xf>
    <xf numFmtId="0" fontId="84" fillId="0" borderId="0">
      <protection locked="0"/>
    </xf>
    <xf numFmtId="0" fontId="84" fillId="0" borderId="0">
      <protection locked="0"/>
    </xf>
    <xf numFmtId="296" fontId="153" fillId="0" borderId="0">
      <protection locked="0"/>
    </xf>
    <xf numFmtId="178" fontId="84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53" fillId="0" borderId="0">
      <protection locked="0"/>
    </xf>
    <xf numFmtId="0" fontId="5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0" fontId="84" fillId="0" borderId="0">
      <protection locked="0"/>
    </xf>
    <xf numFmtId="178" fontId="84" fillId="0" borderId="0">
      <protection locked="0"/>
    </xf>
    <xf numFmtId="297" fontId="5" fillId="0" borderId="0">
      <protection locked="0"/>
    </xf>
    <xf numFmtId="296" fontId="153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53" fillId="0" borderId="0">
      <protection locked="0"/>
    </xf>
    <xf numFmtId="0" fontId="5" fillId="0" borderId="0">
      <protection locked="0"/>
    </xf>
    <xf numFmtId="0" fontId="141" fillId="0" borderId="40">
      <alignment horizontal="distributed"/>
    </xf>
    <xf numFmtId="0" fontId="141" fillId="0" borderId="59">
      <alignment horizontal="distributed" vertical="center"/>
    </xf>
    <xf numFmtId="0" fontId="141" fillId="0" borderId="43">
      <alignment horizontal="distributed" vertical="top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20" fillId="0" borderId="0"/>
    <xf numFmtId="0" fontId="1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" fillId="0" borderId="0"/>
    <xf numFmtId="0" fontId="5" fillId="0" borderId="0">
      <alignment vertical="center"/>
    </xf>
    <xf numFmtId="0" fontId="20" fillId="0" borderId="0"/>
    <xf numFmtId="0" fontId="11" fillId="0" borderId="0"/>
    <xf numFmtId="0" fontId="11" fillId="0" borderId="0" applyBorder="0"/>
    <xf numFmtId="0" fontId="34" fillId="0" borderId="0"/>
    <xf numFmtId="0" fontId="172" fillId="0" borderId="0"/>
    <xf numFmtId="3" fontId="141" fillId="0" borderId="2" applyFill="0" applyBorder="0" applyAlignment="0" applyProtection="0"/>
    <xf numFmtId="14" fontId="173" fillId="0" borderId="0" applyFont="0" applyFill="0" applyBorder="0" applyAlignment="0" applyProtection="0"/>
    <xf numFmtId="274" fontId="11" fillId="0" borderId="0" applyFont="0" applyFill="0" applyBorder="0" applyAlignment="0" applyProtection="0"/>
    <xf numFmtId="0" fontId="34" fillId="0" borderId="0"/>
    <xf numFmtId="0" fontId="11" fillId="0" borderId="0"/>
    <xf numFmtId="0" fontId="174" fillId="0" borderId="0" applyNumberFormat="0" applyFill="0" applyBorder="0" applyAlignment="0" applyProtection="0">
      <alignment vertical="top"/>
      <protection locked="0"/>
    </xf>
    <xf numFmtId="0" fontId="9" fillId="0" borderId="18">
      <protection locked="0"/>
    </xf>
    <xf numFmtId="0" fontId="9" fillId="0" borderId="18">
      <protection locked="0"/>
    </xf>
    <xf numFmtId="0" fontId="9" fillId="0" borderId="18">
      <protection locked="0"/>
    </xf>
    <xf numFmtId="0" fontId="9" fillId="0" borderId="18">
      <protection locked="0"/>
    </xf>
    <xf numFmtId="0" fontId="9" fillId="0" borderId="18">
      <protection locked="0"/>
    </xf>
    <xf numFmtId="0" fontId="9" fillId="0" borderId="18">
      <protection locked="0"/>
    </xf>
    <xf numFmtId="0" fontId="9" fillId="0" borderId="18">
      <protection locked="0"/>
    </xf>
    <xf numFmtId="0" fontId="9" fillId="0" borderId="18">
      <protection locked="0"/>
    </xf>
    <xf numFmtId="0" fontId="9" fillId="0" borderId="18">
      <protection locked="0"/>
    </xf>
    <xf numFmtId="0" fontId="9" fillId="0" borderId="18">
      <protection locked="0"/>
    </xf>
    <xf numFmtId="0" fontId="9" fillId="0" borderId="18">
      <protection locked="0"/>
    </xf>
    <xf numFmtId="0" fontId="9" fillId="0" borderId="18">
      <protection locked="0"/>
    </xf>
    <xf numFmtId="0" fontId="9" fillId="0" borderId="18">
      <protection locked="0"/>
    </xf>
    <xf numFmtId="0" fontId="9" fillId="0" borderId="18">
      <protection locked="0"/>
    </xf>
    <xf numFmtId="0" fontId="9" fillId="0" borderId="18">
      <protection locked="0"/>
    </xf>
    <xf numFmtId="0" fontId="9" fillId="0" borderId="18">
      <protection locked="0"/>
    </xf>
    <xf numFmtId="0" fontId="9" fillId="0" borderId="18">
      <protection locked="0"/>
    </xf>
    <xf numFmtId="0" fontId="9" fillId="0" borderId="18">
      <protection locked="0"/>
    </xf>
    <xf numFmtId="0" fontId="9" fillId="0" borderId="18">
      <protection locked="0"/>
    </xf>
    <xf numFmtId="0" fontId="9" fillId="0" borderId="18">
      <protection locked="0"/>
    </xf>
    <xf numFmtId="0" fontId="9" fillId="0" borderId="18">
      <protection locked="0"/>
    </xf>
    <xf numFmtId="0" fontId="9" fillId="0" borderId="18">
      <protection locked="0"/>
    </xf>
    <xf numFmtId="0" fontId="9" fillId="0" borderId="18">
      <protection locked="0"/>
    </xf>
    <xf numFmtId="0" fontId="9" fillId="0" borderId="18">
      <protection locked="0"/>
    </xf>
    <xf numFmtId="0" fontId="9" fillId="0" borderId="18">
      <protection locked="0"/>
    </xf>
    <xf numFmtId="0" fontId="86" fillId="0" borderId="18" applyNumberFormat="0" applyFont="0" applyFill="0" applyAlignment="0" applyProtection="0"/>
    <xf numFmtId="41" fontId="10" fillId="0" borderId="6" applyFill="0" applyBorder="0" applyProtection="0">
      <alignment vertical="center"/>
    </xf>
    <xf numFmtId="192" fontId="175" fillId="0" borderId="0" applyFont="0" applyFill="0" applyBorder="0" applyAlignment="0" applyProtection="0"/>
    <xf numFmtId="177" fontId="175" fillId="0" borderId="0" applyFont="0" applyFill="0" applyBorder="0" applyAlignment="0" applyProtection="0"/>
    <xf numFmtId="3" fontId="20" fillId="0" borderId="60">
      <alignment vertical="center"/>
    </xf>
    <xf numFmtId="334" fontId="5" fillId="0" borderId="0">
      <protection locked="0"/>
    </xf>
    <xf numFmtId="334" fontId="5" fillId="0" borderId="0">
      <protection locked="0"/>
    </xf>
    <xf numFmtId="334" fontId="5" fillId="0" borderId="0">
      <protection locked="0"/>
    </xf>
    <xf numFmtId="334" fontId="5" fillId="0" borderId="0">
      <protection locked="0"/>
    </xf>
    <xf numFmtId="334" fontId="5" fillId="0" borderId="0">
      <protection locked="0"/>
    </xf>
    <xf numFmtId="334" fontId="5" fillId="0" borderId="0">
      <protection locked="0"/>
    </xf>
    <xf numFmtId="334" fontId="5" fillId="0" borderId="0">
      <protection locked="0"/>
    </xf>
    <xf numFmtId="334" fontId="5" fillId="0" borderId="0">
      <protection locked="0"/>
    </xf>
    <xf numFmtId="334" fontId="5" fillId="0" borderId="0">
      <protection locked="0"/>
    </xf>
    <xf numFmtId="334" fontId="5" fillId="0" borderId="0">
      <protection locked="0"/>
    </xf>
    <xf numFmtId="334" fontId="5" fillId="0" borderId="0">
      <protection locked="0"/>
    </xf>
    <xf numFmtId="334" fontId="5" fillId="0" borderId="0">
      <protection locked="0"/>
    </xf>
    <xf numFmtId="334" fontId="5" fillId="0" borderId="0">
      <protection locked="0"/>
    </xf>
    <xf numFmtId="334" fontId="5" fillId="0" borderId="0">
      <protection locked="0"/>
    </xf>
    <xf numFmtId="334" fontId="5" fillId="0" borderId="0">
      <protection locked="0"/>
    </xf>
    <xf numFmtId="334" fontId="5" fillId="0" borderId="0">
      <protection locked="0"/>
    </xf>
    <xf numFmtId="334" fontId="5" fillId="0" borderId="0">
      <protection locked="0"/>
    </xf>
    <xf numFmtId="290" fontId="11" fillId="0" borderId="0" applyFont="0" applyFill="0" applyBorder="0" applyAlignment="0" applyProtection="0"/>
    <xf numFmtId="188" fontId="11" fillId="0" borderId="0">
      <protection locked="0"/>
    </xf>
    <xf numFmtId="188" fontId="11" fillId="0" borderId="0">
      <protection locked="0"/>
    </xf>
    <xf numFmtId="188" fontId="11" fillId="0" borderId="0">
      <protection locked="0"/>
    </xf>
    <xf numFmtId="188" fontId="11" fillId="0" borderId="0">
      <protection locked="0"/>
    </xf>
    <xf numFmtId="188" fontId="11" fillId="0" borderId="0">
      <protection locked="0"/>
    </xf>
    <xf numFmtId="188" fontId="11" fillId="0" borderId="0">
      <protection locked="0"/>
    </xf>
    <xf numFmtId="188" fontId="11" fillId="0" borderId="0">
      <protection locked="0"/>
    </xf>
    <xf numFmtId="188" fontId="11" fillId="0" borderId="0">
      <protection locked="0"/>
    </xf>
    <xf numFmtId="188" fontId="11" fillId="0" borderId="0">
      <protection locked="0"/>
    </xf>
    <xf numFmtId="188" fontId="11" fillId="0" borderId="0">
      <protection locked="0"/>
    </xf>
    <xf numFmtId="188" fontId="11" fillId="0" borderId="0">
      <protection locked="0"/>
    </xf>
    <xf numFmtId="188" fontId="11" fillId="0" borderId="0">
      <protection locked="0"/>
    </xf>
    <xf numFmtId="188" fontId="11" fillId="0" borderId="0">
      <protection locked="0"/>
    </xf>
    <xf numFmtId="188" fontId="11" fillId="0" borderId="0">
      <protection locked="0"/>
    </xf>
    <xf numFmtId="188" fontId="11" fillId="0" borderId="0">
      <protection locked="0"/>
    </xf>
    <xf numFmtId="188" fontId="11" fillId="0" borderId="0">
      <protection locked="0"/>
    </xf>
    <xf numFmtId="188" fontId="11" fillId="0" borderId="0">
      <protection locked="0"/>
    </xf>
    <xf numFmtId="0" fontId="176" fillId="0" borderId="0">
      <protection locked="0"/>
    </xf>
    <xf numFmtId="0" fontId="42" fillId="0" borderId="0"/>
    <xf numFmtId="296" fontId="153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53" fillId="0" borderId="0">
      <protection locked="0"/>
    </xf>
    <xf numFmtId="0" fontId="5" fillId="0" borderId="0">
      <protection locked="0"/>
    </xf>
    <xf numFmtId="297" fontId="5" fillId="0" borderId="0">
      <protection locked="0"/>
    </xf>
    <xf numFmtId="296" fontId="153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53" fillId="0" borderId="0">
      <protection locked="0"/>
    </xf>
    <xf numFmtId="0" fontId="5" fillId="0" borderId="0">
      <protection locked="0"/>
    </xf>
    <xf numFmtId="3" fontId="10" fillId="0" borderId="0"/>
    <xf numFmtId="297" fontId="5" fillId="0" borderId="0">
      <protection locked="0"/>
    </xf>
    <xf numFmtId="42" fontId="35" fillId="0" borderId="0" applyFont="0" applyFill="0" applyBorder="0" applyAlignment="0" applyProtection="0"/>
    <xf numFmtId="190" fontId="88" fillId="0" borderId="0" applyFont="0" applyFill="0" applyBorder="0" applyAlignment="0" applyProtection="0"/>
    <xf numFmtId="0" fontId="5" fillId="0" borderId="0" applyFont="0" applyFill="0" applyBorder="0" applyAlignment="0" applyProtection="0"/>
    <xf numFmtId="190" fontId="177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335" fontId="5" fillId="0" borderId="0" applyFont="0" applyFill="0" applyBorder="0" applyAlignment="0" applyProtection="0"/>
    <xf numFmtId="270" fontId="5" fillId="0" borderId="0" applyFont="0" applyFill="0" applyBorder="0" applyAlignment="0" applyProtection="0"/>
    <xf numFmtId="335" fontId="5" fillId="0" borderId="0" applyFont="0" applyFill="0" applyBorder="0" applyAlignment="0" applyProtection="0"/>
    <xf numFmtId="27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7" fillId="0" borderId="0" applyFont="0" applyFill="0" applyBorder="0" applyAlignment="0" applyProtection="0"/>
    <xf numFmtId="270" fontId="90" fillId="0" borderId="0" applyFont="0" applyFill="0" applyBorder="0" applyAlignment="0" applyProtection="0"/>
    <xf numFmtId="270" fontId="90" fillId="0" borderId="0" applyFont="0" applyFill="0" applyBorder="0" applyAlignment="0" applyProtection="0"/>
    <xf numFmtId="257" fontId="90" fillId="0" borderId="0" applyFont="0" applyFill="0" applyBorder="0" applyAlignment="0" applyProtection="0"/>
    <xf numFmtId="257" fontId="90" fillId="0" borderId="0" applyFont="0" applyFill="0" applyBorder="0" applyAlignment="0" applyProtection="0"/>
    <xf numFmtId="37" fontId="177" fillId="0" borderId="0" applyFont="0" applyFill="0" applyBorder="0" applyAlignment="0" applyProtection="0"/>
    <xf numFmtId="0" fontId="5" fillId="0" borderId="0">
      <protection locked="0"/>
    </xf>
    <xf numFmtId="44" fontId="35" fillId="0" borderId="0" applyFont="0" applyFill="0" applyBorder="0" applyAlignment="0" applyProtection="0"/>
    <xf numFmtId="191" fontId="88" fillId="0" borderId="0" applyFont="0" applyFill="0" applyBorder="0" applyAlignment="0" applyProtection="0"/>
    <xf numFmtId="0" fontId="5" fillId="0" borderId="0" applyFont="0" applyFill="0" applyBorder="0" applyAlignment="0" applyProtection="0"/>
    <xf numFmtId="191" fontId="177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336" fontId="5" fillId="0" borderId="0" applyFont="0" applyFill="0" applyBorder="0" applyAlignment="0" applyProtection="0"/>
    <xf numFmtId="255" fontId="5" fillId="0" borderId="0" applyFont="0" applyFill="0" applyBorder="0" applyAlignment="0" applyProtection="0"/>
    <xf numFmtId="336" fontId="5" fillId="0" borderId="0" applyFont="0" applyFill="0" applyBorder="0" applyAlignment="0" applyProtection="0"/>
    <xf numFmtId="255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7" fillId="0" borderId="0" applyFont="0" applyFill="0" applyBorder="0" applyAlignment="0" applyProtection="0"/>
    <xf numFmtId="223" fontId="90" fillId="0" borderId="0" applyFont="0" applyFill="0" applyBorder="0" applyAlignment="0" applyProtection="0"/>
    <xf numFmtId="223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37" fontId="177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78" fillId="0" borderId="0"/>
    <xf numFmtId="41" fontId="35" fillId="0" borderId="0" applyFont="0" applyFill="0" applyBorder="0" applyAlignment="0" applyProtection="0"/>
    <xf numFmtId="177" fontId="88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337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337" fontId="5" fillId="0" borderId="0" applyFont="0" applyFill="0" applyBorder="0" applyAlignment="0" applyProtection="0"/>
    <xf numFmtId="196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7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7" fontId="177" fillId="0" borderId="0" applyFont="0" applyFill="0" applyBorder="0" applyAlignment="0" applyProtection="0"/>
    <xf numFmtId="43" fontId="35" fillId="0" borderId="0" applyFont="0" applyFill="0" applyBorder="0" applyAlignment="0" applyProtection="0"/>
    <xf numFmtId="192" fontId="88" fillId="0" borderId="0" applyFont="0" applyFill="0" applyBorder="0" applyAlignment="0" applyProtection="0"/>
    <xf numFmtId="0" fontId="180" fillId="0" borderId="0" applyFont="0" applyFill="0" applyBorder="0" applyAlignment="0" applyProtection="0"/>
    <xf numFmtId="192" fontId="177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46" fillId="0" borderId="0" applyFont="0" applyFill="0" applyBorder="0" applyAlignment="0" applyProtection="0"/>
    <xf numFmtId="0" fontId="179" fillId="0" borderId="0" applyFont="0" applyFill="0" applyBorder="0" applyAlignment="0" applyProtection="0"/>
    <xf numFmtId="0" fontId="180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7" fillId="0" borderId="0" applyFont="0" applyFill="0" applyBorder="0" applyAlignment="0" applyProtection="0"/>
    <xf numFmtId="192" fontId="90" fillId="0" borderId="0" applyFont="0" applyFill="0" applyBorder="0" applyAlignment="0" applyProtection="0"/>
    <xf numFmtId="192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37" fontId="177" fillId="0" borderId="0" applyFont="0" applyFill="0" applyBorder="0" applyAlignment="0" applyProtection="0"/>
    <xf numFmtId="0" fontId="40" fillId="0" borderId="0"/>
    <xf numFmtId="0" fontId="13" fillId="0" borderId="0"/>
    <xf numFmtId="0" fontId="13" fillId="0" borderId="0"/>
    <xf numFmtId="0" fontId="40" fillId="0" borderId="0"/>
    <xf numFmtId="296" fontId="153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53" fillId="0" borderId="0">
      <protection locked="0"/>
    </xf>
    <xf numFmtId="0" fontId="5" fillId="0" borderId="0">
      <protection locked="0"/>
    </xf>
    <xf numFmtId="297" fontId="5" fillId="0" borderId="0">
      <protection locked="0"/>
    </xf>
    <xf numFmtId="296" fontId="153" fillId="0" borderId="0">
      <protection locked="0"/>
    </xf>
    <xf numFmtId="0" fontId="5" fillId="0" borderId="0">
      <protection locked="0"/>
    </xf>
    <xf numFmtId="0" fontId="5" fillId="0" borderId="0">
      <protection locked="0"/>
    </xf>
    <xf numFmtId="0" fontId="153" fillId="0" borderId="0">
      <protection locked="0"/>
    </xf>
    <xf numFmtId="0" fontId="5" fillId="0" borderId="0">
      <protection locked="0"/>
    </xf>
    <xf numFmtId="0" fontId="181" fillId="0" borderId="0"/>
    <xf numFmtId="0" fontId="88" fillId="0" borderId="0"/>
    <xf numFmtId="0" fontId="40" fillId="0" borderId="0"/>
    <xf numFmtId="0" fontId="182" fillId="0" borderId="0"/>
    <xf numFmtId="0" fontId="12" fillId="0" borderId="0"/>
    <xf numFmtId="0" fontId="183" fillId="0" borderId="0"/>
    <xf numFmtId="0" fontId="178" fillId="0" borderId="0"/>
    <xf numFmtId="0" fontId="146" fillId="0" borderId="0"/>
    <xf numFmtId="0" fontId="12" fillId="0" borderId="0"/>
    <xf numFmtId="0" fontId="183" fillId="0" borderId="0"/>
    <xf numFmtId="0" fontId="178" fillId="0" borderId="0"/>
    <xf numFmtId="0" fontId="146" fillId="0" borderId="0"/>
    <xf numFmtId="0" fontId="178" fillId="0" borderId="0"/>
    <xf numFmtId="0" fontId="146" fillId="0" borderId="0"/>
    <xf numFmtId="0" fontId="178" fillId="0" borderId="0"/>
    <xf numFmtId="0" fontId="146" fillId="0" borderId="0"/>
    <xf numFmtId="0" fontId="178" fillId="0" borderId="0"/>
    <xf numFmtId="0" fontId="146" fillId="0" borderId="0"/>
    <xf numFmtId="0" fontId="178" fillId="0" borderId="0"/>
    <xf numFmtId="0" fontId="146" fillId="0" borderId="0"/>
    <xf numFmtId="0" fontId="178" fillId="0" borderId="0"/>
    <xf numFmtId="0" fontId="146" fillId="0" borderId="0"/>
    <xf numFmtId="0" fontId="178" fillId="0" borderId="0"/>
    <xf numFmtId="0" fontId="146" fillId="0" borderId="0"/>
    <xf numFmtId="0" fontId="178" fillId="0" borderId="0"/>
    <xf numFmtId="0" fontId="146" fillId="0" borderId="0"/>
    <xf numFmtId="0" fontId="35" fillId="0" borderId="0"/>
    <xf numFmtId="0" fontId="88" fillId="0" borderId="0"/>
    <xf numFmtId="0" fontId="35" fillId="0" borderId="0"/>
    <xf numFmtId="0" fontId="146" fillId="0" borderId="0"/>
    <xf numFmtId="0" fontId="146" fillId="0" borderId="0"/>
    <xf numFmtId="0" fontId="40" fillId="0" borderId="0" applyNumberFormat="0"/>
    <xf numFmtId="0" fontId="146" fillId="0" borderId="0"/>
    <xf numFmtId="0" fontId="184" fillId="0" borderId="0"/>
    <xf numFmtId="0" fontId="146" fillId="0" borderId="0"/>
    <xf numFmtId="0" fontId="177" fillId="0" borderId="0"/>
    <xf numFmtId="0" fontId="146" fillId="0" borderId="0"/>
    <xf numFmtId="0" fontId="88" fillId="0" borderId="0"/>
    <xf numFmtId="0" fontId="90" fillId="0" borderId="0"/>
    <xf numFmtId="0" fontId="90" fillId="0" borderId="0"/>
    <xf numFmtId="0" fontId="13" fillId="0" borderId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338" fontId="10" fillId="0" borderId="0" applyFill="0" applyBorder="0" applyAlignment="0"/>
    <xf numFmtId="0" fontId="10" fillId="0" borderId="0" applyFill="0" applyBorder="0" applyAlignment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85" fillId="0" borderId="0" applyNumberFormat="0" applyFill="0" applyBorder="0" applyAlignment="0" applyProtection="0">
      <alignment vertical="top"/>
      <protection locked="0"/>
    </xf>
    <xf numFmtId="3" fontId="186" fillId="0" borderId="0">
      <alignment horizontal="center"/>
    </xf>
    <xf numFmtId="40" fontId="7" fillId="0" borderId="0" applyFont="0" applyFill="0" applyBorder="0" applyAlignment="0" applyProtection="0"/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4" fontId="9" fillId="0" borderId="0">
      <protection locked="0"/>
    </xf>
    <xf numFmtId="339" fontId="5" fillId="0" borderId="0"/>
    <xf numFmtId="340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40" fontId="5" fillId="0" borderId="0"/>
    <xf numFmtId="339" fontId="5" fillId="0" borderId="0"/>
    <xf numFmtId="339" fontId="5" fillId="0" borderId="0"/>
    <xf numFmtId="339" fontId="5" fillId="0" borderId="0"/>
    <xf numFmtId="340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40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40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40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40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39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340" fontId="5" fillId="0" borderId="0"/>
    <xf numFmtId="0" fontId="13" fillId="0" borderId="0" applyFont="0" applyFill="0" applyBorder="0" applyAlignment="0" applyProtection="0"/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341" fontId="5" fillId="0" borderId="0"/>
    <xf numFmtId="342" fontId="5" fillId="0" borderId="0"/>
    <xf numFmtId="342" fontId="5" fillId="0" borderId="0"/>
    <xf numFmtId="342" fontId="5" fillId="0" borderId="0"/>
    <xf numFmtId="342" fontId="5" fillId="0" borderId="0"/>
    <xf numFmtId="342" fontId="5" fillId="0" borderId="0"/>
    <xf numFmtId="342" fontId="5" fillId="0" borderId="0"/>
    <xf numFmtId="342" fontId="5" fillId="0" borderId="0"/>
    <xf numFmtId="342" fontId="5" fillId="0" borderId="0"/>
    <xf numFmtId="342" fontId="5" fillId="0" borderId="0"/>
    <xf numFmtId="342" fontId="5" fillId="0" borderId="0"/>
    <xf numFmtId="342" fontId="5" fillId="0" borderId="0"/>
    <xf numFmtId="342" fontId="5" fillId="0" borderId="0"/>
    <xf numFmtId="342" fontId="5" fillId="0" borderId="0"/>
    <xf numFmtId="342" fontId="5" fillId="0" borderId="0"/>
    <xf numFmtId="342" fontId="5" fillId="0" borderId="0"/>
    <xf numFmtId="342" fontId="5" fillId="0" borderId="0"/>
    <xf numFmtId="342" fontId="5" fillId="0" borderId="0"/>
    <xf numFmtId="342" fontId="5" fillId="0" borderId="0"/>
    <xf numFmtId="342" fontId="5" fillId="0" borderId="0"/>
    <xf numFmtId="342" fontId="5" fillId="0" borderId="0"/>
    <xf numFmtId="342" fontId="5" fillId="0" borderId="0"/>
    <xf numFmtId="342" fontId="5" fillId="0" borderId="0"/>
    <xf numFmtId="342" fontId="5" fillId="0" borderId="0"/>
    <xf numFmtId="342" fontId="5" fillId="0" borderId="0"/>
    <xf numFmtId="342" fontId="5" fillId="0" borderId="0"/>
    <xf numFmtId="0" fontId="139" fillId="0" borderId="0"/>
    <xf numFmtId="343" fontId="9" fillId="0" borderId="0">
      <protection locked="0"/>
    </xf>
    <xf numFmtId="343" fontId="9" fillId="0" borderId="0">
      <protection locked="0"/>
    </xf>
    <xf numFmtId="343" fontId="9" fillId="0" borderId="0">
      <protection locked="0"/>
    </xf>
    <xf numFmtId="343" fontId="9" fillId="0" borderId="0">
      <protection locked="0"/>
    </xf>
    <xf numFmtId="343" fontId="9" fillId="0" borderId="0">
      <protection locked="0"/>
    </xf>
    <xf numFmtId="343" fontId="9" fillId="0" borderId="0">
      <protection locked="0"/>
    </xf>
    <xf numFmtId="343" fontId="9" fillId="0" borderId="0">
      <protection locked="0"/>
    </xf>
    <xf numFmtId="343" fontId="9" fillId="0" borderId="0">
      <protection locked="0"/>
    </xf>
    <xf numFmtId="343" fontId="9" fillId="0" borderId="0">
      <protection locked="0"/>
    </xf>
    <xf numFmtId="343" fontId="9" fillId="0" borderId="0">
      <protection locked="0"/>
    </xf>
    <xf numFmtId="343" fontId="9" fillId="0" borderId="0">
      <protection locked="0"/>
    </xf>
    <xf numFmtId="343" fontId="9" fillId="0" borderId="0">
      <protection locked="0"/>
    </xf>
    <xf numFmtId="343" fontId="9" fillId="0" borderId="0">
      <protection locked="0"/>
    </xf>
    <xf numFmtId="343" fontId="9" fillId="0" borderId="0">
      <protection locked="0"/>
    </xf>
    <xf numFmtId="343" fontId="9" fillId="0" borderId="0">
      <protection locked="0"/>
    </xf>
    <xf numFmtId="343" fontId="9" fillId="0" borderId="0">
      <protection locked="0"/>
    </xf>
    <xf numFmtId="343" fontId="9" fillId="0" borderId="0">
      <protection locked="0"/>
    </xf>
    <xf numFmtId="343" fontId="9" fillId="0" borderId="0">
      <protection locked="0"/>
    </xf>
    <xf numFmtId="343" fontId="9" fillId="0" borderId="0">
      <protection locked="0"/>
    </xf>
    <xf numFmtId="343" fontId="9" fillId="0" borderId="0">
      <protection locked="0"/>
    </xf>
    <xf numFmtId="343" fontId="9" fillId="0" borderId="0">
      <protection locked="0"/>
    </xf>
    <xf numFmtId="343" fontId="9" fillId="0" borderId="0">
      <protection locked="0"/>
    </xf>
    <xf numFmtId="343" fontId="9" fillId="0" borderId="0">
      <protection locked="0"/>
    </xf>
    <xf numFmtId="343" fontId="9" fillId="0" borderId="0">
      <protection locked="0"/>
    </xf>
    <xf numFmtId="343" fontId="9" fillId="0" borderId="0">
      <protection locked="0"/>
    </xf>
    <xf numFmtId="344" fontId="5" fillId="0" borderId="0"/>
    <xf numFmtId="345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5" fontId="5" fillId="0" borderId="0"/>
    <xf numFmtId="344" fontId="5" fillId="0" borderId="0"/>
    <xf numFmtId="344" fontId="5" fillId="0" borderId="0"/>
    <xf numFmtId="344" fontId="5" fillId="0" borderId="0"/>
    <xf numFmtId="345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5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5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5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5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4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345" fontId="5" fillId="0" borderId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" fillId="0" borderId="0">
      <protection locked="0"/>
    </xf>
    <xf numFmtId="0" fontId="9" fillId="0" borderId="0">
      <protection locked="0"/>
    </xf>
    <xf numFmtId="0" fontId="188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88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" fontId="187" fillId="0" borderId="0" applyFont="0" applyFill="0" applyBorder="0" applyAlignment="0" applyProtection="0"/>
    <xf numFmtId="3" fontId="10" fillId="0" borderId="54">
      <alignment horizontal="right" vertical="center"/>
    </xf>
    <xf numFmtId="4" fontId="10" fillId="0" borderId="54">
      <alignment horizontal="right" vertical="center"/>
    </xf>
    <xf numFmtId="0" fontId="104" fillId="0" borderId="0"/>
    <xf numFmtId="0" fontId="49" fillId="0" borderId="25">
      <alignment horizontal="left" vertical="center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346" fontId="5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346" fontId="5" fillId="0" borderId="0">
      <protection locked="0"/>
    </xf>
    <xf numFmtId="0" fontId="189" fillId="0" borderId="0" applyNumberFormat="0" applyFill="0" applyBorder="0" applyAlignment="0" applyProtection="0"/>
    <xf numFmtId="0" fontId="5" fillId="0" borderId="28">
      <protection locked="0"/>
    </xf>
    <xf numFmtId="347" fontId="5" fillId="0" borderId="0" applyFont="0" applyFill="0" applyBorder="0" applyAlignment="0" applyProtection="0"/>
    <xf numFmtId="268" fontId="190" fillId="0" borderId="0">
      <alignment horizontal="left"/>
    </xf>
    <xf numFmtId="0" fontId="191" fillId="0" borderId="0"/>
    <xf numFmtId="0" fontId="33" fillId="0" borderId="0"/>
    <xf numFmtId="0" fontId="191" fillId="0" borderId="0"/>
    <xf numFmtId="0" fontId="33" fillId="0" borderId="0"/>
    <xf numFmtId="0" fontId="192" fillId="0" borderId="0"/>
    <xf numFmtId="177" fontId="26" fillId="0" borderId="0" applyFont="0" applyFill="0" applyBorder="0" applyAlignment="0" applyProtection="0"/>
    <xf numFmtId="0" fontId="141" fillId="0" borderId="61" applyNumberFormat="0" applyFont="0" applyBorder="0" applyProtection="0">
      <alignment horizontal="center" vertical="center"/>
    </xf>
    <xf numFmtId="0" fontId="8" fillId="0" borderId="0"/>
    <xf numFmtId="0" fontId="13" fillId="0" borderId="0" applyNumberFormat="0" applyFill="0" applyBorder="0" applyAlignment="0" applyProtection="0"/>
    <xf numFmtId="0" fontId="191" fillId="0" borderId="0"/>
    <xf numFmtId="0" fontId="33" fillId="0" borderId="0"/>
    <xf numFmtId="0" fontId="33" fillId="0" borderId="0"/>
    <xf numFmtId="0" fontId="10" fillId="0" borderId="0"/>
    <xf numFmtId="0" fontId="13" fillId="0" borderId="0"/>
    <xf numFmtId="0" fontId="139" fillId="0" borderId="0"/>
    <xf numFmtId="192" fontId="23" fillId="0" borderId="0">
      <alignment vertical="center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0" fontId="11" fillId="0" borderId="0"/>
    <xf numFmtId="0" fontId="193" fillId="0" borderId="0">
      <alignment horizontal="left"/>
    </xf>
    <xf numFmtId="273" fontId="23" fillId="0" borderId="0">
      <alignment vertical="center"/>
    </xf>
    <xf numFmtId="273" fontId="23" fillId="0" borderId="0">
      <alignment vertical="distributed"/>
    </xf>
    <xf numFmtId="348" fontId="194" fillId="0" borderId="0">
      <alignment horizontal="center"/>
    </xf>
    <xf numFmtId="0" fontId="13" fillId="0" borderId="0"/>
    <xf numFmtId="0" fontId="13" fillId="0" borderId="0"/>
    <xf numFmtId="0" fontId="146" fillId="0" borderId="0"/>
    <xf numFmtId="0" fontId="146" fillId="0" borderId="0"/>
    <xf numFmtId="0" fontId="177" fillId="0" borderId="0"/>
    <xf numFmtId="0" fontId="177" fillId="0" borderId="0"/>
    <xf numFmtId="49" fontId="195" fillId="0" borderId="0" applyFill="0" applyBorder="0" applyProtection="0">
      <alignment horizontal="centerContinuous" vertical="center"/>
    </xf>
    <xf numFmtId="49" fontId="195" fillId="0" borderId="0" applyFill="0" applyBorder="0" applyProtection="0">
      <alignment horizontal="centerContinuous" vertical="center"/>
    </xf>
    <xf numFmtId="178" fontId="9" fillId="0" borderId="31">
      <protection locked="0"/>
    </xf>
    <xf numFmtId="178" fontId="9" fillId="0" borderId="31">
      <protection locked="0"/>
    </xf>
    <xf numFmtId="178" fontId="9" fillId="0" borderId="31">
      <protection locked="0"/>
    </xf>
    <xf numFmtId="178" fontId="9" fillId="0" borderId="31">
      <protection locked="0"/>
    </xf>
    <xf numFmtId="178" fontId="9" fillId="0" borderId="31">
      <protection locked="0"/>
    </xf>
    <xf numFmtId="178" fontId="9" fillId="0" borderId="31">
      <protection locked="0"/>
    </xf>
    <xf numFmtId="178" fontId="9" fillId="0" borderId="31">
      <protection locked="0"/>
    </xf>
    <xf numFmtId="178" fontId="9" fillId="0" borderId="31">
      <protection locked="0"/>
    </xf>
    <xf numFmtId="178" fontId="9" fillId="0" borderId="31">
      <protection locked="0"/>
    </xf>
    <xf numFmtId="178" fontId="9" fillId="0" borderId="31">
      <protection locked="0"/>
    </xf>
    <xf numFmtId="178" fontId="9" fillId="0" borderId="31">
      <protection locked="0"/>
    </xf>
    <xf numFmtId="178" fontId="9" fillId="0" borderId="31">
      <protection locked="0"/>
    </xf>
    <xf numFmtId="178" fontId="9" fillId="0" borderId="31">
      <protection locked="0"/>
    </xf>
    <xf numFmtId="178" fontId="9" fillId="0" borderId="31">
      <protection locked="0"/>
    </xf>
    <xf numFmtId="178" fontId="9" fillId="0" borderId="31">
      <protection locked="0"/>
    </xf>
    <xf numFmtId="178" fontId="9" fillId="0" borderId="31">
      <protection locked="0"/>
    </xf>
    <xf numFmtId="178" fontId="9" fillId="0" borderId="31">
      <protection locked="0"/>
    </xf>
    <xf numFmtId="178" fontId="9" fillId="0" borderId="31">
      <protection locked="0"/>
    </xf>
    <xf numFmtId="178" fontId="9" fillId="0" borderId="31">
      <protection locked="0"/>
    </xf>
    <xf numFmtId="178" fontId="9" fillId="0" borderId="31">
      <protection locked="0"/>
    </xf>
    <xf numFmtId="178" fontId="9" fillId="0" borderId="31">
      <protection locked="0"/>
    </xf>
    <xf numFmtId="178" fontId="9" fillId="0" borderId="31">
      <protection locked="0"/>
    </xf>
    <xf numFmtId="178" fontId="9" fillId="0" borderId="31">
      <protection locked="0"/>
    </xf>
    <xf numFmtId="178" fontId="9" fillId="0" borderId="31">
      <protection locked="0"/>
    </xf>
    <xf numFmtId="178" fontId="9" fillId="0" borderId="31">
      <protection locked="0"/>
    </xf>
    <xf numFmtId="0" fontId="187" fillId="0" borderId="18" applyNumberFormat="0" applyFont="0" applyFill="0" applyAlignment="0" applyProtection="0"/>
    <xf numFmtId="0" fontId="132" fillId="0" borderId="36">
      <alignment horizontal="left"/>
    </xf>
    <xf numFmtId="0" fontId="196" fillId="0" borderId="0"/>
    <xf numFmtId="0" fontId="11" fillId="0" borderId="0" applyFont="0" applyFill="0" applyBorder="0" applyAlignment="0" applyProtection="0"/>
    <xf numFmtId="0" fontId="197" fillId="0" borderId="0" applyNumberFormat="0" applyFill="0" applyBorder="0" applyAlignment="0" applyProtection="0">
      <alignment vertical="top"/>
      <protection locked="0"/>
    </xf>
    <xf numFmtId="9" fontId="198" fillId="0" borderId="0" applyFont="0" applyFill="0" applyBorder="0" applyAlignment="0" applyProtection="0"/>
    <xf numFmtId="0" fontId="5" fillId="0" borderId="0"/>
    <xf numFmtId="41" fontId="5" fillId="0" borderId="0" applyFont="0" applyFill="0" applyBorder="0" applyAlignment="0" applyProtection="0"/>
    <xf numFmtId="0" fontId="10" fillId="0" borderId="1">
      <alignment horizontal="centerContinuous" vertical="center"/>
    </xf>
    <xf numFmtId="0" fontId="13" fillId="0" borderId="0"/>
    <xf numFmtId="0" fontId="8" fillId="0" borderId="0"/>
    <xf numFmtId="0" fontId="13" fillId="0" borderId="0"/>
    <xf numFmtId="0" fontId="13" fillId="0" borderId="0"/>
    <xf numFmtId="0" fontId="199" fillId="0" borderId="0"/>
    <xf numFmtId="0" fontId="8" fillId="0" borderId="0"/>
    <xf numFmtId="0" fontId="11" fillId="0" borderId="0"/>
    <xf numFmtId="0" fontId="11" fillId="0" borderId="0"/>
    <xf numFmtId="0" fontId="139" fillId="0" borderId="0"/>
    <xf numFmtId="0" fontId="139" fillId="0" borderId="0"/>
    <xf numFmtId="0" fontId="13" fillId="0" borderId="0"/>
    <xf numFmtId="0" fontId="8" fillId="0" borderId="0"/>
    <xf numFmtId="0" fontId="13" fillId="0" borderId="0"/>
    <xf numFmtId="0" fontId="139" fillId="0" borderId="0"/>
    <xf numFmtId="0" fontId="8" fillId="0" borderId="0"/>
    <xf numFmtId="0" fontId="11" fillId="0" borderId="0"/>
    <xf numFmtId="0" fontId="8" fillId="0" borderId="0"/>
    <xf numFmtId="0" fontId="11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200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66" fillId="16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177" fillId="0" borderId="0"/>
    <xf numFmtId="0" fontId="68" fillId="20" borderId="4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15" fontId="7" fillId="0" borderId="0" applyFont="0" applyFill="0" applyBorder="0" applyAlignment="0" applyProtection="0">
      <alignment horizontal="left"/>
    </xf>
    <xf numFmtId="0" fontId="71" fillId="0" borderId="0" applyNumberFormat="0" applyFill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11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13" fillId="0" borderId="0"/>
    <xf numFmtId="0" fontId="8" fillId="0" borderId="0"/>
    <xf numFmtId="0" fontId="8" fillId="0" borderId="0"/>
    <xf numFmtId="0" fontId="8" fillId="0" borderId="0"/>
    <xf numFmtId="0" fontId="15" fillId="0" borderId="0" applyFont="0" applyFill="0" applyBorder="0" applyAlignment="0" applyProtection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0" fontId="8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3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5" fillId="0" borderId="0" applyFont="0" applyFill="0" applyBorder="0" applyAlignment="0" applyProtection="0"/>
    <xf numFmtId="294" fontId="152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0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351" fontId="20" fillId="0" borderId="0">
      <alignment vertical="center"/>
    </xf>
    <xf numFmtId="351" fontId="20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351" fontId="20" fillId="0" borderId="0">
      <alignment vertical="center"/>
    </xf>
    <xf numFmtId="351" fontId="20" fillId="0" borderId="0">
      <alignment vertical="center"/>
    </xf>
    <xf numFmtId="292" fontId="5" fillId="0" borderId="0">
      <alignment vertical="center"/>
    </xf>
    <xf numFmtId="0" fontId="15" fillId="0" borderId="0">
      <alignment vertical="center"/>
    </xf>
    <xf numFmtId="292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351" fontId="20" fillId="0" borderId="0">
      <alignment vertical="center"/>
    </xf>
    <xf numFmtId="351" fontId="20" fillId="0" borderId="0">
      <alignment vertical="center"/>
    </xf>
    <xf numFmtId="351" fontId="20" fillId="0" borderId="0">
      <alignment vertical="center"/>
    </xf>
    <xf numFmtId="292" fontId="5" fillId="0" borderId="0">
      <alignment vertical="center"/>
    </xf>
    <xf numFmtId="0" fontId="15" fillId="0" borderId="0">
      <alignment vertical="center"/>
    </xf>
    <xf numFmtId="292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3" fontId="5" fillId="0" borderId="0">
      <alignment vertical="center"/>
    </xf>
    <xf numFmtId="0" fontId="15" fillId="0" borderId="0">
      <alignment vertical="center"/>
    </xf>
    <xf numFmtId="293" fontId="5" fillId="0" borderId="0">
      <alignment vertical="center"/>
    </xf>
    <xf numFmtId="294" fontId="23" fillId="0" borderId="0">
      <alignment vertical="center"/>
    </xf>
    <xf numFmtId="0" fontId="23" fillId="0" borderId="0">
      <alignment vertical="center"/>
    </xf>
    <xf numFmtId="0" fontId="13" fillId="0" borderId="0" applyNumberFormat="0" applyFill="0" applyBorder="0" applyAlignment="0" applyProtection="0"/>
    <xf numFmtId="178" fontId="9" fillId="0" borderId="0">
      <protection locked="0"/>
    </xf>
    <xf numFmtId="178" fontId="84" fillId="0" borderId="0">
      <protection locked="0"/>
    </xf>
    <xf numFmtId="0" fontId="11" fillId="0" borderId="0"/>
    <xf numFmtId="0" fontId="11" fillId="0" borderId="36">
      <alignment horizontal="center"/>
    </xf>
    <xf numFmtId="0" fontId="4" fillId="4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0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2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4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294" fontId="23" fillId="0" borderId="0">
      <alignment vertical="center"/>
    </xf>
    <xf numFmtId="294" fontId="23" fillId="0" borderId="55">
      <alignment vertical="center"/>
    </xf>
    <xf numFmtId="294" fontId="23" fillId="0" borderId="55">
      <alignment vertical="center"/>
    </xf>
    <xf numFmtId="0" fontId="11" fillId="0" borderId="0"/>
    <xf numFmtId="0" fontId="4" fillId="2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4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2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5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7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15" fillId="0" borderId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9" fontId="11" fillId="0" borderId="0">
      <protection locked="0"/>
    </xf>
    <xf numFmtId="0" fontId="66" fillId="14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15" fillId="0" borderId="0">
      <alignment vertical="center"/>
    </xf>
    <xf numFmtId="0" fontId="66" fillId="14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15" fillId="0" borderId="0">
      <alignment vertical="center"/>
    </xf>
    <xf numFmtId="0" fontId="66" fillId="14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2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9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66" fillId="24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15" fillId="0" borderId="0">
      <alignment vertical="center"/>
    </xf>
    <xf numFmtId="0" fontId="66" fillId="24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10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66" fillId="24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66" fillId="20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66" fillId="20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20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66" fillId="7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15" fillId="0" borderId="0">
      <alignment vertical="center"/>
    </xf>
    <xf numFmtId="0" fontId="66" fillId="7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15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66" fillId="7" borderId="0" applyNumberFormat="0" applyBorder="0" applyAlignment="0" applyProtection="0">
      <alignment vertical="center"/>
    </xf>
    <xf numFmtId="0" fontId="8" fillId="0" borderId="0">
      <protection locked="0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294" fontId="152" fillId="0" borderId="55">
      <alignment vertical="center"/>
    </xf>
    <xf numFmtId="294" fontId="152" fillId="0" borderId="55">
      <alignment vertical="center"/>
    </xf>
    <xf numFmtId="0" fontId="17" fillId="0" borderId="3">
      <alignment horizontal="center" vertical="center"/>
    </xf>
    <xf numFmtId="178" fontId="9" fillId="0" borderId="0">
      <protection locked="0"/>
    </xf>
    <xf numFmtId="178" fontId="83" fillId="0" borderId="0">
      <protection locked="0"/>
    </xf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3" fillId="0" borderId="39" applyBorder="0"/>
    <xf numFmtId="178" fontId="83" fillId="0" borderId="0">
      <protection locked="0"/>
    </xf>
    <xf numFmtId="0" fontId="33" fillId="0" borderId="39" applyBorder="0"/>
    <xf numFmtId="178" fontId="83" fillId="0" borderId="0">
      <protection locked="0"/>
    </xf>
    <xf numFmtId="0" fontId="33" fillId="0" borderId="39" applyBorder="0"/>
    <xf numFmtId="178" fontId="83" fillId="0" borderId="0">
      <protection locked="0"/>
    </xf>
    <xf numFmtId="189" fontId="34" fillId="27" borderId="20">
      <alignment horizontal="center" vertical="center"/>
    </xf>
    <xf numFmtId="178" fontId="9" fillId="0" borderId="0">
      <protection locked="0"/>
    </xf>
    <xf numFmtId="178" fontId="84" fillId="0" borderId="0">
      <protection locked="0"/>
    </xf>
    <xf numFmtId="178" fontId="9" fillId="0" borderId="0">
      <protection locked="0"/>
    </xf>
    <xf numFmtId="178" fontId="84" fillId="0" borderId="0">
      <protection locked="0"/>
    </xf>
    <xf numFmtId="178" fontId="9" fillId="0" borderId="0">
      <protection locked="0"/>
    </xf>
    <xf numFmtId="178" fontId="84" fillId="0" borderId="0">
      <protection locked="0"/>
    </xf>
    <xf numFmtId="178" fontId="9" fillId="0" borderId="0">
      <protection locked="0"/>
    </xf>
    <xf numFmtId="178" fontId="84" fillId="0" borderId="0">
      <protection locked="0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8" fontId="83" fillId="0" borderId="0">
      <protection locked="0"/>
    </xf>
    <xf numFmtId="178" fontId="83" fillId="0" borderId="0">
      <protection locked="0"/>
    </xf>
    <xf numFmtId="178" fontId="83" fillId="0" borderId="0">
      <protection locked="0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178" fontId="83" fillId="0" borderId="0">
      <protection locked="0"/>
    </xf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78" fontId="83" fillId="0" borderId="0">
      <protection locked="0"/>
    </xf>
    <xf numFmtId="0" fontId="7" fillId="0" borderId="0"/>
    <xf numFmtId="0" fontId="45" fillId="0" borderId="0">
      <alignment horizontal="center" wrapText="1"/>
      <protection locked="0"/>
    </xf>
    <xf numFmtId="3" fontId="37" fillId="0" borderId="0" applyNumberFormat="0" applyFill="0" applyBorder="0" applyAlignment="0" applyProtection="0"/>
    <xf numFmtId="3" fontId="38" fillId="0" borderId="0" applyNumberFormat="0" applyFill="0" applyBorder="0" applyAlignment="0" applyProtection="0"/>
    <xf numFmtId="178" fontId="84" fillId="0" borderId="0">
      <protection locked="0"/>
    </xf>
    <xf numFmtId="178" fontId="9" fillId="0" borderId="0">
      <protection locked="0"/>
    </xf>
    <xf numFmtId="178" fontId="84" fillId="0" borderId="0">
      <protection locked="0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352" fontId="5" fillId="0" borderId="0" applyFont="0" applyFill="0" applyBorder="0" applyAlignment="0" applyProtection="0"/>
    <xf numFmtId="265" fontId="5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352" fontId="5" fillId="0" borderId="0" applyFont="0" applyFill="0" applyBorder="0" applyAlignment="0" applyProtection="0"/>
    <xf numFmtId="265" fontId="5" fillId="0" borderId="0" applyFont="0" applyFill="0" applyBorder="0" applyAlignment="0" applyProtection="0"/>
    <xf numFmtId="352" fontId="5" fillId="0" borderId="0" applyFont="0" applyFill="0" applyBorder="0" applyAlignment="0" applyProtection="0"/>
    <xf numFmtId="265" fontId="5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353" fontId="34" fillId="0" borderId="0" applyFont="0" applyFill="0" applyBorder="0" applyAlignment="0" applyProtection="0"/>
    <xf numFmtId="0" fontId="88" fillId="0" borderId="0" applyFont="0" applyFill="0" applyBorder="0" applyAlignment="0" applyProtection="0"/>
    <xf numFmtId="353" fontId="34" fillId="0" borderId="0" applyFont="0" applyFill="0" applyBorder="0" applyAlignment="0" applyProtection="0"/>
    <xf numFmtId="0" fontId="88" fillId="0" borderId="0" applyFont="0" applyFill="0" applyBorder="0" applyAlignment="0" applyProtection="0"/>
    <xf numFmtId="353" fontId="34" fillId="0" borderId="0" applyFont="0" applyFill="0" applyBorder="0" applyAlignment="0" applyProtection="0"/>
    <xf numFmtId="0" fontId="88" fillId="0" borderId="0" applyFont="0" applyFill="0" applyBorder="0" applyAlignment="0" applyProtection="0"/>
    <xf numFmtId="352" fontId="5" fillId="0" borderId="0" applyFont="0" applyFill="0" applyBorder="0" applyAlignment="0" applyProtection="0"/>
    <xf numFmtId="265" fontId="5" fillId="0" borderId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39" fillId="0" borderId="0" applyNumberFormat="0" applyFill="0" applyBorder="0" applyAlignment="0"/>
    <xf numFmtId="178" fontId="9" fillId="0" borderId="0">
      <protection locked="0"/>
    </xf>
    <xf numFmtId="178" fontId="84" fillId="0" borderId="0">
      <protection locked="0"/>
    </xf>
    <xf numFmtId="0" fontId="15" fillId="0" borderId="0">
      <alignment vertical="center"/>
    </xf>
    <xf numFmtId="0" fontId="15" fillId="0" borderId="0">
      <alignment vertical="center"/>
    </xf>
    <xf numFmtId="0" fontId="178" fillId="0" borderId="0"/>
    <xf numFmtId="0" fontId="146" fillId="0" borderId="0"/>
    <xf numFmtId="0" fontId="146" fillId="0" borderId="0"/>
    <xf numFmtId="0" fontId="12" fillId="0" borderId="0"/>
    <xf numFmtId="0" fontId="146" fillId="0" borderId="0"/>
    <xf numFmtId="0" fontId="12" fillId="0" borderId="0"/>
    <xf numFmtId="0" fontId="146" fillId="0" borderId="0"/>
    <xf numFmtId="0" fontId="12" fillId="0" borderId="0"/>
    <xf numFmtId="0" fontId="146" fillId="0" borderId="0"/>
    <xf numFmtId="0" fontId="12" fillId="0" borderId="0"/>
    <xf numFmtId="0" fontId="146" fillId="0" borderId="0"/>
    <xf numFmtId="0" fontId="12" fillId="0" borderId="0"/>
    <xf numFmtId="0" fontId="146" fillId="0" borderId="0"/>
    <xf numFmtId="0" fontId="15" fillId="0" borderId="0">
      <alignment vertical="center"/>
    </xf>
    <xf numFmtId="177" fontId="5" fillId="0" borderId="0" applyFill="0" applyBorder="0" applyAlignment="0"/>
    <xf numFmtId="177" fontId="5" fillId="0" borderId="0" applyFill="0" applyBorder="0" applyAlignment="0"/>
    <xf numFmtId="177" fontId="5" fillId="0" borderId="0" applyFill="0" applyBorder="0" applyAlignment="0"/>
    <xf numFmtId="177" fontId="5" fillId="0" borderId="0" applyFill="0" applyBorder="0" applyAlignment="0"/>
    <xf numFmtId="177" fontId="5" fillId="0" borderId="0" applyFill="0" applyBorder="0" applyAlignment="0"/>
    <xf numFmtId="177" fontId="5" fillId="0" borderId="0" applyFill="0" applyBorder="0" applyAlignment="0"/>
    <xf numFmtId="177" fontId="5" fillId="0" borderId="0" applyFill="0" applyBorder="0" applyAlignment="0"/>
    <xf numFmtId="177" fontId="5" fillId="0" borderId="0" applyFill="0" applyBorder="0" applyAlignment="0"/>
    <xf numFmtId="177" fontId="5" fillId="0" borderId="0" applyFill="0" applyBorder="0" applyAlignment="0"/>
    <xf numFmtId="177" fontId="5" fillId="0" borderId="0" applyFill="0" applyBorder="0" applyAlignment="0"/>
    <xf numFmtId="0" fontId="15" fillId="0" borderId="0">
      <alignment vertical="center"/>
    </xf>
    <xf numFmtId="177" fontId="5" fillId="0" borderId="0" applyFill="0" applyBorder="0" applyAlignment="0"/>
    <xf numFmtId="177" fontId="5" fillId="0" borderId="0" applyFill="0" applyBorder="0" applyAlignment="0"/>
    <xf numFmtId="177" fontId="5" fillId="0" borderId="0" applyFill="0" applyBorder="0" applyAlignment="0"/>
    <xf numFmtId="177" fontId="5" fillId="0" borderId="0" applyFill="0" applyBorder="0" applyAlignment="0"/>
    <xf numFmtId="177" fontId="5" fillId="0" borderId="0" applyFill="0" applyBorder="0" applyAlignment="0"/>
    <xf numFmtId="177" fontId="5" fillId="0" borderId="0" applyFill="0" applyBorder="0" applyAlignment="0"/>
    <xf numFmtId="177" fontId="5" fillId="0" borderId="0" applyFill="0" applyBorder="0" applyAlignment="0"/>
    <xf numFmtId="177" fontId="5" fillId="0" borderId="0" applyFill="0" applyBorder="0" applyAlignment="0"/>
    <xf numFmtId="212" fontId="11" fillId="0" borderId="0" applyFill="0" applyBorder="0" applyAlignment="0"/>
    <xf numFmtId="213" fontId="11" fillId="0" borderId="0" applyFill="0" applyBorder="0" applyAlignment="0"/>
    <xf numFmtId="214" fontId="11" fillId="0" borderId="0" applyFill="0" applyBorder="0" applyAlignment="0"/>
    <xf numFmtId="215" fontId="11" fillId="0" borderId="0" applyFill="0" applyBorder="0" applyAlignment="0"/>
    <xf numFmtId="216" fontId="11" fillId="0" borderId="0" applyFill="0" applyBorder="0" applyAlignment="0"/>
    <xf numFmtId="217" fontId="11" fillId="0" borderId="0" applyFill="0" applyBorder="0" applyAlignment="0"/>
    <xf numFmtId="212" fontId="11" fillId="0" borderId="0" applyFill="0" applyBorder="0" applyAlignment="0"/>
    <xf numFmtId="0" fontId="185" fillId="0" borderId="0" applyNumberFormat="0" applyFill="0" applyBorder="0" applyAlignment="0" applyProtection="0">
      <alignment vertical="top"/>
      <protection locked="0"/>
    </xf>
    <xf numFmtId="178" fontId="83" fillId="0" borderId="0">
      <protection locked="0"/>
    </xf>
    <xf numFmtId="255" fontId="45" fillId="0" borderId="0" applyFont="0" applyFill="0" applyBorder="0" applyAlignment="0" applyProtection="0"/>
    <xf numFmtId="255" fontId="45" fillId="0" borderId="0" applyFont="0" applyFill="0" applyBorder="0" applyAlignment="0" applyProtection="0"/>
    <xf numFmtId="255" fontId="45" fillId="0" borderId="0" applyFont="0" applyFill="0" applyBorder="0" applyAlignment="0" applyProtection="0"/>
    <xf numFmtId="255" fontId="45" fillId="0" borderId="0" applyFont="0" applyFill="0" applyBorder="0" applyAlignment="0" applyProtection="0"/>
    <xf numFmtId="255" fontId="45" fillId="0" borderId="0" applyFont="0" applyFill="0" applyBorder="0" applyAlignment="0" applyProtection="0"/>
    <xf numFmtId="0" fontId="15" fillId="0" borderId="0">
      <alignment vertical="center"/>
    </xf>
    <xf numFmtId="38" fontId="13" fillId="0" borderId="0" applyFont="0" applyFill="0" applyBorder="0" applyAlignment="0" applyProtection="0"/>
    <xf numFmtId="41" fontId="42" fillId="0" borderId="0" applyFont="0" applyFill="0" applyBorder="0" applyAlignment="0" applyProtection="0"/>
    <xf numFmtId="216" fontId="11" fillId="0" borderId="0" applyFont="0" applyFill="0" applyBorder="0" applyAlignment="0" applyProtection="0"/>
    <xf numFmtId="354" fontId="5" fillId="0" borderId="0"/>
    <xf numFmtId="354" fontId="5" fillId="0" borderId="0"/>
    <xf numFmtId="354" fontId="5" fillId="0" borderId="0"/>
    <xf numFmtId="354" fontId="5" fillId="0" borderId="0"/>
    <xf numFmtId="354" fontId="5" fillId="0" borderId="0"/>
    <xf numFmtId="354" fontId="5" fillId="0" borderId="0"/>
    <xf numFmtId="354" fontId="5" fillId="0" borderId="0"/>
    <xf numFmtId="354" fontId="5" fillId="0" borderId="0"/>
    <xf numFmtId="354" fontId="5" fillId="0" borderId="0"/>
    <xf numFmtId="354" fontId="5" fillId="0" borderId="0"/>
    <xf numFmtId="355" fontId="5" fillId="0" borderId="0"/>
    <xf numFmtId="354" fontId="5" fillId="0" borderId="0"/>
    <xf numFmtId="354" fontId="5" fillId="0" borderId="0"/>
    <xf numFmtId="354" fontId="5" fillId="0" borderId="0"/>
    <xf numFmtId="354" fontId="5" fillId="0" borderId="0"/>
    <xf numFmtId="354" fontId="5" fillId="0" borderId="0"/>
    <xf numFmtId="354" fontId="5" fillId="0" borderId="0"/>
    <xf numFmtId="354" fontId="5" fillId="0" borderId="0"/>
    <xf numFmtId="0" fontId="15" fillId="0" borderId="0">
      <alignment vertical="center"/>
    </xf>
    <xf numFmtId="3" fontId="187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89" fillId="0" borderId="0" applyNumberFormat="0" applyAlignment="0">
      <alignment horizontal="left"/>
    </xf>
    <xf numFmtId="0" fontId="15" fillId="0" borderId="0" applyFont="0" applyFill="0" applyBorder="0" applyAlignment="0" applyProtection="0"/>
    <xf numFmtId="0" fontId="7" fillId="0" borderId="0" applyFont="0" applyFill="0" applyBorder="0" applyAlignment="0" applyProtection="0"/>
    <xf numFmtId="194" fontId="7" fillId="0" borderId="0" applyFont="0" applyFill="0" applyBorder="0" applyAlignment="0" applyProtection="0"/>
    <xf numFmtId="252" fontId="5" fillId="0" borderId="0" applyFont="0" applyFill="0" applyBorder="0" applyAlignment="0" applyProtection="0"/>
    <xf numFmtId="252" fontId="5" fillId="0" borderId="0" applyFont="0" applyFill="0" applyBorder="0" applyAlignment="0" applyProtection="0"/>
    <xf numFmtId="252" fontId="5" fillId="0" borderId="0" applyFont="0" applyFill="0" applyBorder="0" applyAlignment="0" applyProtection="0"/>
    <xf numFmtId="252" fontId="5" fillId="0" borderId="0" applyFont="0" applyFill="0" applyBorder="0" applyAlignment="0" applyProtection="0"/>
    <xf numFmtId="252" fontId="5" fillId="0" borderId="0" applyFont="0" applyFill="0" applyBorder="0" applyAlignment="0" applyProtection="0"/>
    <xf numFmtId="0" fontId="15" fillId="0" borderId="0">
      <alignment vertical="center"/>
    </xf>
    <xf numFmtId="0" fontId="13" fillId="0" borderId="0" applyFont="0" applyFill="0" applyBorder="0" applyAlignment="0" applyProtection="0"/>
    <xf numFmtId="0" fontId="42" fillId="0" borderId="0" applyFont="0" applyFill="0" applyBorder="0" applyAlignment="0" applyProtection="0"/>
    <xf numFmtId="256" fontId="90" fillId="0" borderId="22"/>
    <xf numFmtId="212" fontId="11" fillId="0" borderId="0" applyFont="0" applyFill="0" applyBorder="0" applyAlignment="0" applyProtection="0"/>
    <xf numFmtId="0" fontId="5" fillId="0" borderId="0" applyFont="0" applyFill="0" applyBorder="0" applyAlignment="0" applyProtection="0"/>
    <xf numFmtId="218" fontId="5" fillId="0" borderId="2" applyFill="0" applyBorder="0" applyAlignment="0"/>
    <xf numFmtId="356" fontId="11" fillId="0" borderId="0"/>
    <xf numFmtId="356" fontId="11" fillId="0" borderId="0"/>
    <xf numFmtId="356" fontId="11" fillId="0" borderId="0"/>
    <xf numFmtId="356" fontId="11" fillId="0" borderId="0"/>
    <xf numFmtId="356" fontId="11" fillId="0" borderId="0"/>
    <xf numFmtId="356" fontId="11" fillId="0" borderId="0"/>
    <xf numFmtId="356" fontId="11" fillId="0" borderId="0"/>
    <xf numFmtId="356" fontId="11" fillId="0" borderId="0"/>
    <xf numFmtId="356" fontId="11" fillId="0" borderId="0"/>
    <xf numFmtId="356" fontId="11" fillId="0" borderId="0"/>
    <xf numFmtId="356" fontId="11" fillId="0" borderId="0"/>
    <xf numFmtId="357" fontId="5" fillId="0" borderId="0"/>
    <xf numFmtId="356" fontId="11" fillId="0" borderId="0"/>
    <xf numFmtId="356" fontId="11" fillId="0" borderId="0"/>
    <xf numFmtId="356" fontId="11" fillId="0" borderId="0"/>
    <xf numFmtId="356" fontId="11" fillId="0" borderId="0"/>
    <xf numFmtId="356" fontId="11" fillId="0" borderId="0"/>
    <xf numFmtId="356" fontId="11" fillId="0" borderId="0"/>
    <xf numFmtId="356" fontId="11" fillId="0" borderId="0"/>
    <xf numFmtId="14" fontId="63" fillId="0" borderId="0" applyFill="0" applyBorder="0" applyAlignment="0"/>
    <xf numFmtId="0" fontId="43" fillId="0" borderId="0" applyFont="0" applyFill="0" applyBorder="0" applyProtection="0">
      <alignment horizontal="left"/>
    </xf>
    <xf numFmtId="197" fontId="44" fillId="0" borderId="0" applyFont="0" applyFill="0" applyBorder="0" applyAlignment="0" applyProtection="0">
      <protection locked="0"/>
    </xf>
    <xf numFmtId="39" fontId="8" fillId="0" borderId="0" applyFont="0" applyFill="0" applyBorder="0" applyAlignment="0" applyProtection="0"/>
    <xf numFmtId="198" fontId="45" fillId="0" borderId="0" applyFont="0" applyFill="0" applyBorder="0" applyAlignment="0"/>
    <xf numFmtId="38" fontId="7" fillId="0" borderId="0" applyFont="0" applyFill="0" applyBorder="0" applyAlignment="0" applyProtection="0"/>
    <xf numFmtId="358" fontId="13" fillId="0" borderId="0" applyFont="0" applyFill="0" applyBorder="0" applyAlignment="0" applyProtection="0"/>
    <xf numFmtId="359" fontId="11" fillId="0" borderId="0"/>
    <xf numFmtId="359" fontId="11" fillId="0" borderId="0"/>
    <xf numFmtId="359" fontId="11" fillId="0" borderId="0"/>
    <xf numFmtId="359" fontId="11" fillId="0" borderId="0"/>
    <xf numFmtId="359" fontId="11" fillId="0" borderId="0"/>
    <xf numFmtId="359" fontId="11" fillId="0" borderId="0"/>
    <xf numFmtId="359" fontId="11" fillId="0" borderId="0"/>
    <xf numFmtId="359" fontId="11" fillId="0" borderId="0"/>
    <xf numFmtId="359" fontId="11" fillId="0" borderId="0"/>
    <xf numFmtId="359" fontId="11" fillId="0" borderId="0"/>
    <xf numFmtId="291" fontId="11" fillId="0" borderId="0"/>
    <xf numFmtId="359" fontId="11" fillId="0" borderId="0"/>
    <xf numFmtId="359" fontId="11" fillId="0" borderId="0"/>
    <xf numFmtId="359" fontId="11" fillId="0" borderId="0"/>
    <xf numFmtId="359" fontId="11" fillId="0" borderId="0"/>
    <xf numFmtId="359" fontId="11" fillId="0" borderId="0"/>
    <xf numFmtId="359" fontId="11" fillId="0" borderId="0"/>
    <xf numFmtId="359" fontId="11" fillId="0" borderId="0"/>
    <xf numFmtId="0" fontId="26" fillId="0" borderId="2"/>
    <xf numFmtId="216" fontId="11" fillId="0" borderId="0" applyFill="0" applyBorder="0" applyAlignment="0"/>
    <xf numFmtId="212" fontId="11" fillId="0" borderId="0" applyFill="0" applyBorder="0" applyAlignment="0"/>
    <xf numFmtId="216" fontId="11" fillId="0" borderId="0" applyFill="0" applyBorder="0" applyAlignment="0"/>
    <xf numFmtId="217" fontId="11" fillId="0" borderId="0" applyFill="0" applyBorder="0" applyAlignment="0"/>
    <xf numFmtId="212" fontId="11" fillId="0" borderId="0" applyFill="0" applyBorder="0" applyAlignment="0"/>
    <xf numFmtId="0" fontId="91" fillId="0" borderId="0" applyNumberFormat="0" applyAlignment="0">
      <alignment horizontal="left"/>
    </xf>
    <xf numFmtId="0" fontId="9" fillId="0" borderId="0">
      <protection locked="0"/>
    </xf>
    <xf numFmtId="0" fontId="9" fillId="0" borderId="0">
      <protection locked="0"/>
    </xf>
    <xf numFmtId="0" fontId="188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88" fillId="0" borderId="0">
      <protection locked="0"/>
    </xf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2" fontId="13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15" fillId="0" borderId="0">
      <alignment vertical="center"/>
    </xf>
    <xf numFmtId="38" fontId="47" fillId="23" borderId="0" applyNumberFormat="0" applyBorder="0" applyAlignment="0" applyProtection="0"/>
    <xf numFmtId="38" fontId="47" fillId="28" borderId="0" applyNumberFormat="0" applyBorder="0" applyAlignment="0" applyProtection="0"/>
    <xf numFmtId="0" fontId="92" fillId="29" borderId="0" applyNumberFormat="0" applyAlignment="0" applyProtection="0">
      <alignment horizontal="center"/>
    </xf>
    <xf numFmtId="0" fontId="48" fillId="30" borderId="23"/>
    <xf numFmtId="0" fontId="48" fillId="0" borderId="0">
      <alignment horizontal="left"/>
    </xf>
    <xf numFmtId="0" fontId="48" fillId="0" borderId="0">
      <alignment horizontal="left"/>
    </xf>
    <xf numFmtId="0" fontId="48" fillId="0" borderId="0">
      <alignment horizontal="left"/>
    </xf>
    <xf numFmtId="0" fontId="48" fillId="0" borderId="0">
      <alignment horizontal="left"/>
    </xf>
    <xf numFmtId="0" fontId="48" fillId="0" borderId="0">
      <alignment horizontal="left"/>
    </xf>
    <xf numFmtId="0" fontId="49" fillId="0" borderId="24" applyNumberFormat="0" applyAlignment="0" applyProtection="0">
      <alignment horizontal="left" vertical="center"/>
    </xf>
    <xf numFmtId="0" fontId="49" fillId="0" borderId="25">
      <alignment horizontal="left" vertical="center"/>
    </xf>
    <xf numFmtId="0" fontId="15" fillId="0" borderId="0">
      <alignment vertical="center"/>
    </xf>
    <xf numFmtId="0" fontId="215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15" fillId="0" borderId="0">
      <alignment vertical="center"/>
    </xf>
    <xf numFmtId="0" fontId="216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15" fillId="0" borderId="0">
      <alignment vertical="center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0" fontId="15" fillId="0" borderId="0">
      <alignment vertical="center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178" fontId="18" fillId="0" borderId="0">
      <protection locked="0"/>
    </xf>
    <xf numFmtId="0" fontId="94" fillId="29" borderId="0" applyFont="0" applyAlignment="0">
      <alignment horizontal="left"/>
    </xf>
    <xf numFmtId="0" fontId="50" fillId="0" borderId="26" applyNumberFormat="0" applyFill="0" applyAlignment="0" applyProtection="0"/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51" fillId="0" borderId="0" applyNumberFormat="0" applyFill="0" applyBorder="0" applyAlignment="0" applyProtection="0"/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0" fontId="95" fillId="0" borderId="0" applyNumberFormat="0" applyFill="0" applyBorder="0" applyAlignment="0" applyProtection="0">
      <alignment vertical="top"/>
      <protection locked="0"/>
    </xf>
    <xf numFmtId="202" fontId="52" fillId="0" borderId="27" applyFill="0" applyBorder="0" applyAlignment="0">
      <alignment horizontal="center"/>
      <protection locked="0"/>
    </xf>
    <xf numFmtId="0" fontId="15" fillId="0" borderId="0">
      <alignment vertical="center"/>
    </xf>
    <xf numFmtId="10" fontId="47" fillId="23" borderId="2" applyNumberFormat="0" applyBorder="0" applyAlignment="0" applyProtection="0"/>
    <xf numFmtId="10" fontId="47" fillId="31" borderId="2" applyNumberFormat="0" applyBorder="0" applyAlignment="0" applyProtection="0"/>
    <xf numFmtId="197" fontId="52" fillId="0" borderId="0" applyFill="0" applyBorder="0" applyAlignment="0">
      <protection locked="0"/>
    </xf>
    <xf numFmtId="37" fontId="52" fillId="0" borderId="0" applyFill="0" applyBorder="0" applyAlignment="0">
      <protection locked="0"/>
    </xf>
    <xf numFmtId="198" fontId="52" fillId="0" borderId="0" applyFill="0" applyBorder="0" applyAlignment="0" applyProtection="0">
      <protection locked="0"/>
    </xf>
    <xf numFmtId="37" fontId="52" fillId="0" borderId="0" applyFill="0" applyBorder="0" applyAlignment="0">
      <protection locked="0"/>
    </xf>
    <xf numFmtId="37" fontId="52" fillId="0" borderId="0" applyFill="0" applyBorder="0" applyAlignment="0">
      <protection locked="0"/>
    </xf>
    <xf numFmtId="261" fontId="13" fillId="32" borderId="0"/>
    <xf numFmtId="216" fontId="11" fillId="0" borderId="0" applyFill="0" applyBorder="0" applyAlignment="0"/>
    <xf numFmtId="212" fontId="11" fillId="0" borderId="0" applyFill="0" applyBorder="0" applyAlignment="0"/>
    <xf numFmtId="216" fontId="11" fillId="0" borderId="0" applyFill="0" applyBorder="0" applyAlignment="0"/>
    <xf numFmtId="217" fontId="11" fillId="0" borderId="0" applyFill="0" applyBorder="0" applyAlignment="0"/>
    <xf numFmtId="212" fontId="11" fillId="0" borderId="0" applyFill="0" applyBorder="0" applyAlignment="0"/>
    <xf numFmtId="261" fontId="13" fillId="33" borderId="0"/>
    <xf numFmtId="0" fontId="64" fillId="0" borderId="2" applyFill="0" applyBorder="0" applyProtection="0">
      <alignment vertical="center"/>
    </xf>
    <xf numFmtId="0" fontId="53" fillId="0" borderId="28"/>
    <xf numFmtId="0" fontId="13" fillId="0" borderId="0" applyFont="0" applyFill="0" applyBorder="0" applyAlignment="0" applyProtection="0"/>
    <xf numFmtId="0" fontId="64" fillId="34" borderId="2" applyNumberFormat="0" applyFont="0" applyBorder="0" applyAlignment="0" applyProtection="0">
      <alignment vertical="center"/>
    </xf>
    <xf numFmtId="37" fontId="54" fillId="0" borderId="0"/>
    <xf numFmtId="0" fontId="8" fillId="0" borderId="0"/>
    <xf numFmtId="0" fontId="13" fillId="0" borderId="0"/>
    <xf numFmtId="264" fontId="11" fillId="0" borderId="0"/>
    <xf numFmtId="0" fontId="62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0" fontId="62" fillId="0" borderId="0"/>
    <xf numFmtId="0" fontId="62" fillId="0" borderId="0"/>
    <xf numFmtId="264" fontId="11" fillId="0" borderId="0"/>
    <xf numFmtId="264" fontId="11" fillId="0" borderId="0"/>
    <xf numFmtId="0" fontId="62" fillId="0" borderId="0"/>
    <xf numFmtId="264" fontId="11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0" fontId="15" fillId="0" borderId="0">
      <alignment vertical="center"/>
    </xf>
    <xf numFmtId="360" fontId="5" fillId="0" borderId="0"/>
    <xf numFmtId="0" fontId="15" fillId="0" borderId="0">
      <alignment vertical="center"/>
    </xf>
    <xf numFmtId="361" fontId="5" fillId="0" borderId="0"/>
    <xf numFmtId="203" fontId="34" fillId="0" borderId="0"/>
    <xf numFmtId="0" fontId="62" fillId="0" borderId="0"/>
    <xf numFmtId="0" fontId="62" fillId="0" borderId="0"/>
    <xf numFmtId="0" fontId="62" fillId="0" borderId="0"/>
    <xf numFmtId="0" fontId="62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264" fontId="11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1" fillId="0" borderId="0"/>
    <xf numFmtId="0" fontId="55" fillId="0" borderId="0" applyFill="0" applyBorder="0" applyAlignment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96" fillId="0" borderId="0" applyNumberFormat="0" applyAlignment="0" applyProtection="0"/>
    <xf numFmtId="0" fontId="97" fillId="0" borderId="0" applyNumberFormat="0" applyAlignment="0">
      <alignment vertical="top"/>
    </xf>
    <xf numFmtId="0" fontId="13" fillId="0" borderId="0"/>
    <xf numFmtId="192" fontId="23" fillId="0" borderId="0">
      <alignment vertical="center"/>
    </xf>
    <xf numFmtId="265" fontId="90" fillId="0" borderId="2" applyFill="0" applyBorder="0" applyAlignment="0" applyProtection="0"/>
    <xf numFmtId="0" fontId="98" fillId="0" borderId="0"/>
    <xf numFmtId="204" fontId="13" fillId="0" borderId="29" applyFont="0" applyFill="0" applyBorder="0" applyAlignment="0" applyProtection="0">
      <alignment horizontal="right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215" fontId="11" fillId="0" borderId="0" applyFont="0" applyFill="0" applyBorder="0" applyAlignment="0" applyProtection="0"/>
    <xf numFmtId="199" fontId="11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216" fontId="11" fillId="0" borderId="0" applyFill="0" applyBorder="0" applyAlignment="0"/>
    <xf numFmtId="212" fontId="11" fillId="0" borderId="0" applyFill="0" applyBorder="0" applyAlignment="0"/>
    <xf numFmtId="216" fontId="11" fillId="0" borderId="0" applyFill="0" applyBorder="0" applyAlignment="0"/>
    <xf numFmtId="217" fontId="11" fillId="0" borderId="0" applyFill="0" applyBorder="0" applyAlignment="0"/>
    <xf numFmtId="212" fontId="11" fillId="0" borderId="0" applyFill="0" applyBorder="0" applyAlignment="0"/>
    <xf numFmtId="0" fontId="99" fillId="0" borderId="0"/>
    <xf numFmtId="0" fontId="98" fillId="0" borderId="0" applyNumberFormat="0" applyFill="0" applyBorder="0">
      <alignment horizontal="left"/>
    </xf>
    <xf numFmtId="3" fontId="42" fillId="0" borderId="0" applyFill="0" applyBorder="0" applyAlignment="0" applyProtection="0"/>
    <xf numFmtId="3" fontId="56" fillId="0" borderId="0" applyFill="0" applyBorder="0" applyAlignment="0" applyProtection="0"/>
    <xf numFmtId="3" fontId="56" fillId="0" borderId="0" applyFill="0" applyBorder="0" applyAlignment="0" applyProtection="0"/>
    <xf numFmtId="3" fontId="56" fillId="0" borderId="0" applyFill="0" applyBorder="0" applyAlignment="0" applyProtection="0"/>
    <xf numFmtId="0" fontId="65" fillId="0" borderId="2" applyProtection="0">
      <alignment vertical="center"/>
    </xf>
    <xf numFmtId="30" fontId="108" fillId="0" borderId="0" applyNumberFormat="0" applyFill="0" applyBorder="0" applyAlignment="0" applyProtection="0">
      <alignment horizontal="left"/>
    </xf>
    <xf numFmtId="273" fontId="23" fillId="0" borderId="0">
      <alignment vertical="center"/>
    </xf>
    <xf numFmtId="38" fontId="7" fillId="35" borderId="0" applyNumberFormat="0" applyFont="0" applyBorder="0" applyAlignment="0" applyProtection="0"/>
    <xf numFmtId="0" fontId="13" fillId="0" borderId="0"/>
    <xf numFmtId="273" fontId="23" fillId="0" borderId="0">
      <alignment vertical="distributed"/>
    </xf>
    <xf numFmtId="0" fontId="7" fillId="0" borderId="0"/>
    <xf numFmtId="0" fontId="57" fillId="0" borderId="0">
      <alignment horizontal="center" vertical="center"/>
    </xf>
    <xf numFmtId="0" fontId="53" fillId="0" borderId="0"/>
    <xf numFmtId="40" fontId="109" fillId="0" borderId="0" applyBorder="0">
      <alignment horizontal="right"/>
    </xf>
    <xf numFmtId="0" fontId="13" fillId="0" borderId="0" applyFill="0" applyBorder="0" applyAlignment="0" applyProtection="0"/>
    <xf numFmtId="38" fontId="58" fillId="0" borderId="0" applyFill="0" applyBorder="0" applyAlignment="0" applyProtection="0"/>
    <xf numFmtId="38" fontId="58" fillId="0" borderId="0" applyFill="0" applyBorder="0" applyAlignment="0" applyProtection="0"/>
    <xf numFmtId="38" fontId="58" fillId="0" borderId="0" applyFill="0" applyBorder="0" applyAlignment="0" applyProtection="0"/>
    <xf numFmtId="49" fontId="63" fillId="0" borderId="0" applyFill="0" applyBorder="0" applyAlignment="0"/>
    <xf numFmtId="221" fontId="11" fillId="0" borderId="0" applyFill="0" applyBorder="0" applyAlignment="0"/>
    <xf numFmtId="222" fontId="11" fillId="0" borderId="0" applyFill="0" applyBorder="0" applyAlignment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>
      <alignment horizontal="left"/>
    </xf>
    <xf numFmtId="0" fontId="59" fillId="0" borderId="0" applyFill="0" applyBorder="0" applyProtection="0">
      <alignment horizontal="centerContinuous" vertical="center"/>
    </xf>
    <xf numFmtId="0" fontId="34" fillId="23" borderId="0" applyFill="0" applyBorder="0" applyProtection="0">
      <alignment horizontal="center" vertical="center"/>
    </xf>
    <xf numFmtId="0" fontId="101" fillId="0" borderId="0"/>
    <xf numFmtId="0" fontId="132" fillId="0" borderId="36">
      <alignment horizontal="left"/>
    </xf>
    <xf numFmtId="0" fontId="102" fillId="0" borderId="0"/>
    <xf numFmtId="10" fontId="60" fillId="0" borderId="32" applyNumberFormat="0" applyFont="0" applyFill="0" applyAlignment="0" applyProtection="0"/>
    <xf numFmtId="37" fontId="47" fillId="36" borderId="0" applyNumberFormat="0" applyBorder="0" applyAlignment="0" applyProtection="0"/>
    <xf numFmtId="37" fontId="47" fillId="0" borderId="0"/>
    <xf numFmtId="3" fontId="61" fillId="0" borderId="26" applyProtection="0"/>
    <xf numFmtId="205" fontId="7" fillId="0" borderId="0" applyFont="0" applyFill="0" applyBorder="0" applyAlignment="0" applyProtection="0"/>
    <xf numFmtId="0" fontId="33" fillId="0" borderId="33"/>
    <xf numFmtId="5" fontId="104" fillId="0" borderId="0" applyFont="0" applyAlignment="0" applyProtection="0">
      <alignment horizontal="right"/>
    </xf>
    <xf numFmtId="0" fontId="13" fillId="0" borderId="25" applyFont="0" applyFill="0" applyBorder="0" applyAlignment="0" applyProtection="0"/>
    <xf numFmtId="0" fontId="197" fillId="0" borderId="0" applyNumberFormat="0" applyFill="0" applyBorder="0" applyAlignment="0" applyProtection="0">
      <alignment vertical="top"/>
      <protection locked="0"/>
    </xf>
    <xf numFmtId="0" fontId="66" fillId="14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66" fillId="14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15" fillId="0" borderId="0">
      <alignment vertical="center"/>
    </xf>
    <xf numFmtId="0" fontId="66" fillId="14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6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7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18" borderId="0" applyNumberFormat="0" applyBorder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66" fillId="44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15" fillId="0" borderId="0">
      <alignment vertical="center"/>
    </xf>
    <xf numFmtId="0" fontId="66" fillId="44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13" borderId="0" applyNumberFormat="0" applyBorder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4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6" fillId="19" borderId="0" applyNumberFormat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>
      <alignment vertical="center"/>
    </xf>
    <xf numFmtId="0" fontId="68" fillId="4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15" fillId="0" borderId="0">
      <alignment vertical="center"/>
    </xf>
    <xf numFmtId="0" fontId="68" fillId="4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15" fillId="0" borderId="0">
      <alignment vertical="center"/>
    </xf>
    <xf numFmtId="0" fontId="68" fillId="4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20" borderId="4" applyNumberFormat="0" applyAlignment="0" applyProtection="0">
      <alignment vertical="center"/>
    </xf>
    <xf numFmtId="0" fontId="68" fillId="40" borderId="4" applyNumberFormat="0" applyAlignment="0" applyProtection="0">
      <alignment vertical="center"/>
    </xf>
    <xf numFmtId="0" fontId="68" fillId="40" borderId="4" applyNumberFormat="0" applyAlignment="0" applyProtection="0">
      <alignment vertical="center"/>
    </xf>
    <xf numFmtId="0" fontId="68" fillId="40" borderId="4" applyNumberFormat="0" applyAlignment="0" applyProtection="0">
      <alignment vertical="center"/>
    </xf>
    <xf numFmtId="0" fontId="68" fillId="40" borderId="4" applyNumberFormat="0" applyAlignment="0" applyProtection="0">
      <alignment vertical="center"/>
    </xf>
    <xf numFmtId="0" fontId="68" fillId="40" borderId="4" applyNumberFormat="0" applyAlignment="0" applyProtection="0">
      <alignment vertical="center"/>
    </xf>
    <xf numFmtId="0" fontId="68" fillId="40" borderId="4" applyNumberFormat="0" applyAlignment="0" applyProtection="0">
      <alignment vertical="center"/>
    </xf>
    <xf numFmtId="0" fontId="68" fillId="40" borderId="4" applyNumberFormat="0" applyAlignment="0" applyProtection="0">
      <alignment vertical="center"/>
    </xf>
    <xf numFmtId="0" fontId="68" fillId="40" borderId="4" applyNumberFormat="0" applyAlignment="0" applyProtection="0">
      <alignment vertical="center"/>
    </xf>
    <xf numFmtId="0" fontId="68" fillId="40" borderId="4" applyNumberFormat="0" applyAlignment="0" applyProtection="0">
      <alignment vertical="center"/>
    </xf>
    <xf numFmtId="0" fontId="68" fillId="40" borderId="4" applyNumberFormat="0" applyAlignment="0" applyProtection="0">
      <alignment vertical="center"/>
    </xf>
    <xf numFmtId="0" fontId="68" fillId="40" borderId="4" applyNumberFormat="0" applyAlignment="0" applyProtection="0">
      <alignment vertical="center"/>
    </xf>
    <xf numFmtId="0" fontId="68" fillId="40" borderId="4" applyNumberFormat="0" applyAlignment="0" applyProtection="0">
      <alignment vertical="center"/>
    </xf>
    <xf numFmtId="182" fontId="11" fillId="0" borderId="0">
      <protection locked="0"/>
    </xf>
    <xf numFmtId="182" fontId="11" fillId="0" borderId="0">
      <protection locked="0"/>
    </xf>
    <xf numFmtId="182" fontId="11" fillId="0" borderId="0">
      <protection locked="0"/>
    </xf>
    <xf numFmtId="182" fontId="11" fillId="0" borderId="0">
      <protection locked="0"/>
    </xf>
    <xf numFmtId="182" fontId="11" fillId="0" borderId="0">
      <protection locked="0"/>
    </xf>
    <xf numFmtId="182" fontId="11" fillId="0" borderId="0">
      <protection locked="0"/>
    </xf>
    <xf numFmtId="182" fontId="11" fillId="0" borderId="0">
      <protection locked="0"/>
    </xf>
    <xf numFmtId="182" fontId="11" fillId="0" borderId="0">
      <protection locked="0"/>
    </xf>
    <xf numFmtId="182" fontId="11" fillId="0" borderId="0">
      <protection locked="0"/>
    </xf>
    <xf numFmtId="182" fontId="11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209" fontId="9" fillId="0" borderId="0">
      <protection locked="0"/>
    </xf>
    <xf numFmtId="0" fontId="23" fillId="0" borderId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0" fontId="69" fillId="3" borderId="0" applyNumberFormat="0" applyBorder="0" applyAlignment="0" applyProtection="0">
      <alignment vertical="center"/>
    </xf>
    <xf numFmtId="3" fontId="7" fillId="0" borderId="34">
      <alignment horizontal="center"/>
    </xf>
    <xf numFmtId="0" fontId="134" fillId="0" borderId="19">
      <alignment vertical="center"/>
    </xf>
    <xf numFmtId="0" fontId="11" fillId="21" borderId="0">
      <alignment horizontal="left"/>
    </xf>
    <xf numFmtId="0" fontId="15" fillId="0" borderId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15" fillId="0" borderId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15" fillId="0" borderId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15" fillId="0" borderId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15" fillId="0" borderId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15" fillId="0" borderId="0">
      <alignment vertical="center"/>
    </xf>
    <xf numFmtId="0" fontId="5" fillId="22" borderId="5" applyNumberFormat="0" applyFont="0" applyAlignment="0" applyProtection="0">
      <alignment vertical="center"/>
    </xf>
    <xf numFmtId="0" fontId="5" fillId="22" borderId="5" applyNumberFormat="0" applyFont="0" applyAlignment="0" applyProtection="0">
      <alignment vertical="center"/>
    </xf>
    <xf numFmtId="0" fontId="15" fillId="0" borderId="0">
      <alignment vertical="center"/>
    </xf>
    <xf numFmtId="0" fontId="5" fillId="22" borderId="5" applyNumberFormat="0" applyFont="0" applyAlignment="0" applyProtection="0">
      <alignment vertical="center"/>
    </xf>
    <xf numFmtId="0" fontId="15" fillId="0" borderId="0">
      <alignment vertical="center"/>
    </xf>
    <xf numFmtId="10" fontId="152" fillId="0" borderId="0">
      <alignment vertical="center"/>
    </xf>
    <xf numFmtId="178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15" fillId="0" borderId="0">
      <alignment vertical="center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0" fontId="15" fillId="0" borderId="0">
      <alignment vertical="center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0" fontId="15" fillId="0" borderId="0">
      <alignment vertical="center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9" fontId="20" fillId="23" borderId="0" applyFill="0" applyBorder="0" applyProtection="0">
      <alignment horizontal="right"/>
    </xf>
    <xf numFmtId="10" fontId="20" fillId="0" borderId="0" applyFill="0" applyBorder="0" applyProtection="0">
      <alignment horizontal="right"/>
    </xf>
    <xf numFmtId="0" fontId="15" fillId="0" borderId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5" fillId="0" borderId="0">
      <alignment vertical="center"/>
    </xf>
    <xf numFmtId="362" fontId="5" fillId="0" borderId="3" applyFont="0" applyFill="0" applyBorder="0" applyAlignment="0" applyProtection="0">
      <alignment vertical="center"/>
    </xf>
    <xf numFmtId="0" fontId="15" fillId="0" borderId="0">
      <alignment vertical="center"/>
    </xf>
    <xf numFmtId="363" fontId="5" fillId="45" borderId="71" applyFont="0" applyFill="0" applyBorder="0" applyAlignment="0" applyProtection="0">
      <alignment vertical="center"/>
    </xf>
    <xf numFmtId="0" fontId="15" fillId="0" borderId="0">
      <alignment vertical="center"/>
    </xf>
    <xf numFmtId="364" fontId="5" fillId="0" borderId="0" applyFont="0" applyFill="0" applyBorder="0" applyAlignment="0" applyProtection="0"/>
    <xf numFmtId="0" fontId="15" fillId="0" borderId="0">
      <alignment vertical="center"/>
    </xf>
    <xf numFmtId="365" fontId="5" fillId="0" borderId="6"/>
    <xf numFmtId="0" fontId="15" fillId="0" borderId="0">
      <alignment vertical="center"/>
    </xf>
    <xf numFmtId="366" fontId="5" fillId="0" borderId="6"/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0" fontId="70" fillId="24" borderId="0" applyNumberFormat="0" applyBorder="0" applyAlignment="0" applyProtection="0">
      <alignment vertical="center"/>
    </xf>
    <xf numFmtId="177" fontId="156" fillId="0" borderId="52">
      <alignment vertical="center"/>
    </xf>
    <xf numFmtId="183" fontId="5" fillId="25" borderId="2" applyNumberFormat="0">
      <alignment vertical="center"/>
    </xf>
    <xf numFmtId="183" fontId="5" fillId="0" borderId="2">
      <alignment vertical="center"/>
    </xf>
    <xf numFmtId="176" fontId="22" fillId="0" borderId="6">
      <alignment vertical="center"/>
    </xf>
    <xf numFmtId="3" fontId="23" fillId="0" borderId="2"/>
    <xf numFmtId="0" fontId="23" fillId="0" borderId="2"/>
    <xf numFmtId="3" fontId="23" fillId="0" borderId="7"/>
    <xf numFmtId="3" fontId="23" fillId="0" borderId="8"/>
    <xf numFmtId="0" fontId="24" fillId="0" borderId="2"/>
    <xf numFmtId="0" fontId="25" fillId="0" borderId="0">
      <alignment horizontal="center"/>
    </xf>
    <xf numFmtId="0" fontId="26" fillId="0" borderId="9">
      <alignment horizont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0" fontId="72" fillId="26" borderId="10" applyNumberFormat="0" applyAlignment="0" applyProtection="0">
      <alignment vertical="center"/>
    </xf>
    <xf numFmtId="3" fontId="158" fillId="0" borderId="0">
      <alignment vertical="center" wrapText="1"/>
    </xf>
    <xf numFmtId="3" fontId="159" fillId="0" borderId="0">
      <alignment vertical="center" wrapText="1"/>
    </xf>
    <xf numFmtId="0" fontId="27" fillId="0" borderId="2" applyFont="0" applyFill="0" applyBorder="0" applyAlignment="0" applyProtection="0"/>
    <xf numFmtId="305" fontId="152" fillId="0" borderId="0">
      <alignment vertical="center"/>
    </xf>
    <xf numFmtId="177" fontId="133" fillId="0" borderId="52">
      <alignment vertical="center"/>
    </xf>
    <xf numFmtId="184" fontId="28" fillId="0" borderId="0">
      <alignment vertical="center"/>
    </xf>
    <xf numFmtId="184" fontId="28" fillId="0" borderId="0">
      <alignment vertical="center"/>
    </xf>
    <xf numFmtId="184" fontId="28" fillId="0" borderId="0">
      <alignment vertical="center"/>
    </xf>
    <xf numFmtId="184" fontId="28" fillId="0" borderId="0">
      <alignment vertical="center"/>
    </xf>
    <xf numFmtId="184" fontId="28" fillId="0" borderId="0">
      <alignment vertical="center"/>
    </xf>
    <xf numFmtId="184" fontId="28" fillId="0" borderId="0">
      <alignment vertical="center"/>
    </xf>
    <xf numFmtId="184" fontId="28" fillId="0" borderId="0">
      <alignment vertical="center"/>
    </xf>
    <xf numFmtId="184" fontId="28" fillId="0" borderId="0">
      <alignment vertical="center"/>
    </xf>
    <xf numFmtId="184" fontId="28" fillId="0" borderId="0">
      <alignment vertical="center"/>
    </xf>
    <xf numFmtId="184" fontId="28" fillId="0" borderId="0">
      <alignment vertical="center"/>
    </xf>
    <xf numFmtId="184" fontId="28" fillId="0" borderId="0">
      <alignment vertical="center"/>
    </xf>
    <xf numFmtId="184" fontId="28" fillId="0" borderId="0">
      <alignment vertical="center"/>
    </xf>
    <xf numFmtId="184" fontId="28" fillId="0" borderId="0">
      <alignment vertical="center"/>
    </xf>
    <xf numFmtId="184" fontId="28" fillId="0" borderId="0">
      <alignment vertical="center"/>
    </xf>
    <xf numFmtId="184" fontId="28" fillId="0" borderId="0">
      <alignment vertical="center"/>
    </xf>
    <xf numFmtId="184" fontId="28" fillId="0" borderId="0">
      <alignment vertical="center"/>
    </xf>
    <xf numFmtId="184" fontId="28" fillId="0" borderId="0">
      <alignment vertical="center"/>
    </xf>
    <xf numFmtId="184" fontId="28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1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3" fontId="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56" fillId="0" borderId="0">
      <alignment vertical="top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56" fillId="0" borderId="0">
      <alignment vertical="top"/>
    </xf>
    <xf numFmtId="0" fontId="56" fillId="0" borderId="0">
      <alignment vertical="top"/>
    </xf>
    <xf numFmtId="0" fontId="11" fillId="0" borderId="0"/>
    <xf numFmtId="0" fontId="11" fillId="0" borderId="0"/>
    <xf numFmtId="0" fontId="56" fillId="0" borderId="0">
      <alignment vertical="top"/>
    </xf>
    <xf numFmtId="0" fontId="11" fillId="0" borderId="0"/>
    <xf numFmtId="0" fontId="13" fillId="0" borderId="0"/>
    <xf numFmtId="0" fontId="56" fillId="0" borderId="0">
      <alignment vertical="top"/>
    </xf>
    <xf numFmtId="0" fontId="11" fillId="0" borderId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1" fillId="0" borderId="0"/>
    <xf numFmtId="0" fontId="8" fillId="0" borderId="0"/>
    <xf numFmtId="0" fontId="29" fillId="0" borderId="11"/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4" fillId="0" borderId="72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15" fillId="0" borderId="0">
      <alignment vertical="center"/>
    </xf>
    <xf numFmtId="0" fontId="74" fillId="0" borderId="72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15" fillId="0" borderId="0">
      <alignment vertical="center"/>
    </xf>
    <xf numFmtId="0" fontId="74" fillId="0" borderId="72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72" applyNumberFormat="0" applyFill="0" applyAlignment="0" applyProtection="0">
      <alignment vertical="center"/>
    </xf>
    <xf numFmtId="0" fontId="74" fillId="0" borderId="72" applyNumberFormat="0" applyFill="0" applyAlignment="0" applyProtection="0">
      <alignment vertical="center"/>
    </xf>
    <xf numFmtId="0" fontId="74" fillId="0" borderId="72" applyNumberFormat="0" applyFill="0" applyAlignment="0" applyProtection="0">
      <alignment vertical="center"/>
    </xf>
    <xf numFmtId="0" fontId="74" fillId="0" borderId="72" applyNumberFormat="0" applyFill="0" applyAlignment="0" applyProtection="0">
      <alignment vertical="center"/>
    </xf>
    <xf numFmtId="0" fontId="74" fillId="0" borderId="72" applyNumberFormat="0" applyFill="0" applyAlignment="0" applyProtection="0">
      <alignment vertical="center"/>
    </xf>
    <xf numFmtId="0" fontId="74" fillId="0" borderId="72" applyNumberFormat="0" applyFill="0" applyAlignment="0" applyProtection="0">
      <alignment vertical="center"/>
    </xf>
    <xf numFmtId="0" fontId="74" fillId="0" borderId="72" applyNumberFormat="0" applyFill="0" applyAlignment="0" applyProtection="0">
      <alignment vertical="center"/>
    </xf>
    <xf numFmtId="0" fontId="74" fillId="0" borderId="72" applyNumberFormat="0" applyFill="0" applyAlignment="0" applyProtection="0">
      <alignment vertical="center"/>
    </xf>
    <xf numFmtId="0" fontId="74" fillId="0" borderId="72" applyNumberFormat="0" applyFill="0" applyAlignment="0" applyProtection="0">
      <alignment vertical="center"/>
    </xf>
    <xf numFmtId="0" fontId="74" fillId="0" borderId="72" applyNumberFormat="0" applyFill="0" applyAlignment="0" applyProtection="0">
      <alignment vertical="center"/>
    </xf>
    <xf numFmtId="0" fontId="74" fillId="0" borderId="72" applyNumberFormat="0" applyFill="0" applyAlignment="0" applyProtection="0">
      <alignment vertical="center"/>
    </xf>
    <xf numFmtId="0" fontId="74" fillId="0" borderId="72" applyNumberFormat="0" applyFill="0" applyAlignment="0" applyProtection="0">
      <alignment vertical="center"/>
    </xf>
    <xf numFmtId="253" fontId="5" fillId="0" borderId="0" applyFont="0" applyFill="0" applyBorder="0" applyAlignment="0" applyProtection="0"/>
    <xf numFmtId="253" fontId="5" fillId="0" borderId="0" applyFont="0" applyFill="0" applyBorder="0" applyAlignment="0" applyProtection="0"/>
    <xf numFmtId="253" fontId="5" fillId="0" borderId="0" applyFont="0" applyFill="0" applyBorder="0" applyAlignment="0" applyProtection="0"/>
    <xf numFmtId="253" fontId="5" fillId="0" borderId="0" applyFont="0" applyFill="0" applyBorder="0" applyAlignment="0" applyProtection="0"/>
    <xf numFmtId="253" fontId="5" fillId="0" borderId="0" applyFont="0" applyFill="0" applyBorder="0" applyAlignment="0" applyProtection="0"/>
    <xf numFmtId="0" fontId="15" fillId="0" borderId="0">
      <alignment vertical="center"/>
    </xf>
    <xf numFmtId="286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367" fontId="5" fillId="0" borderId="0" applyFont="0" applyFill="0" applyBorder="0" applyAlignment="0" applyProtection="0"/>
    <xf numFmtId="0" fontId="15" fillId="0" borderId="0">
      <alignment vertical="center"/>
    </xf>
    <xf numFmtId="367" fontId="5" fillId="0" borderId="0" applyFont="0" applyFill="0" applyBorder="0" applyAlignment="0" applyProtection="0"/>
    <xf numFmtId="0" fontId="143" fillId="0" borderId="0">
      <alignment vertical="center"/>
    </xf>
    <xf numFmtId="0" fontId="164" fillId="0" borderId="0">
      <alignment horizontal="center"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0" fontId="15" fillId="0" borderId="0">
      <alignment vertical="center"/>
    </xf>
    <xf numFmtId="0" fontId="75" fillId="7" borderId="4" applyNumberFormat="0" applyAlignment="0" applyProtection="0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0" fontId="15" fillId="0" borderId="0">
      <alignment vertical="center"/>
    </xf>
    <xf numFmtId="0" fontId="75" fillId="7" borderId="4" applyNumberFormat="0" applyAlignment="0" applyProtection="0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0" fontId="15" fillId="0" borderId="0">
      <alignment vertical="center"/>
    </xf>
    <xf numFmtId="0" fontId="75" fillId="7" borderId="4" applyNumberFormat="0" applyAlignment="0" applyProtection="0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0" fontId="15" fillId="0" borderId="0">
      <alignment vertical="center"/>
    </xf>
    <xf numFmtId="0" fontId="75" fillId="7" borderId="4" applyNumberFormat="0" applyAlignment="0" applyProtection="0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0" fontId="75" fillId="7" borderId="4" applyNumberFormat="0" applyAlignment="0" applyProtection="0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0" fontId="75" fillId="7" borderId="4" applyNumberFormat="0" applyAlignment="0" applyProtection="0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0" fontId="15" fillId="0" borderId="0">
      <alignment vertical="center"/>
    </xf>
    <xf numFmtId="0" fontId="75" fillId="7" borderId="4" applyNumberFormat="0" applyAlignment="0" applyProtection="0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0" fontId="15" fillId="0" borderId="0">
      <alignment vertical="center"/>
    </xf>
    <xf numFmtId="0" fontId="75" fillId="7" borderId="4" applyNumberFormat="0" applyAlignment="0" applyProtection="0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0" fontId="15" fillId="0" borderId="0">
      <alignment vertical="center"/>
    </xf>
    <xf numFmtId="0" fontId="75" fillId="7" borderId="4" applyNumberFormat="0" applyAlignment="0" applyProtection="0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183" fontId="5" fillId="0" borderId="2">
      <alignment vertical="center"/>
    </xf>
    <xf numFmtId="0" fontId="15" fillId="0" borderId="0">
      <alignment vertical="center"/>
    </xf>
    <xf numFmtId="0" fontId="75" fillId="7" borderId="4" applyNumberFormat="0" applyAlignment="0" applyProtection="0">
      <alignment vertical="center"/>
    </xf>
    <xf numFmtId="183" fontId="5" fillId="0" borderId="2">
      <alignment vertical="center"/>
    </xf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3" fontId="86" fillId="0" borderId="0" applyFont="0" applyFill="0" applyBorder="0" applyAlignment="0" applyProtection="0"/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210" fontId="9" fillId="0" borderId="0">
      <protection locked="0"/>
    </xf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3" fontId="86" fillId="0" borderId="0" applyFont="0" applyFill="0" applyBorder="0" applyAlignment="0" applyProtection="0"/>
    <xf numFmtId="0" fontId="15" fillId="0" borderId="0">
      <alignment vertical="center"/>
    </xf>
    <xf numFmtId="0" fontId="217" fillId="0" borderId="73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15" fillId="0" borderId="0">
      <alignment vertical="center"/>
    </xf>
    <xf numFmtId="0" fontId="217" fillId="0" borderId="73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15" fillId="0" borderId="0">
      <alignment vertical="center"/>
    </xf>
    <xf numFmtId="0" fontId="217" fillId="0" borderId="73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77" fillId="0" borderId="14" applyNumberFormat="0" applyFill="0" applyAlignment="0" applyProtection="0">
      <alignment vertical="center"/>
    </xf>
    <xf numFmtId="0" fontId="217" fillId="0" borderId="73" applyNumberFormat="0" applyFill="0" applyAlignment="0" applyProtection="0">
      <alignment vertical="center"/>
    </xf>
    <xf numFmtId="0" fontId="217" fillId="0" borderId="73" applyNumberFormat="0" applyFill="0" applyAlignment="0" applyProtection="0">
      <alignment vertical="center"/>
    </xf>
    <xf numFmtId="0" fontId="217" fillId="0" borderId="73" applyNumberFormat="0" applyFill="0" applyAlignment="0" applyProtection="0">
      <alignment vertical="center"/>
    </xf>
    <xf numFmtId="0" fontId="217" fillId="0" borderId="73" applyNumberFormat="0" applyFill="0" applyAlignment="0" applyProtection="0">
      <alignment vertical="center"/>
    </xf>
    <xf numFmtId="0" fontId="217" fillId="0" borderId="73" applyNumberFormat="0" applyFill="0" applyAlignment="0" applyProtection="0">
      <alignment vertical="center"/>
    </xf>
    <xf numFmtId="0" fontId="217" fillId="0" borderId="73" applyNumberFormat="0" applyFill="0" applyAlignment="0" applyProtection="0">
      <alignment vertical="center"/>
    </xf>
    <xf numFmtId="0" fontId="217" fillId="0" borderId="73" applyNumberFormat="0" applyFill="0" applyAlignment="0" applyProtection="0">
      <alignment vertical="center"/>
    </xf>
    <xf numFmtId="0" fontId="217" fillId="0" borderId="73" applyNumberFormat="0" applyFill="0" applyAlignment="0" applyProtection="0">
      <alignment vertical="center"/>
    </xf>
    <xf numFmtId="0" fontId="217" fillId="0" borderId="73" applyNumberFormat="0" applyFill="0" applyAlignment="0" applyProtection="0">
      <alignment vertical="center"/>
    </xf>
    <xf numFmtId="0" fontId="217" fillId="0" borderId="73" applyNumberFormat="0" applyFill="0" applyAlignment="0" applyProtection="0">
      <alignment vertical="center"/>
    </xf>
    <xf numFmtId="0" fontId="217" fillId="0" borderId="73" applyNumberFormat="0" applyFill="0" applyAlignment="0" applyProtection="0">
      <alignment vertical="center"/>
    </xf>
    <xf numFmtId="0" fontId="217" fillId="0" borderId="73" applyNumberFormat="0" applyFill="0" applyAlignment="0" applyProtection="0">
      <alignment vertical="center"/>
    </xf>
    <xf numFmtId="0" fontId="218" fillId="0" borderId="0"/>
    <xf numFmtId="0" fontId="218" fillId="0" borderId="0"/>
    <xf numFmtId="0" fontId="218" fillId="0" borderId="0"/>
    <xf numFmtId="0" fontId="218" fillId="0" borderId="0"/>
    <xf numFmtId="0" fontId="218" fillId="0" borderId="0"/>
    <xf numFmtId="0" fontId="218" fillId="0" borderId="0"/>
    <xf numFmtId="0" fontId="218" fillId="0" borderId="0"/>
    <xf numFmtId="0" fontId="218" fillId="0" borderId="0"/>
    <xf numFmtId="0" fontId="218" fillId="0" borderId="0"/>
    <xf numFmtId="0" fontId="218" fillId="0" borderId="0"/>
    <xf numFmtId="0" fontId="218" fillId="0" borderId="0"/>
    <xf numFmtId="0" fontId="218" fillId="0" borderId="0"/>
    <xf numFmtId="0" fontId="218" fillId="0" borderId="0"/>
    <xf numFmtId="0" fontId="218" fillId="0" borderId="0"/>
    <xf numFmtId="0" fontId="218" fillId="0" borderId="0"/>
    <xf numFmtId="0" fontId="218" fillId="0" borderId="0"/>
    <xf numFmtId="0" fontId="218" fillId="0" borderId="0"/>
    <xf numFmtId="0" fontId="218" fillId="0" borderId="0"/>
    <xf numFmtId="0" fontId="218" fillId="0" borderId="0"/>
    <xf numFmtId="0" fontId="218" fillId="0" borderId="0"/>
    <xf numFmtId="0" fontId="219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15" fillId="0" borderId="0">
      <alignment vertical="center"/>
    </xf>
    <xf numFmtId="0" fontId="219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15" fillId="0" borderId="0">
      <alignment vertical="center"/>
    </xf>
    <xf numFmtId="0" fontId="219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78" fillId="0" borderId="15" applyNumberFormat="0" applyFill="0" applyAlignment="0" applyProtection="0">
      <alignment vertical="center"/>
    </xf>
    <xf numFmtId="0" fontId="219" fillId="0" borderId="15" applyNumberFormat="0" applyFill="0" applyAlignment="0" applyProtection="0">
      <alignment vertical="center"/>
    </xf>
    <xf numFmtId="0" fontId="219" fillId="0" borderId="15" applyNumberFormat="0" applyFill="0" applyAlignment="0" applyProtection="0">
      <alignment vertical="center"/>
    </xf>
    <xf numFmtId="0" fontId="219" fillId="0" borderId="15" applyNumberFormat="0" applyFill="0" applyAlignment="0" applyProtection="0">
      <alignment vertical="center"/>
    </xf>
    <xf numFmtId="0" fontId="219" fillId="0" borderId="15" applyNumberFormat="0" applyFill="0" applyAlignment="0" applyProtection="0">
      <alignment vertical="center"/>
    </xf>
    <xf numFmtId="0" fontId="219" fillId="0" borderId="15" applyNumberFormat="0" applyFill="0" applyAlignment="0" applyProtection="0">
      <alignment vertical="center"/>
    </xf>
    <xf numFmtId="0" fontId="219" fillId="0" borderId="15" applyNumberFormat="0" applyFill="0" applyAlignment="0" applyProtection="0">
      <alignment vertical="center"/>
    </xf>
    <xf numFmtId="0" fontId="219" fillId="0" borderId="15" applyNumberFormat="0" applyFill="0" applyAlignment="0" applyProtection="0">
      <alignment vertical="center"/>
    </xf>
    <xf numFmtId="0" fontId="219" fillId="0" borderId="15" applyNumberFormat="0" applyFill="0" applyAlignment="0" applyProtection="0">
      <alignment vertical="center"/>
    </xf>
    <xf numFmtId="0" fontId="219" fillId="0" borderId="15" applyNumberFormat="0" applyFill="0" applyAlignment="0" applyProtection="0">
      <alignment vertical="center"/>
    </xf>
    <xf numFmtId="0" fontId="219" fillId="0" borderId="15" applyNumberFormat="0" applyFill="0" applyAlignment="0" applyProtection="0">
      <alignment vertical="center"/>
    </xf>
    <xf numFmtId="0" fontId="219" fillId="0" borderId="15" applyNumberFormat="0" applyFill="0" applyAlignment="0" applyProtection="0">
      <alignment vertical="center"/>
    </xf>
    <xf numFmtId="0" fontId="219" fillId="0" borderId="15" applyNumberFormat="0" applyFill="0" applyAlignment="0" applyProtection="0">
      <alignment vertical="center"/>
    </xf>
    <xf numFmtId="0" fontId="218" fillId="0" borderId="0"/>
    <xf numFmtId="0" fontId="218" fillId="0" borderId="0"/>
    <xf numFmtId="0" fontId="218" fillId="0" borderId="0"/>
    <xf numFmtId="0" fontId="220" fillId="0" borderId="74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15" fillId="0" borderId="0">
      <alignment vertical="center"/>
    </xf>
    <xf numFmtId="0" fontId="220" fillId="0" borderId="74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15" fillId="0" borderId="0">
      <alignment vertical="center"/>
    </xf>
    <xf numFmtId="0" fontId="220" fillId="0" borderId="74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79" fillId="0" borderId="16" applyNumberFormat="0" applyFill="0" applyAlignment="0" applyProtection="0">
      <alignment vertical="center"/>
    </xf>
    <xf numFmtId="0" fontId="220" fillId="0" borderId="74" applyNumberFormat="0" applyFill="0" applyAlignment="0" applyProtection="0">
      <alignment vertical="center"/>
    </xf>
    <xf numFmtId="0" fontId="220" fillId="0" borderId="74" applyNumberFormat="0" applyFill="0" applyAlignment="0" applyProtection="0">
      <alignment vertical="center"/>
    </xf>
    <xf numFmtId="0" fontId="220" fillId="0" borderId="74" applyNumberFormat="0" applyFill="0" applyAlignment="0" applyProtection="0">
      <alignment vertical="center"/>
    </xf>
    <xf numFmtId="0" fontId="220" fillId="0" borderId="74" applyNumberFormat="0" applyFill="0" applyAlignment="0" applyProtection="0">
      <alignment vertical="center"/>
    </xf>
    <xf numFmtId="0" fontId="220" fillId="0" borderId="74" applyNumberFormat="0" applyFill="0" applyAlignment="0" applyProtection="0">
      <alignment vertical="center"/>
    </xf>
    <xf numFmtId="0" fontId="220" fillId="0" borderId="74" applyNumberFormat="0" applyFill="0" applyAlignment="0" applyProtection="0">
      <alignment vertical="center"/>
    </xf>
    <xf numFmtId="0" fontId="220" fillId="0" borderId="74" applyNumberFormat="0" applyFill="0" applyAlignment="0" applyProtection="0">
      <alignment vertical="center"/>
    </xf>
    <xf numFmtId="0" fontId="220" fillId="0" borderId="74" applyNumberFormat="0" applyFill="0" applyAlignment="0" applyProtection="0">
      <alignment vertical="center"/>
    </xf>
    <xf numFmtId="0" fontId="220" fillId="0" borderId="74" applyNumberFormat="0" applyFill="0" applyAlignment="0" applyProtection="0">
      <alignment vertical="center"/>
    </xf>
    <xf numFmtId="0" fontId="220" fillId="0" borderId="74" applyNumberFormat="0" applyFill="0" applyAlignment="0" applyProtection="0">
      <alignment vertical="center"/>
    </xf>
    <xf numFmtId="0" fontId="220" fillId="0" borderId="74" applyNumberFormat="0" applyFill="0" applyAlignment="0" applyProtection="0">
      <alignment vertical="center"/>
    </xf>
    <xf numFmtId="0" fontId="220" fillId="0" borderId="74" applyNumberFormat="0" applyFill="0" applyAlignment="0" applyProtection="0">
      <alignment vertical="center"/>
    </xf>
    <xf numFmtId="0" fontId="22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22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220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79" fillId="0" borderId="0" applyNumberFormat="0" applyFill="0" applyBorder="0" applyAlignment="0" applyProtection="0">
      <alignment vertical="center"/>
    </xf>
    <xf numFmtId="0" fontId="220" fillId="0" borderId="0" applyNumberFormat="0" applyFill="0" applyBorder="0" applyAlignment="0" applyProtection="0">
      <alignment vertical="center"/>
    </xf>
    <xf numFmtId="0" fontId="220" fillId="0" borderId="0" applyNumberFormat="0" applyFill="0" applyBorder="0" applyAlignment="0" applyProtection="0">
      <alignment vertical="center"/>
    </xf>
    <xf numFmtId="0" fontId="220" fillId="0" borderId="0" applyNumberFormat="0" applyFill="0" applyBorder="0" applyAlignment="0" applyProtection="0">
      <alignment vertical="center"/>
    </xf>
    <xf numFmtId="0" fontId="220" fillId="0" borderId="0" applyNumberFormat="0" applyFill="0" applyBorder="0" applyAlignment="0" applyProtection="0">
      <alignment vertical="center"/>
    </xf>
    <xf numFmtId="0" fontId="220" fillId="0" borderId="0" applyNumberFormat="0" applyFill="0" applyBorder="0" applyAlignment="0" applyProtection="0">
      <alignment vertical="center"/>
    </xf>
    <xf numFmtId="0" fontId="220" fillId="0" borderId="0" applyNumberFormat="0" applyFill="0" applyBorder="0" applyAlignment="0" applyProtection="0">
      <alignment vertical="center"/>
    </xf>
    <xf numFmtId="0" fontId="220" fillId="0" borderId="0" applyNumberFormat="0" applyFill="0" applyBorder="0" applyAlignment="0" applyProtection="0">
      <alignment vertical="center"/>
    </xf>
    <xf numFmtId="0" fontId="220" fillId="0" borderId="0" applyNumberFormat="0" applyFill="0" applyBorder="0" applyAlignment="0" applyProtection="0">
      <alignment vertical="center"/>
    </xf>
    <xf numFmtId="0" fontId="220" fillId="0" borderId="0" applyNumberFormat="0" applyFill="0" applyBorder="0" applyAlignment="0" applyProtection="0">
      <alignment vertical="center"/>
    </xf>
    <xf numFmtId="0" fontId="220" fillId="0" borderId="0" applyNumberFormat="0" applyFill="0" applyBorder="0" applyAlignment="0" applyProtection="0">
      <alignment vertical="center"/>
    </xf>
    <xf numFmtId="0" fontId="220" fillId="0" borderId="0" applyNumberFormat="0" applyFill="0" applyBorder="0" applyAlignment="0" applyProtection="0">
      <alignment vertical="center"/>
    </xf>
    <xf numFmtId="0" fontId="220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218" fillId="0" borderId="0"/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218" fillId="0" borderId="0"/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218" fillId="0" borderId="0"/>
    <xf numFmtId="0" fontId="218" fillId="0" borderId="0"/>
    <xf numFmtId="0" fontId="218" fillId="0" borderId="0"/>
    <xf numFmtId="0" fontId="218" fillId="0" borderId="0"/>
    <xf numFmtId="0" fontId="218" fillId="0" borderId="0"/>
    <xf numFmtId="0" fontId="218" fillId="0" borderId="0"/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54" fontId="11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5" fillId="0" borderId="0">
      <alignment vertical="center"/>
    </xf>
    <xf numFmtId="0" fontId="81" fillId="4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15" fillId="0" borderId="0">
      <alignment vertical="center"/>
    </xf>
    <xf numFmtId="0" fontId="81" fillId="4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15" fillId="0" borderId="0">
      <alignment vertical="center"/>
    </xf>
    <xf numFmtId="0" fontId="81" fillId="4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20" borderId="17" applyNumberFormat="0" applyAlignment="0" applyProtection="0">
      <alignment vertical="center"/>
    </xf>
    <xf numFmtId="0" fontId="81" fillId="40" borderId="17" applyNumberFormat="0" applyAlignment="0" applyProtection="0">
      <alignment vertical="center"/>
    </xf>
    <xf numFmtId="0" fontId="81" fillId="40" borderId="17" applyNumberFormat="0" applyAlignment="0" applyProtection="0">
      <alignment vertical="center"/>
    </xf>
    <xf numFmtId="0" fontId="81" fillId="40" borderId="17" applyNumberFormat="0" applyAlignment="0" applyProtection="0">
      <alignment vertical="center"/>
    </xf>
    <xf numFmtId="0" fontId="81" fillId="40" borderId="17" applyNumberFormat="0" applyAlignment="0" applyProtection="0">
      <alignment vertical="center"/>
    </xf>
    <xf numFmtId="0" fontId="81" fillId="40" borderId="17" applyNumberFormat="0" applyAlignment="0" applyProtection="0">
      <alignment vertical="center"/>
    </xf>
    <xf numFmtId="0" fontId="81" fillId="40" borderId="17" applyNumberFormat="0" applyAlignment="0" applyProtection="0">
      <alignment vertical="center"/>
    </xf>
    <xf numFmtId="0" fontId="81" fillId="40" borderId="17" applyNumberFormat="0" applyAlignment="0" applyProtection="0">
      <alignment vertical="center"/>
    </xf>
    <xf numFmtId="0" fontId="81" fillId="40" borderId="17" applyNumberFormat="0" applyAlignment="0" applyProtection="0">
      <alignment vertical="center"/>
    </xf>
    <xf numFmtId="0" fontId="81" fillId="40" borderId="17" applyNumberFormat="0" applyAlignment="0" applyProtection="0">
      <alignment vertical="center"/>
    </xf>
    <xf numFmtId="0" fontId="81" fillId="40" borderId="17" applyNumberFormat="0" applyAlignment="0" applyProtection="0">
      <alignment vertical="center"/>
    </xf>
    <xf numFmtId="0" fontId="81" fillId="40" borderId="17" applyNumberFormat="0" applyAlignment="0" applyProtection="0">
      <alignment vertical="center"/>
    </xf>
    <xf numFmtId="0" fontId="81" fillId="40" borderId="17" applyNumberFormat="0" applyAlignment="0" applyProtection="0">
      <alignment vertical="center"/>
    </xf>
    <xf numFmtId="178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15" fillId="0" borderId="0">
      <alignment vertical="center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0" fontId="15" fillId="0" borderId="0">
      <alignment vertical="center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41" fontId="5" fillId="0" borderId="0" applyFont="0" applyFill="0" applyBorder="0" applyAlignment="0" applyProtection="0"/>
    <xf numFmtId="0" fontId="15" fillId="0" borderId="0">
      <alignment vertical="center"/>
    </xf>
    <xf numFmtId="368" fontId="5" fillId="0" borderId="0" applyFont="0" applyFill="0" applyBorder="0" applyAlignment="0" applyProtection="0"/>
    <xf numFmtId="0" fontId="15" fillId="0" borderId="0">
      <alignment vertical="center"/>
    </xf>
    <xf numFmtId="369" fontId="5" fillId="0" borderId="0" applyFont="0" applyFill="0" applyBorder="0" applyAlignment="0" applyProtection="0"/>
    <xf numFmtId="0" fontId="15" fillId="0" borderId="0">
      <alignment vertical="center"/>
    </xf>
    <xf numFmtId="370" fontId="5" fillId="0" borderId="75" applyFont="0" applyFill="0" applyBorder="0" applyAlignment="0" applyProtection="0">
      <alignment vertical="center"/>
    </xf>
    <xf numFmtId="0" fontId="15" fillId="0" borderId="0">
      <alignment vertical="center"/>
    </xf>
    <xf numFmtId="371" fontId="5" fillId="0" borderId="3" applyFont="0" applyFill="0" applyBorder="0" applyAlignment="0" applyProtection="0">
      <alignment vertical="center"/>
    </xf>
    <xf numFmtId="0" fontId="15" fillId="0" borderId="0">
      <alignment vertical="center"/>
    </xf>
    <xf numFmtId="372" fontId="20" fillId="23" borderId="0" applyFill="0" applyBorder="0" applyProtection="0">
      <alignment horizontal="right"/>
    </xf>
    <xf numFmtId="38" fontId="11" fillId="23" borderId="0" applyFill="0" applyBorder="0" applyProtection="0">
      <alignment horizontal="right"/>
    </xf>
    <xf numFmtId="177" fontId="11" fillId="0" borderId="0" applyNumberFormat="0" applyFont="0" applyFill="0" applyBorder="0" applyAlignment="0" applyProtection="0">
      <alignment horizontal="right"/>
    </xf>
    <xf numFmtId="305" fontId="169" fillId="0" borderId="0" applyFont="0" applyFill="0" applyBorder="0" applyAlignment="0" applyProtection="0"/>
    <xf numFmtId="0" fontId="15" fillId="0" borderId="0">
      <alignment vertical="center"/>
    </xf>
    <xf numFmtId="373" fontId="5" fillId="28" borderId="2" applyFont="0" applyFill="0" applyBorder="0" applyAlignment="0" applyProtection="0"/>
    <xf numFmtId="0" fontId="15" fillId="0" borderId="0">
      <alignment vertical="center"/>
    </xf>
    <xf numFmtId="374" fontId="5" fillId="0" borderId="6" applyFont="0" applyFill="0" applyBorder="0" applyAlignment="0" applyProtection="0"/>
    <xf numFmtId="0" fontId="15" fillId="0" borderId="0">
      <alignment vertical="center"/>
    </xf>
    <xf numFmtId="375" fontId="5" fillId="0" borderId="76" applyFont="0" applyFill="0" applyBorder="0" applyAlignment="0" applyProtection="0"/>
    <xf numFmtId="0" fontId="15" fillId="0" borderId="0">
      <alignment vertical="center"/>
    </xf>
    <xf numFmtId="376" fontId="5" fillId="0" borderId="3" applyFont="0" applyFill="0" applyBorder="0" applyAlignment="0" applyProtection="0"/>
    <xf numFmtId="0" fontId="15" fillId="0" borderId="0">
      <alignment vertical="center"/>
    </xf>
    <xf numFmtId="276" fontId="5" fillId="0" borderId="6"/>
    <xf numFmtId="331" fontId="169" fillId="0" borderId="2">
      <alignment vertical="center"/>
    </xf>
    <xf numFmtId="0" fontId="34" fillId="0" borderId="0"/>
    <xf numFmtId="0" fontId="221" fillId="0" borderId="0">
      <alignment horizontal="centerContinuous" vertical="center"/>
    </xf>
    <xf numFmtId="0" fontId="221" fillId="0" borderId="0">
      <alignment horizontal="centerContinuous" vertical="center"/>
    </xf>
    <xf numFmtId="2" fontId="171" fillId="0" borderId="6" applyNumberFormat="0" applyFont="0" applyFill="0" applyAlignment="0" applyProtection="0">
      <alignment vertical="center"/>
    </xf>
    <xf numFmtId="178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15" fillId="0" borderId="0">
      <alignment vertical="center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0" fontId="15" fillId="0" borderId="0">
      <alignment vertical="center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86" fontId="11" fillId="0" borderId="0">
      <protection locked="0"/>
    </xf>
    <xf numFmtId="186" fontId="11" fillId="0" borderId="0">
      <protection locked="0"/>
    </xf>
    <xf numFmtId="186" fontId="11" fillId="0" borderId="0">
      <protection locked="0"/>
    </xf>
    <xf numFmtId="186" fontId="11" fillId="0" borderId="0">
      <protection locked="0"/>
    </xf>
    <xf numFmtId="186" fontId="11" fillId="0" borderId="0">
      <protection locked="0"/>
    </xf>
    <xf numFmtId="186" fontId="11" fillId="0" borderId="0">
      <protection locked="0"/>
    </xf>
    <xf numFmtId="186" fontId="11" fillId="0" borderId="0">
      <protection locked="0"/>
    </xf>
    <xf numFmtId="186" fontId="11" fillId="0" borderId="0">
      <protection locked="0"/>
    </xf>
    <xf numFmtId="186" fontId="11" fillId="0" borderId="0">
      <protection locked="0"/>
    </xf>
    <xf numFmtId="186" fontId="11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208" fontId="9" fillId="0" borderId="0">
      <protection locked="0"/>
    </xf>
    <xf numFmtId="178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15" fillId="0" borderId="0">
      <alignment vertical="center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0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0" fontId="15" fillId="0" borderId="0">
      <alignment vertical="center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178" fontId="84" fillId="0" borderId="0">
      <protection locked="0"/>
    </xf>
    <xf numFmtId="0" fontId="15" fillId="0" borderId="0"/>
    <xf numFmtId="0" fontId="3" fillId="0" borderId="0">
      <alignment vertical="center"/>
    </xf>
    <xf numFmtId="0" fontId="15" fillId="0" borderId="0">
      <alignment vertical="center"/>
    </xf>
    <xf numFmtId="0" fontId="15" fillId="0" borderId="0"/>
    <xf numFmtId="0" fontId="3" fillId="0" borderId="0">
      <alignment vertical="center"/>
    </xf>
    <xf numFmtId="0" fontId="15" fillId="0" borderId="0"/>
    <xf numFmtId="0" fontId="3" fillId="0" borderId="0">
      <alignment vertical="center"/>
    </xf>
    <xf numFmtId="0" fontId="15" fillId="0" borderId="0"/>
    <xf numFmtId="0" fontId="15" fillId="0" borderId="0">
      <alignment vertical="center"/>
    </xf>
    <xf numFmtId="0" fontId="15" fillId="0" borderId="0"/>
    <xf numFmtId="0" fontId="3" fillId="0" borderId="0">
      <alignment vertical="center"/>
    </xf>
    <xf numFmtId="0" fontId="15" fillId="0" borderId="0"/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5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15" fillId="0" borderId="0">
      <alignment vertical="center"/>
    </xf>
    <xf numFmtId="0" fontId="15" fillId="0" borderId="0"/>
    <xf numFmtId="0" fontId="3" fillId="0" borderId="0">
      <alignment vertical="center"/>
    </xf>
    <xf numFmtId="0" fontId="15" fillId="0" borderId="0">
      <alignment vertical="center"/>
    </xf>
    <xf numFmtId="0" fontId="15" fillId="0" borderId="0"/>
    <xf numFmtId="0" fontId="3" fillId="0" borderId="0">
      <alignment vertical="center"/>
    </xf>
    <xf numFmtId="0" fontId="34" fillId="0" borderId="0" applyNumberFormat="0" applyFont="0" applyFill="0" applyBorder="0" applyProtection="0">
      <alignment vertical="center"/>
    </xf>
    <xf numFmtId="0" fontId="15" fillId="0" borderId="0"/>
    <xf numFmtId="0" fontId="23" fillId="0" borderId="0">
      <alignment vertical="center"/>
    </xf>
    <xf numFmtId="0" fontId="23" fillId="0" borderId="0">
      <alignment vertical="center"/>
    </xf>
    <xf numFmtId="0" fontId="15" fillId="0" borderId="0" applyProtection="0"/>
    <xf numFmtId="0" fontId="15" fillId="0" borderId="0" applyProtection="0"/>
    <xf numFmtId="0" fontId="17" fillId="0" borderId="3">
      <alignment horizontal="center" vertical="center"/>
    </xf>
    <xf numFmtId="187" fontId="11" fillId="0" borderId="0">
      <protection locked="0"/>
    </xf>
    <xf numFmtId="187" fontId="11" fillId="0" borderId="0">
      <protection locked="0"/>
    </xf>
    <xf numFmtId="187" fontId="11" fillId="0" borderId="0">
      <protection locked="0"/>
    </xf>
    <xf numFmtId="187" fontId="11" fillId="0" borderId="0">
      <protection locked="0"/>
    </xf>
    <xf numFmtId="187" fontId="11" fillId="0" borderId="0">
      <protection locked="0"/>
    </xf>
    <xf numFmtId="187" fontId="11" fillId="0" borderId="0">
      <protection locked="0"/>
    </xf>
    <xf numFmtId="187" fontId="11" fillId="0" borderId="0">
      <protection locked="0"/>
    </xf>
    <xf numFmtId="187" fontId="11" fillId="0" borderId="0">
      <protection locked="0"/>
    </xf>
    <xf numFmtId="187" fontId="11" fillId="0" borderId="0">
      <protection locked="0"/>
    </xf>
    <xf numFmtId="187" fontId="11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207" fontId="9" fillId="0" borderId="0">
      <protection locked="0"/>
    </xf>
    <xf numFmtId="188" fontId="11" fillId="0" borderId="0">
      <protection locked="0"/>
    </xf>
    <xf numFmtId="188" fontId="11" fillId="0" borderId="0">
      <protection locked="0"/>
    </xf>
    <xf numFmtId="188" fontId="11" fillId="0" borderId="0">
      <protection locked="0"/>
    </xf>
    <xf numFmtId="188" fontId="11" fillId="0" borderId="0">
      <protection locked="0"/>
    </xf>
    <xf numFmtId="188" fontId="11" fillId="0" borderId="0">
      <protection locked="0"/>
    </xf>
    <xf numFmtId="188" fontId="11" fillId="0" borderId="0">
      <protection locked="0"/>
    </xf>
    <xf numFmtId="188" fontId="11" fillId="0" borderId="0">
      <protection locked="0"/>
    </xf>
    <xf numFmtId="188" fontId="11" fillId="0" borderId="0">
      <protection locked="0"/>
    </xf>
    <xf numFmtId="188" fontId="11" fillId="0" borderId="0">
      <protection locked="0"/>
    </xf>
    <xf numFmtId="188" fontId="11" fillId="0" borderId="0">
      <protection locked="0"/>
    </xf>
    <xf numFmtId="211" fontId="9" fillId="0" borderId="0">
      <protection locked="0"/>
    </xf>
    <xf numFmtId="211" fontId="9" fillId="0" borderId="0">
      <protection locked="0"/>
    </xf>
    <xf numFmtId="211" fontId="9" fillId="0" borderId="0">
      <protection locked="0"/>
    </xf>
    <xf numFmtId="211" fontId="9" fillId="0" borderId="0">
      <protection locked="0"/>
    </xf>
    <xf numFmtId="211" fontId="9" fillId="0" borderId="0">
      <protection locked="0"/>
    </xf>
    <xf numFmtId="211" fontId="9" fillId="0" borderId="0">
      <protection locked="0"/>
    </xf>
    <xf numFmtId="211" fontId="9" fillId="0" borderId="0">
      <protection locked="0"/>
    </xf>
    <xf numFmtId="211" fontId="9" fillId="0" borderId="0">
      <protection locked="0"/>
    </xf>
    <xf numFmtId="0" fontId="15" fillId="0" borderId="0">
      <alignment vertical="center"/>
    </xf>
    <xf numFmtId="38" fontId="15" fillId="0" borderId="0" applyNumberFormat="0" applyFont="0" applyFill="0" applyBorder="0" applyAlignment="0" applyProtection="0">
      <protection locked="0"/>
    </xf>
    <xf numFmtId="41" fontId="3" fillId="0" borderId="0" applyFont="0" applyFill="0" applyBorder="0" applyAlignment="0" applyProtection="0">
      <alignment vertical="center"/>
    </xf>
  </cellStyleXfs>
  <cellXfs count="500">
    <xf numFmtId="0" fontId="0" fillId="0" borderId="0" xfId="0">
      <alignment vertical="center"/>
    </xf>
    <xf numFmtId="0" fontId="112" fillId="0" borderId="0" xfId="0" applyFont="1">
      <alignment vertical="center"/>
    </xf>
    <xf numFmtId="0" fontId="111" fillId="0" borderId="0" xfId="0" applyFont="1" applyAlignment="1">
      <alignment horizontal="center" vertical="center"/>
    </xf>
    <xf numFmtId="0" fontId="112" fillId="0" borderId="38" xfId="0" applyFont="1" applyBorder="1" applyAlignment="1">
      <alignment horizontal="center" vertical="center"/>
    </xf>
    <xf numFmtId="41" fontId="112" fillId="0" borderId="38" xfId="1" applyFont="1" applyBorder="1">
      <alignment vertical="center"/>
    </xf>
    <xf numFmtId="0" fontId="112" fillId="0" borderId="38" xfId="0" applyFont="1" applyBorder="1" applyAlignment="1">
      <alignment horizontal="center" vertical="center" shrinkToFit="1"/>
    </xf>
    <xf numFmtId="41" fontId="112" fillId="0" borderId="0" xfId="1" applyFont="1">
      <alignment vertical="center"/>
    </xf>
    <xf numFmtId="269" fontId="117" fillId="0" borderId="0" xfId="0" applyNumberFormat="1" applyFont="1" applyAlignment="1">
      <alignment horizontal="left" vertical="center" indent="1"/>
    </xf>
    <xf numFmtId="41" fontId="116" fillId="0" borderId="0" xfId="1" applyFont="1">
      <alignment vertical="center"/>
    </xf>
    <xf numFmtId="0" fontId="116" fillId="0" borderId="0" xfId="0" applyFont="1">
      <alignment vertical="center"/>
    </xf>
    <xf numFmtId="43" fontId="111" fillId="0" borderId="0" xfId="1" applyNumberFormat="1" applyFont="1" applyAlignment="1">
      <alignment horizontal="center" vertical="center"/>
    </xf>
    <xf numFmtId="0" fontId="122" fillId="38" borderId="25" xfId="3438" applyFont="1" applyFill="1" applyBorder="1" applyAlignment="1">
      <alignment horizontal="center" vertical="center"/>
    </xf>
    <xf numFmtId="0" fontId="122" fillId="38" borderId="2" xfId="3438" quotePrefix="1" applyFont="1" applyFill="1" applyBorder="1" applyAlignment="1">
      <alignment horizontal="center" vertical="center"/>
    </xf>
    <xf numFmtId="3" fontId="122" fillId="38" borderId="2" xfId="3438" applyNumberFormat="1" applyFont="1" applyFill="1" applyBorder="1" applyAlignment="1">
      <alignment vertical="center"/>
    </xf>
    <xf numFmtId="0" fontId="122" fillId="38" borderId="1" xfId="3438" applyFont="1" applyFill="1" applyBorder="1" applyAlignment="1">
      <alignment horizontal="center" vertical="center"/>
    </xf>
    <xf numFmtId="0" fontId="122" fillId="38" borderId="41" xfId="3438" applyFont="1" applyFill="1" applyBorder="1" applyAlignment="1">
      <alignment horizontal="center" vertical="center"/>
    </xf>
    <xf numFmtId="0" fontId="122" fillId="38" borderId="2" xfId="3438" applyFont="1" applyFill="1" applyBorder="1" applyAlignment="1">
      <alignment horizontal="center" vertical="center"/>
    </xf>
    <xf numFmtId="0" fontId="121" fillId="38" borderId="2" xfId="3438" applyFont="1" applyFill="1" applyBorder="1" applyAlignment="1">
      <alignment horizontal="center" vertical="center"/>
    </xf>
    <xf numFmtId="0" fontId="121" fillId="38" borderId="2" xfId="3438" quotePrefix="1" applyFont="1" applyFill="1" applyBorder="1" applyAlignment="1">
      <alignment horizontal="center" vertical="center"/>
    </xf>
    <xf numFmtId="0" fontId="120" fillId="0" borderId="0" xfId="3471" applyFont="1" applyAlignment="1">
      <alignment horizontal="right"/>
    </xf>
    <xf numFmtId="0" fontId="27" fillId="0" borderId="0" xfId="3471" applyFont="1"/>
    <xf numFmtId="0" fontId="5" fillId="38" borderId="0" xfId="3471" applyFont="1" applyFill="1"/>
    <xf numFmtId="0" fontId="122" fillId="38" borderId="2" xfId="3471" applyFont="1" applyFill="1" applyBorder="1" applyAlignment="1">
      <alignment horizontal="center"/>
    </xf>
    <xf numFmtId="49" fontId="122" fillId="38" borderId="2" xfId="3471" applyNumberFormat="1" applyFont="1" applyFill="1" applyBorder="1" applyAlignment="1">
      <alignment horizontal="center"/>
    </xf>
    <xf numFmtId="0" fontId="5" fillId="38" borderId="0" xfId="3471" applyFont="1" applyFill="1" applyAlignment="1">
      <alignment horizontal="center"/>
    </xf>
    <xf numFmtId="0" fontId="27" fillId="38" borderId="0" xfId="3471" applyFont="1" applyFill="1"/>
    <xf numFmtId="0" fontId="27" fillId="38" borderId="0" xfId="3471" applyFont="1" applyFill="1" applyAlignment="1">
      <alignment horizontal="center"/>
    </xf>
    <xf numFmtId="0" fontId="27" fillId="0" borderId="0" xfId="3471" applyFont="1" applyAlignment="1">
      <alignment horizontal="center"/>
    </xf>
    <xf numFmtId="0" fontId="122" fillId="38" borderId="1" xfId="3438" applyFont="1" applyFill="1" applyBorder="1" applyAlignment="1">
      <alignment horizontal="center" vertical="center"/>
    </xf>
    <xf numFmtId="0" fontId="122" fillId="38" borderId="41" xfId="3438" applyFont="1" applyFill="1" applyBorder="1" applyAlignment="1">
      <alignment horizontal="center" vertical="center"/>
    </xf>
    <xf numFmtId="0" fontId="131" fillId="0" borderId="45" xfId="0" applyFont="1" applyBorder="1" applyAlignment="1">
      <alignment horizontal="center" vertical="center" shrinkToFit="1"/>
    </xf>
    <xf numFmtId="0" fontId="116" fillId="39" borderId="37" xfId="0" applyFont="1" applyFill="1" applyBorder="1" applyAlignment="1">
      <alignment horizontal="center" vertical="center"/>
    </xf>
    <xf numFmtId="0" fontId="116" fillId="39" borderId="38" xfId="0" applyFont="1" applyFill="1" applyBorder="1" applyAlignment="1">
      <alignment horizontal="left" vertical="center"/>
    </xf>
    <xf numFmtId="0" fontId="116" fillId="39" borderId="36" xfId="0" applyFont="1" applyFill="1" applyBorder="1" applyAlignment="1">
      <alignment horizontal="center" vertical="center"/>
    </xf>
    <xf numFmtId="0" fontId="116" fillId="39" borderId="6" xfId="0" applyFont="1" applyFill="1" applyBorder="1" applyAlignment="1">
      <alignment horizontal="left" vertical="center"/>
    </xf>
    <xf numFmtId="0" fontId="122" fillId="38" borderId="2" xfId="3438" applyFont="1" applyFill="1" applyBorder="1" applyAlignment="1">
      <alignment horizontal="center" vertical="center" shrinkToFit="1"/>
    </xf>
    <xf numFmtId="0" fontId="121" fillId="38" borderId="2" xfId="3438" applyFont="1" applyFill="1" applyBorder="1" applyAlignment="1">
      <alignment horizontal="center" vertical="center" shrinkToFit="1"/>
    </xf>
    <xf numFmtId="0" fontId="5" fillId="38" borderId="0" xfId="3471" applyFont="1" applyFill="1" applyAlignment="1">
      <alignment shrinkToFit="1"/>
    </xf>
    <xf numFmtId="0" fontId="27" fillId="38" borderId="0" xfId="3471" applyFont="1" applyFill="1" applyAlignment="1">
      <alignment shrinkToFit="1"/>
    </xf>
    <xf numFmtId="0" fontId="27" fillId="0" borderId="0" xfId="3471" applyFont="1" applyAlignment="1">
      <alignment shrinkToFit="1"/>
    </xf>
    <xf numFmtId="0" fontId="118" fillId="0" borderId="0" xfId="3471" applyFont="1" applyBorder="1" applyAlignment="1">
      <alignment horizontal="left" vertical="center"/>
    </xf>
    <xf numFmtId="0" fontId="5" fillId="0" borderId="0" xfId="9696" applyFont="1"/>
    <xf numFmtId="0" fontId="133" fillId="0" borderId="0" xfId="9696" applyFont="1"/>
    <xf numFmtId="176" fontId="20" fillId="0" borderId="0" xfId="9697" applyNumberFormat="1" applyFont="1" applyAlignment="1">
      <alignment vertical="center"/>
    </xf>
    <xf numFmtId="0" fontId="122" fillId="38" borderId="2" xfId="3438" applyFont="1" applyFill="1" applyBorder="1" applyAlignment="1">
      <alignment horizontal="center" vertical="center"/>
    </xf>
    <xf numFmtId="41" fontId="201" fillId="0" borderId="0" xfId="1" applyFont="1">
      <alignment vertical="center"/>
    </xf>
    <xf numFmtId="0" fontId="201" fillId="0" borderId="0" xfId="0" applyFont="1">
      <alignment vertical="center"/>
    </xf>
    <xf numFmtId="0" fontId="118" fillId="0" borderId="39" xfId="3471" applyFont="1" applyBorder="1" applyAlignment="1">
      <alignment vertical="center"/>
    </xf>
    <xf numFmtId="0" fontId="111" fillId="37" borderId="40" xfId="0" applyFont="1" applyFill="1" applyBorder="1" applyAlignment="1">
      <alignment horizontal="center" vertical="center" wrapText="1"/>
    </xf>
    <xf numFmtId="0" fontId="131" fillId="38" borderId="45" xfId="0" applyFont="1" applyFill="1" applyBorder="1" applyAlignment="1">
      <alignment horizontal="center" vertical="center" shrinkToFit="1"/>
    </xf>
    <xf numFmtId="41" fontId="112" fillId="38" borderId="45" xfId="1" applyFont="1" applyFill="1" applyBorder="1">
      <alignment vertical="center"/>
    </xf>
    <xf numFmtId="0" fontId="112" fillId="38" borderId="45" xfId="0" applyFont="1" applyFill="1" applyBorder="1" applyAlignment="1">
      <alignment horizontal="center" vertical="center" shrinkToFit="1"/>
    </xf>
    <xf numFmtId="0" fontId="131" fillId="38" borderId="36" xfId="0" applyFont="1" applyFill="1" applyBorder="1" applyAlignment="1">
      <alignment horizontal="center" vertical="center"/>
    </xf>
    <xf numFmtId="0" fontId="131" fillId="38" borderId="36" xfId="0" quotePrefix="1" applyFont="1" applyFill="1" applyBorder="1" applyAlignment="1">
      <alignment horizontal="center" vertical="center"/>
    </xf>
    <xf numFmtId="41" fontId="112" fillId="38" borderId="54" xfId="1" applyFont="1" applyFill="1" applyBorder="1">
      <alignment vertical="center"/>
    </xf>
    <xf numFmtId="0" fontId="131" fillId="38" borderId="62" xfId="0" applyFont="1" applyFill="1" applyBorder="1" applyAlignment="1">
      <alignment horizontal="center" vertical="center" shrinkToFit="1"/>
    </xf>
    <xf numFmtId="0" fontId="112" fillId="38" borderId="62" xfId="0" applyFont="1" applyFill="1" applyBorder="1" applyAlignment="1">
      <alignment horizontal="center" vertical="center"/>
    </xf>
    <xf numFmtId="0" fontId="204" fillId="0" borderId="0" xfId="0" applyFont="1" applyBorder="1" applyAlignment="1">
      <alignment horizontal="center" vertical="center" wrapText="1"/>
    </xf>
    <xf numFmtId="0" fontId="204" fillId="0" borderId="0" xfId="0" applyFont="1" applyBorder="1" applyAlignment="1">
      <alignment horizontal="justify" vertical="center" wrapText="1"/>
    </xf>
    <xf numFmtId="41" fontId="116" fillId="38" borderId="0" xfId="0" applyNumberFormat="1" applyFont="1" applyFill="1" applyBorder="1" applyAlignment="1">
      <alignment horizontal="left" vertical="center"/>
    </xf>
    <xf numFmtId="0" fontId="112" fillId="38" borderId="0" xfId="0" applyFont="1" applyFill="1" applyBorder="1" applyAlignment="1">
      <alignment horizontal="center" vertical="center"/>
    </xf>
    <xf numFmtId="41" fontId="112" fillId="38" borderId="62" xfId="1" applyFont="1" applyFill="1" applyBorder="1">
      <alignment vertical="center"/>
    </xf>
    <xf numFmtId="0" fontId="112" fillId="38" borderId="62" xfId="0" applyFont="1" applyFill="1" applyBorder="1" applyAlignment="1">
      <alignment horizontal="center" vertical="center" shrinkToFit="1"/>
    </xf>
    <xf numFmtId="0" fontId="112" fillId="0" borderId="63" xfId="0" applyFont="1" applyBorder="1" applyAlignment="1">
      <alignment horizontal="center" vertical="center" wrapText="1"/>
    </xf>
    <xf numFmtId="0" fontId="112" fillId="0" borderId="64" xfId="0" applyFont="1" applyBorder="1" applyAlignment="1">
      <alignment horizontal="justify" vertical="center" wrapText="1"/>
    </xf>
    <xf numFmtId="0" fontId="116" fillId="38" borderId="64" xfId="0" applyFont="1" applyFill="1" applyBorder="1" applyAlignment="1">
      <alignment horizontal="center" vertical="center"/>
    </xf>
    <xf numFmtId="0" fontId="205" fillId="0" borderId="64" xfId="0" applyFont="1" applyBorder="1" applyAlignment="1">
      <alignment horizontal="center" vertical="center" wrapText="1"/>
    </xf>
    <xf numFmtId="41" fontId="116" fillId="38" borderId="64" xfId="0" applyNumberFormat="1" applyFont="1" applyFill="1" applyBorder="1" applyAlignment="1">
      <alignment horizontal="left" vertical="center"/>
    </xf>
    <xf numFmtId="0" fontId="112" fillId="38" borderId="64" xfId="0" applyFont="1" applyFill="1" applyBorder="1" applyAlignment="1">
      <alignment horizontal="center" vertical="center"/>
    </xf>
    <xf numFmtId="0" fontId="204" fillId="0" borderId="63" xfId="0" applyFont="1" applyBorder="1" applyAlignment="1">
      <alignment horizontal="center" vertical="center" wrapText="1"/>
    </xf>
    <xf numFmtId="0" fontId="204" fillId="0" borderId="64" xfId="0" applyFont="1" applyBorder="1" applyAlignment="1">
      <alignment horizontal="justify" vertical="center" wrapText="1"/>
    </xf>
    <xf numFmtId="0" fontId="204" fillId="0" borderId="64" xfId="0" applyFont="1" applyBorder="1" applyAlignment="1">
      <alignment horizontal="center" vertical="center" wrapText="1"/>
    </xf>
    <xf numFmtId="41" fontId="112" fillId="38" borderId="66" xfId="1" applyFont="1" applyFill="1" applyBorder="1">
      <alignment vertical="center"/>
    </xf>
    <xf numFmtId="41" fontId="116" fillId="38" borderId="67" xfId="0" applyNumberFormat="1" applyFont="1" applyFill="1" applyBorder="1" applyAlignment="1">
      <alignment horizontal="left" vertical="center"/>
    </xf>
    <xf numFmtId="0" fontId="131" fillId="38" borderId="64" xfId="0" applyFont="1" applyFill="1" applyBorder="1" applyAlignment="1">
      <alignment horizontal="center" vertical="center" shrinkToFit="1"/>
    </xf>
    <xf numFmtId="0" fontId="205" fillId="0" borderId="63" xfId="0" applyFont="1" applyBorder="1" applyAlignment="1">
      <alignment horizontal="center" vertical="center" wrapText="1"/>
    </xf>
    <xf numFmtId="0" fontId="205" fillId="0" borderId="64" xfId="0" applyFont="1" applyBorder="1" applyAlignment="1">
      <alignment horizontal="justify" vertical="center" wrapText="1"/>
    </xf>
    <xf numFmtId="41" fontId="208" fillId="38" borderId="64" xfId="0" applyNumberFormat="1" applyFont="1" applyFill="1" applyBorder="1" applyAlignment="1">
      <alignment horizontal="left" vertical="center"/>
    </xf>
    <xf numFmtId="0" fontId="204" fillId="38" borderId="64" xfId="0" applyFont="1" applyFill="1" applyBorder="1" applyAlignment="1">
      <alignment horizontal="center" vertical="center" wrapText="1"/>
    </xf>
    <xf numFmtId="0" fontId="205" fillId="38" borderId="64" xfId="0" applyFont="1" applyFill="1" applyBorder="1" applyAlignment="1">
      <alignment horizontal="center" vertical="center" wrapText="1"/>
    </xf>
    <xf numFmtId="49" fontId="204" fillId="0" borderId="64" xfId="0" applyNumberFormat="1" applyFont="1" applyBorder="1" applyAlignment="1">
      <alignment horizontal="justify" vertical="center" wrapText="1"/>
    </xf>
    <xf numFmtId="41" fontId="131" fillId="38" borderId="45" xfId="1" applyFont="1" applyFill="1" applyBorder="1">
      <alignment vertical="center"/>
    </xf>
    <xf numFmtId="41" fontId="131" fillId="38" borderId="6" xfId="1" applyFont="1" applyFill="1" applyBorder="1">
      <alignment vertical="center"/>
    </xf>
    <xf numFmtId="0" fontId="207" fillId="0" borderId="35" xfId="0" applyFont="1" applyBorder="1" applyAlignment="1">
      <alignment horizontal="center" vertical="center"/>
    </xf>
    <xf numFmtId="0" fontId="207" fillId="38" borderId="65" xfId="0" applyFont="1" applyFill="1" applyBorder="1" applyAlignment="1">
      <alignment horizontal="center" vertical="center"/>
    </xf>
    <xf numFmtId="0" fontId="207" fillId="38" borderId="0" xfId="0" applyFont="1" applyFill="1" applyBorder="1" applyAlignment="1">
      <alignment horizontal="center" vertical="center"/>
    </xf>
    <xf numFmtId="0" fontId="207" fillId="0" borderId="0" xfId="0" applyFont="1">
      <alignment vertical="center"/>
    </xf>
    <xf numFmtId="0" fontId="202" fillId="0" borderId="45" xfId="0" applyFont="1" applyBorder="1" applyAlignment="1">
      <alignment horizontal="center" vertical="center" shrinkToFit="1"/>
    </xf>
    <xf numFmtId="0" fontId="131" fillId="0" borderId="64" xfId="0" applyFont="1" applyBorder="1" applyAlignment="1">
      <alignment horizontal="center" vertical="center" wrapText="1"/>
    </xf>
    <xf numFmtId="0" fontId="131" fillId="38" borderId="64" xfId="0" applyFont="1" applyFill="1" applyBorder="1" applyAlignment="1">
      <alignment horizontal="center" vertical="center"/>
    </xf>
    <xf numFmtId="41" fontId="131" fillId="38" borderId="64" xfId="0" applyNumberFormat="1" applyFont="1" applyFill="1" applyBorder="1" applyAlignment="1">
      <alignment horizontal="center" vertical="center" wrapText="1"/>
    </xf>
    <xf numFmtId="41" fontId="131" fillId="38" borderId="64" xfId="0" applyNumberFormat="1" applyFont="1" applyFill="1" applyBorder="1" applyAlignment="1">
      <alignment horizontal="center" vertical="center"/>
    </xf>
    <xf numFmtId="0" fontId="131" fillId="38" borderId="64" xfId="0" applyFont="1" applyFill="1" applyBorder="1" applyAlignment="1">
      <alignment horizontal="center" vertical="center" wrapText="1" shrinkToFit="1"/>
    </xf>
    <xf numFmtId="41" fontId="131" fillId="38" borderId="67" xfId="1" applyFont="1" applyFill="1" applyBorder="1">
      <alignment vertical="center"/>
    </xf>
    <xf numFmtId="41" fontId="205" fillId="38" borderId="64" xfId="0" applyNumberFormat="1" applyFont="1" applyFill="1" applyBorder="1" applyAlignment="1">
      <alignment horizontal="center" vertical="center"/>
    </xf>
    <xf numFmtId="41" fontId="131" fillId="38" borderId="67" xfId="0" applyNumberFormat="1" applyFont="1" applyFill="1" applyBorder="1" applyAlignment="1">
      <alignment horizontal="left" vertical="center"/>
    </xf>
    <xf numFmtId="41" fontId="208" fillId="38" borderId="67" xfId="0" applyNumberFormat="1" applyFont="1" applyFill="1" applyBorder="1" applyAlignment="1">
      <alignment horizontal="left" vertical="center"/>
    </xf>
    <xf numFmtId="0" fontId="205" fillId="38" borderId="64" xfId="0" applyFont="1" applyFill="1" applyBorder="1" applyAlignment="1">
      <alignment horizontal="center" vertical="center"/>
    </xf>
    <xf numFmtId="41" fontId="205" fillId="38" borderId="64" xfId="0" applyNumberFormat="1" applyFont="1" applyFill="1" applyBorder="1" applyAlignment="1">
      <alignment horizontal="center" vertical="center" wrapText="1"/>
    </xf>
    <xf numFmtId="41" fontId="205" fillId="38" borderId="67" xfId="0" applyNumberFormat="1" applyFont="1" applyFill="1" applyBorder="1" applyAlignment="1">
      <alignment horizontal="left" vertical="center"/>
    </xf>
    <xf numFmtId="49" fontId="205" fillId="0" borderId="64" xfId="0" applyNumberFormat="1" applyFont="1" applyBorder="1" applyAlignment="1">
      <alignment horizontal="justify" vertical="center" wrapText="1"/>
    </xf>
    <xf numFmtId="0" fontId="112" fillId="0" borderId="0" xfId="0" applyFont="1" applyAlignment="1">
      <alignment horizontal="center" vertical="center"/>
    </xf>
    <xf numFmtId="176" fontId="112" fillId="0" borderId="38" xfId="1" applyNumberFormat="1" applyFont="1" applyBorder="1" applyAlignment="1">
      <alignment horizontal="center" vertical="center"/>
    </xf>
    <xf numFmtId="176" fontId="112" fillId="38" borderId="62" xfId="1" applyNumberFormat="1" applyFont="1" applyFill="1" applyBorder="1" applyAlignment="1">
      <alignment horizontal="center" vertical="center"/>
    </xf>
    <xf numFmtId="176" fontId="205" fillId="0" borderId="64" xfId="1" applyNumberFormat="1" applyFont="1" applyBorder="1" applyAlignment="1">
      <alignment horizontal="center" vertical="center" wrapText="1"/>
    </xf>
    <xf numFmtId="176" fontId="204" fillId="0" borderId="64" xfId="1" applyNumberFormat="1" applyFont="1" applyBorder="1" applyAlignment="1">
      <alignment horizontal="center" vertical="center" wrapText="1"/>
    </xf>
    <xf numFmtId="176" fontId="131" fillId="0" borderId="64" xfId="1" applyNumberFormat="1" applyFont="1" applyBorder="1" applyAlignment="1">
      <alignment horizontal="center" vertical="center" wrapText="1"/>
    </xf>
    <xf numFmtId="176" fontId="204" fillId="38" borderId="64" xfId="1" applyNumberFormat="1" applyFont="1" applyFill="1" applyBorder="1" applyAlignment="1">
      <alignment horizontal="center" vertical="center" wrapText="1"/>
    </xf>
    <xf numFmtId="176" fontId="205" fillId="38" borderId="64" xfId="1" applyNumberFormat="1" applyFont="1" applyFill="1" applyBorder="1" applyAlignment="1">
      <alignment horizontal="center" vertical="center" wrapText="1"/>
    </xf>
    <xf numFmtId="0" fontId="112" fillId="38" borderId="46" xfId="0" applyFont="1" applyFill="1" applyBorder="1" applyAlignment="1">
      <alignment horizontal="center" vertical="center"/>
    </xf>
    <xf numFmtId="0" fontId="112" fillId="38" borderId="46" xfId="0" applyFont="1" applyFill="1" applyBorder="1" applyAlignment="1">
      <alignment horizontal="center" vertical="center" wrapText="1"/>
    </xf>
    <xf numFmtId="0" fontId="112" fillId="38" borderId="65" xfId="0" applyFont="1" applyFill="1" applyBorder="1" applyAlignment="1">
      <alignment horizontal="center" vertical="center" wrapText="1"/>
    </xf>
    <xf numFmtId="0" fontId="112" fillId="38" borderId="65" xfId="0" applyFont="1" applyFill="1" applyBorder="1" applyAlignment="1">
      <alignment horizontal="center" vertical="center"/>
    </xf>
    <xf numFmtId="0" fontId="205" fillId="38" borderId="65" xfId="0" applyFont="1" applyFill="1" applyBorder="1" applyAlignment="1">
      <alignment horizontal="center" vertical="center" wrapText="1"/>
    </xf>
    <xf numFmtId="0" fontId="210" fillId="0" borderId="64" xfId="0" applyFont="1" applyBorder="1" applyAlignment="1">
      <alignment vertical="center" wrapText="1"/>
    </xf>
    <xf numFmtId="176" fontId="210" fillId="0" borderId="64" xfId="1" applyNumberFormat="1" applyFont="1" applyBorder="1" applyAlignment="1">
      <alignment horizontal="center" vertical="center" wrapText="1"/>
    </xf>
    <xf numFmtId="0" fontId="211" fillId="38" borderId="64" xfId="0" applyFont="1" applyFill="1" applyBorder="1" applyAlignment="1">
      <alignment horizontal="center" vertical="center" wrapText="1"/>
    </xf>
    <xf numFmtId="176" fontId="210" fillId="38" borderId="64" xfId="1" applyNumberFormat="1" applyFont="1" applyFill="1" applyBorder="1" applyAlignment="1">
      <alignment horizontal="center" vertical="center" wrapText="1"/>
    </xf>
    <xf numFmtId="41" fontId="131" fillId="38" borderId="64" xfId="0" applyNumberFormat="1" applyFont="1" applyFill="1" applyBorder="1" applyAlignment="1">
      <alignment horizontal="left" vertical="center"/>
    </xf>
    <xf numFmtId="0" fontId="131" fillId="38" borderId="65" xfId="0" applyFont="1" applyFill="1" applyBorder="1" applyAlignment="1">
      <alignment horizontal="center" vertical="center" wrapText="1"/>
    </xf>
    <xf numFmtId="269" fontId="204" fillId="38" borderId="64" xfId="0" applyNumberFormat="1" applyFont="1" applyFill="1" applyBorder="1" applyAlignment="1">
      <alignment horizontal="center" vertical="center" wrapText="1"/>
    </xf>
    <xf numFmtId="0" fontId="209" fillId="38" borderId="65" xfId="0" applyFont="1" applyFill="1" applyBorder="1" applyAlignment="1">
      <alignment horizontal="center" vertical="center"/>
    </xf>
    <xf numFmtId="41" fontId="205" fillId="38" borderId="64" xfId="0" applyNumberFormat="1" applyFont="1" applyFill="1" applyBorder="1" applyAlignment="1">
      <alignment horizontal="center" vertical="center" shrinkToFit="1"/>
    </xf>
    <xf numFmtId="0" fontId="204" fillId="42" borderId="63" xfId="0" applyFont="1" applyFill="1" applyBorder="1" applyAlignment="1">
      <alignment horizontal="center" vertical="center" wrapText="1"/>
    </xf>
    <xf numFmtId="41" fontId="116" fillId="42" borderId="64" xfId="0" applyNumberFormat="1" applyFont="1" applyFill="1" applyBorder="1" applyAlignment="1">
      <alignment horizontal="left" vertical="center"/>
    </xf>
    <xf numFmtId="0" fontId="204" fillId="42" borderId="64" xfId="0" applyFont="1" applyFill="1" applyBorder="1" applyAlignment="1">
      <alignment horizontal="center" vertical="center" wrapText="1"/>
    </xf>
    <xf numFmtId="41" fontId="116" fillId="42" borderId="67" xfId="0" applyNumberFormat="1" applyFont="1" applyFill="1" applyBorder="1" applyAlignment="1">
      <alignment horizontal="left" vertical="center"/>
    </xf>
    <xf numFmtId="0" fontId="112" fillId="42" borderId="64" xfId="0" applyFont="1" applyFill="1" applyBorder="1" applyAlignment="1">
      <alignment horizontal="center" vertical="center"/>
    </xf>
    <xf numFmtId="0" fontId="207" fillId="42" borderId="65" xfId="0" applyFont="1" applyFill="1" applyBorder="1" applyAlignment="1">
      <alignment horizontal="center" vertical="center"/>
    </xf>
    <xf numFmtId="0" fontId="206" fillId="42" borderId="64" xfId="0" applyFont="1" applyFill="1" applyBorder="1" applyAlignment="1">
      <alignment horizontal="center" vertical="center" wrapText="1"/>
    </xf>
    <xf numFmtId="0" fontId="204" fillId="43" borderId="63" xfId="0" applyFont="1" applyFill="1" applyBorder="1" applyAlignment="1">
      <alignment horizontal="center" vertical="center" wrapText="1"/>
    </xf>
    <xf numFmtId="41" fontId="116" fillId="43" borderId="64" xfId="0" applyNumberFormat="1" applyFont="1" applyFill="1" applyBorder="1" applyAlignment="1">
      <alignment horizontal="left" vertical="center"/>
    </xf>
    <xf numFmtId="0" fontId="204" fillId="43" borderId="64" xfId="0" applyFont="1" applyFill="1" applyBorder="1" applyAlignment="1">
      <alignment horizontal="center" vertical="center" wrapText="1"/>
    </xf>
    <xf numFmtId="41" fontId="116" fillId="43" borderId="67" xfId="0" applyNumberFormat="1" applyFont="1" applyFill="1" applyBorder="1" applyAlignment="1">
      <alignment horizontal="left" vertical="center"/>
    </xf>
    <xf numFmtId="0" fontId="112" fillId="43" borderId="64" xfId="0" applyFont="1" applyFill="1" applyBorder="1" applyAlignment="1">
      <alignment horizontal="center" vertical="center"/>
    </xf>
    <xf numFmtId="0" fontId="207" fillId="43" borderId="65" xfId="0" applyFont="1" applyFill="1" applyBorder="1" applyAlignment="1">
      <alignment horizontal="center" vertical="center"/>
    </xf>
    <xf numFmtId="9" fontId="116" fillId="42" borderId="64" xfId="0" applyNumberFormat="1" applyFont="1" applyFill="1" applyBorder="1" applyAlignment="1">
      <alignment horizontal="center" vertical="center"/>
    </xf>
    <xf numFmtId="0" fontId="206" fillId="43" borderId="64" xfId="0" applyFont="1" applyFill="1" applyBorder="1" applyAlignment="1">
      <alignment horizontal="center" vertical="center" wrapText="1"/>
    </xf>
    <xf numFmtId="0" fontId="206" fillId="42" borderId="63" xfId="0" applyFont="1" applyFill="1" applyBorder="1" applyAlignment="1">
      <alignment horizontal="center" vertical="center" wrapText="1"/>
    </xf>
    <xf numFmtId="0" fontId="206" fillId="42" borderId="64" xfId="0" applyFont="1" applyFill="1" applyBorder="1" applyAlignment="1">
      <alignment horizontal="left" vertical="center" wrapText="1"/>
    </xf>
    <xf numFmtId="0" fontId="116" fillId="42" borderId="64" xfId="0" applyFont="1" applyFill="1" applyBorder="1" applyAlignment="1">
      <alignment horizontal="left" vertical="center"/>
    </xf>
    <xf numFmtId="0" fontId="212" fillId="42" borderId="68" xfId="0" applyFont="1" applyFill="1" applyBorder="1" applyAlignment="1">
      <alignment horizontal="center" vertical="center"/>
    </xf>
    <xf numFmtId="0" fontId="116" fillId="42" borderId="69" xfId="0" applyFont="1" applyFill="1" applyBorder="1" applyAlignment="1">
      <alignment horizontal="left" vertical="center"/>
    </xf>
    <xf numFmtId="0" fontId="131" fillId="39" borderId="45" xfId="0" applyFont="1" applyFill="1" applyBorder="1" applyAlignment="1">
      <alignment horizontal="center" vertical="center" shrinkToFit="1"/>
    </xf>
    <xf numFmtId="0" fontId="112" fillId="39" borderId="45" xfId="0" applyFont="1" applyFill="1" applyBorder="1" applyAlignment="1">
      <alignment horizontal="center" vertical="center"/>
    </xf>
    <xf numFmtId="176" fontId="112" fillId="39" borderId="45" xfId="1" applyNumberFormat="1" applyFont="1" applyFill="1" applyBorder="1" applyAlignment="1">
      <alignment horizontal="center" vertical="center"/>
    </xf>
    <xf numFmtId="41" fontId="112" fillId="39" borderId="45" xfId="1" applyFont="1" applyFill="1" applyBorder="1">
      <alignment vertical="center"/>
    </xf>
    <xf numFmtId="0" fontId="112" fillId="39" borderId="45" xfId="0" applyFont="1" applyFill="1" applyBorder="1" applyAlignment="1">
      <alignment horizontal="center" vertical="center" shrinkToFit="1"/>
    </xf>
    <xf numFmtId="0" fontId="112" fillId="39" borderId="46" xfId="0" applyFont="1" applyFill="1" applyBorder="1" applyAlignment="1">
      <alignment horizontal="center" vertical="center"/>
    </xf>
    <xf numFmtId="0" fontId="116" fillId="42" borderId="44" xfId="0" applyFont="1" applyFill="1" applyBorder="1" applyAlignment="1">
      <alignment horizontal="center" vertical="center"/>
    </xf>
    <xf numFmtId="0" fontId="116" fillId="42" borderId="45" xfId="0" applyFont="1" applyFill="1" applyBorder="1" applyAlignment="1">
      <alignment horizontal="left" vertical="center"/>
    </xf>
    <xf numFmtId="41" fontId="131" fillId="0" borderId="0" xfId="1" applyFont="1">
      <alignment vertical="center"/>
    </xf>
    <xf numFmtId="0" fontId="131" fillId="0" borderId="0" xfId="0" applyFont="1">
      <alignment vertical="center"/>
    </xf>
    <xf numFmtId="3" fontId="122" fillId="38" borderId="1" xfId="3438" quotePrefix="1" applyNumberFormat="1" applyFont="1" applyFill="1" applyBorder="1" applyAlignment="1">
      <alignment horizontal="right" vertical="center"/>
    </xf>
    <xf numFmtId="3" fontId="122" fillId="38" borderId="41" xfId="3438" quotePrefix="1" applyNumberFormat="1" applyFont="1" applyFill="1" applyBorder="1" applyAlignment="1">
      <alignment horizontal="right" vertical="center"/>
    </xf>
    <xf numFmtId="0" fontId="122" fillId="38" borderId="2" xfId="3438" applyFont="1" applyFill="1" applyBorder="1" applyAlignment="1">
      <alignment horizontal="center" vertical="center"/>
    </xf>
    <xf numFmtId="41" fontId="213" fillId="38" borderId="64" xfId="0" applyNumberFormat="1" applyFont="1" applyFill="1" applyBorder="1" applyAlignment="1">
      <alignment horizontal="center" vertical="center"/>
    </xf>
    <xf numFmtId="41" fontId="213" fillId="38" borderId="64" xfId="0" applyNumberFormat="1" applyFont="1" applyFill="1" applyBorder="1" applyAlignment="1">
      <alignment horizontal="center" vertical="center" wrapText="1"/>
    </xf>
    <xf numFmtId="0" fontId="214" fillId="38" borderId="65" xfId="0" applyFont="1" applyFill="1" applyBorder="1" applyAlignment="1">
      <alignment horizontal="center" vertical="center"/>
    </xf>
    <xf numFmtId="0" fontId="112" fillId="38" borderId="70" xfId="0" applyFont="1" applyFill="1" applyBorder="1" applyAlignment="1">
      <alignment horizontal="center" vertical="center" wrapText="1"/>
    </xf>
    <xf numFmtId="0" fontId="207" fillId="38" borderId="64" xfId="0" applyFont="1" applyFill="1" applyBorder="1" applyAlignment="1">
      <alignment horizontal="center" vertical="center" wrapText="1"/>
    </xf>
    <xf numFmtId="3" fontId="122" fillId="38" borderId="1" xfId="3438" quotePrefix="1" applyNumberFormat="1" applyFont="1" applyFill="1" applyBorder="1" applyAlignment="1">
      <alignment horizontal="right" vertical="center"/>
    </xf>
    <xf numFmtId="3" fontId="122" fillId="38" borderId="41" xfId="3438" quotePrefix="1" applyNumberFormat="1" applyFont="1" applyFill="1" applyBorder="1" applyAlignment="1">
      <alignment horizontal="right" vertical="center"/>
    </xf>
    <xf numFmtId="0" fontId="122" fillId="38" borderId="1" xfId="3438" applyFont="1" applyFill="1" applyBorder="1" applyAlignment="1">
      <alignment horizontal="center" vertical="center"/>
    </xf>
    <xf numFmtId="0" fontId="122" fillId="38" borderId="41" xfId="3438" applyFont="1" applyFill="1" applyBorder="1" applyAlignment="1">
      <alignment horizontal="center" vertical="center"/>
    </xf>
    <xf numFmtId="273" fontId="122" fillId="38" borderId="2" xfId="3438" applyNumberFormat="1" applyFont="1" applyFill="1" applyBorder="1" applyAlignment="1">
      <alignment horizontal="center" vertical="center"/>
    </xf>
    <xf numFmtId="41" fontId="131" fillId="38" borderId="64" xfId="1" applyFont="1" applyFill="1" applyBorder="1">
      <alignment vertical="center"/>
    </xf>
    <xf numFmtId="0" fontId="118" fillId="0" borderId="0" xfId="3471" applyFont="1" applyBorder="1" applyAlignment="1">
      <alignment vertical="center"/>
    </xf>
    <xf numFmtId="3" fontId="122" fillId="38" borderId="25" xfId="3438" quotePrefix="1" applyNumberFormat="1" applyFont="1" applyFill="1" applyBorder="1" applyAlignment="1">
      <alignment horizontal="right" vertical="center"/>
    </xf>
    <xf numFmtId="41" fontId="205" fillId="38" borderId="64" xfId="0" applyNumberFormat="1" applyFont="1" applyFill="1" applyBorder="1" applyAlignment="1">
      <alignment horizontal="left" vertical="center"/>
    </xf>
    <xf numFmtId="0" fontId="131" fillId="0" borderId="0" xfId="20510" applyFont="1" applyAlignment="1">
      <alignment horizontal="center" vertical="center"/>
    </xf>
    <xf numFmtId="0" fontId="209" fillId="0" borderId="0" xfId="20510" applyFont="1" applyAlignment="1">
      <alignment horizontal="center" vertical="center"/>
    </xf>
    <xf numFmtId="41" fontId="222" fillId="37" borderId="2" xfId="20611" applyFont="1" applyFill="1" applyBorder="1" applyAlignment="1">
      <alignment horizontal="center" vertical="center" wrapText="1"/>
    </xf>
    <xf numFmtId="0" fontId="222" fillId="0" borderId="21" xfId="20510" applyFont="1" applyFill="1" applyBorder="1" applyAlignment="1">
      <alignment horizontal="center" vertical="center" wrapText="1"/>
    </xf>
    <xf numFmtId="0" fontId="222" fillId="0" borderId="77" xfId="20510" applyFont="1" applyFill="1" applyBorder="1" applyAlignment="1">
      <alignment vertical="center" wrapText="1"/>
    </xf>
    <xf numFmtId="41" fontId="222" fillId="0" borderId="78" xfId="20510" applyNumberFormat="1" applyFont="1" applyFill="1" applyBorder="1" applyAlignment="1">
      <alignment horizontal="center" vertical="center" wrapText="1"/>
    </xf>
    <xf numFmtId="41" fontId="222" fillId="0" borderId="78" xfId="20611" applyFont="1" applyFill="1" applyBorder="1" applyAlignment="1">
      <alignment horizontal="center" vertical="center" wrapText="1"/>
    </xf>
    <xf numFmtId="41" fontId="222" fillId="0" borderId="79" xfId="20611" applyFont="1" applyFill="1" applyBorder="1" applyAlignment="1">
      <alignment horizontal="center" vertical="center" wrapText="1"/>
    </xf>
    <xf numFmtId="0" fontId="131" fillId="0" borderId="0" xfId="20510" applyFont="1" applyFill="1" applyAlignment="1">
      <alignment horizontal="center" vertical="center"/>
    </xf>
    <xf numFmtId="0" fontId="209" fillId="0" borderId="0" xfId="20510" applyFont="1" applyBorder="1" applyAlignment="1">
      <alignment horizontal="center" vertical="center"/>
    </xf>
    <xf numFmtId="0" fontId="209" fillId="0" borderId="66" xfId="20510" applyFont="1" applyBorder="1" applyAlignment="1">
      <alignment vertical="center"/>
    </xf>
    <xf numFmtId="41" fontId="209" fillId="0" borderId="62" xfId="20510" applyNumberFormat="1" applyFont="1" applyBorder="1" applyAlignment="1">
      <alignment horizontal="center" vertical="center"/>
    </xf>
    <xf numFmtId="41" fontId="209" fillId="0" borderId="62" xfId="20611" applyFont="1" applyBorder="1" applyAlignment="1">
      <alignment horizontal="center" vertical="center"/>
    </xf>
    <xf numFmtId="41" fontId="209" fillId="0" borderId="80" xfId="20611" applyFont="1" applyBorder="1" applyAlignment="1">
      <alignment horizontal="center" vertical="center"/>
    </xf>
    <xf numFmtId="0" fontId="3" fillId="0" borderId="0" xfId="20510">
      <alignment vertical="center"/>
    </xf>
    <xf numFmtId="331" fontId="222" fillId="0" borderId="78" xfId="20611" applyNumberFormat="1" applyFont="1" applyFill="1" applyBorder="1" applyAlignment="1">
      <alignment horizontal="center" vertical="center" wrapText="1"/>
    </xf>
    <xf numFmtId="0" fontId="222" fillId="0" borderId="0" xfId="20510" applyFont="1" applyAlignment="1">
      <alignment horizontal="center" vertical="center"/>
    </xf>
    <xf numFmtId="0" fontId="225" fillId="0" borderId="0" xfId="20510" applyFont="1">
      <alignment vertical="center"/>
    </xf>
    <xf numFmtId="0" fontId="209" fillId="0" borderId="0" xfId="20510" applyFont="1" applyFill="1" applyAlignment="1">
      <alignment horizontal="center" vertical="center"/>
    </xf>
    <xf numFmtId="0" fontId="3" fillId="0" borderId="0" xfId="20510" applyFill="1">
      <alignment vertical="center"/>
    </xf>
    <xf numFmtId="331" fontId="209" fillId="0" borderId="62" xfId="20611" applyNumberFormat="1" applyFont="1" applyBorder="1" applyAlignment="1">
      <alignment horizontal="center" vertical="center"/>
    </xf>
    <xf numFmtId="377" fontId="209" fillId="0" borderId="62" xfId="20611" applyNumberFormat="1" applyFont="1" applyBorder="1" applyAlignment="1">
      <alignment horizontal="center" vertical="center"/>
    </xf>
    <xf numFmtId="0" fontId="209" fillId="0" borderId="62" xfId="20510" applyFont="1" applyBorder="1" applyAlignment="1">
      <alignment horizontal="center" vertical="center"/>
    </xf>
    <xf numFmtId="0" fontId="209" fillId="0" borderId="44" xfId="20510" applyFont="1" applyBorder="1" applyAlignment="1">
      <alignment horizontal="center" vertical="center"/>
    </xf>
    <xf numFmtId="0" fontId="209" fillId="0" borderId="45" xfId="20510" applyFont="1" applyFill="1" applyBorder="1" applyAlignment="1">
      <alignment vertical="center"/>
    </xf>
    <xf numFmtId="0" fontId="209" fillId="0" borderId="45" xfId="20510" applyFont="1" applyFill="1" applyBorder="1" applyAlignment="1">
      <alignment horizontal="center" vertical="center"/>
    </xf>
    <xf numFmtId="41" fontId="209" fillId="0" borderId="45" xfId="20611" applyFont="1" applyFill="1" applyBorder="1" applyAlignment="1">
      <alignment horizontal="center" vertical="center"/>
    </xf>
    <xf numFmtId="377" fontId="209" fillId="0" borderId="45" xfId="20611" applyNumberFormat="1" applyFont="1" applyBorder="1" applyAlignment="1">
      <alignment horizontal="center" vertical="center"/>
    </xf>
    <xf numFmtId="41" fontId="209" fillId="0" borderId="45" xfId="20611" applyFont="1" applyBorder="1" applyAlignment="1">
      <alignment horizontal="center" vertical="center"/>
    </xf>
    <xf numFmtId="41" fontId="209" fillId="0" borderId="46" xfId="20611" applyFont="1" applyBorder="1" applyAlignment="1">
      <alignment horizontal="center" vertical="center"/>
    </xf>
    <xf numFmtId="0" fontId="209" fillId="0" borderId="36" xfId="20510" applyFont="1" applyBorder="1" applyAlignment="1">
      <alignment horizontal="center" vertical="center"/>
    </xf>
    <xf numFmtId="0" fontId="209" fillId="0" borderId="6" xfId="20510" applyFont="1" applyFill="1" applyBorder="1" applyAlignment="1">
      <alignment vertical="center"/>
    </xf>
    <xf numFmtId="0" fontId="209" fillId="0" borderId="6" xfId="20510" applyFont="1" applyFill="1" applyBorder="1" applyAlignment="1">
      <alignment horizontal="center" vertical="center"/>
    </xf>
    <xf numFmtId="41" fontId="209" fillId="0" borderId="6" xfId="20611" applyFont="1" applyFill="1" applyBorder="1" applyAlignment="1">
      <alignment horizontal="center" vertical="center"/>
    </xf>
    <xf numFmtId="377" fontId="209" fillId="0" borderId="6" xfId="20611" applyNumberFormat="1" applyFont="1" applyBorder="1" applyAlignment="1">
      <alignment horizontal="center" vertical="center"/>
    </xf>
    <xf numFmtId="41" fontId="209" fillId="0" borderId="6" xfId="20611" applyFont="1" applyBorder="1" applyAlignment="1">
      <alignment horizontal="center" vertical="center"/>
    </xf>
    <xf numFmtId="41" fontId="209" fillId="0" borderId="81" xfId="20611" applyFont="1" applyBorder="1" applyAlignment="1">
      <alignment horizontal="center" vertical="center"/>
    </xf>
    <xf numFmtId="0" fontId="209" fillId="0" borderId="36" xfId="20510" applyFont="1" applyFill="1" applyBorder="1" applyAlignment="1">
      <alignment horizontal="center" vertical="center"/>
    </xf>
    <xf numFmtId="0" fontId="209" fillId="0" borderId="6" xfId="20510" applyFont="1" applyBorder="1" applyAlignment="1">
      <alignment vertical="center"/>
    </xf>
    <xf numFmtId="0" fontId="209" fillId="0" borderId="6" xfId="20510" applyFont="1" applyBorder="1" applyAlignment="1">
      <alignment horizontal="center" vertical="center"/>
    </xf>
    <xf numFmtId="0" fontId="209" fillId="0" borderId="82" xfId="20510" applyFont="1" applyFill="1" applyBorder="1" applyAlignment="1">
      <alignment horizontal="center" vertical="center"/>
    </xf>
    <xf numFmtId="0" fontId="209" fillId="0" borderId="34" xfId="20510" applyFont="1" applyBorder="1" applyAlignment="1">
      <alignment vertical="center"/>
    </xf>
    <xf numFmtId="0" fontId="209" fillId="0" borderId="34" xfId="20510" applyFont="1" applyBorder="1" applyAlignment="1">
      <alignment horizontal="center" vertical="center"/>
    </xf>
    <xf numFmtId="41" fontId="209" fillId="0" borderId="34" xfId="20611" applyFont="1" applyFill="1" applyBorder="1" applyAlignment="1">
      <alignment horizontal="center" vertical="center"/>
    </xf>
    <xf numFmtId="377" fontId="209" fillId="0" borderId="34" xfId="20611" applyNumberFormat="1" applyFont="1" applyBorder="1" applyAlignment="1">
      <alignment horizontal="center" vertical="center"/>
    </xf>
    <xf numFmtId="41" fontId="209" fillId="0" borderId="34" xfId="20611" applyFont="1" applyBorder="1" applyAlignment="1">
      <alignment horizontal="center" vertical="center"/>
    </xf>
    <xf numFmtId="41" fontId="209" fillId="0" borderId="83" xfId="20611" applyFont="1" applyBorder="1" applyAlignment="1">
      <alignment horizontal="center" vertical="center"/>
    </xf>
    <xf numFmtId="41" fontId="209" fillId="0" borderId="45" xfId="20611" applyNumberFormat="1" applyFont="1" applyFill="1" applyBorder="1" applyAlignment="1">
      <alignment horizontal="center" vertical="center"/>
    </xf>
    <xf numFmtId="41" fontId="209" fillId="0" borderId="6" xfId="20611" applyNumberFormat="1" applyFont="1" applyFill="1" applyBorder="1" applyAlignment="1">
      <alignment horizontal="center" vertical="center"/>
    </xf>
    <xf numFmtId="41" fontId="209" fillId="0" borderId="34" xfId="20611" applyNumberFormat="1" applyFont="1" applyFill="1" applyBorder="1" applyAlignment="1">
      <alignment horizontal="center" vertical="center"/>
    </xf>
    <xf numFmtId="41" fontId="209" fillId="0" borderId="62" xfId="20611" applyNumberFormat="1" applyFont="1" applyFill="1" applyBorder="1" applyAlignment="1">
      <alignment horizontal="center" vertical="center"/>
    </xf>
    <xf numFmtId="0" fontId="222" fillId="46" borderId="44" xfId="20510" applyFont="1" applyFill="1" applyBorder="1" applyAlignment="1">
      <alignment horizontal="center" vertical="center"/>
    </xf>
    <xf numFmtId="0" fontId="222" fillId="46" borderId="45" xfId="20510" applyFont="1" applyFill="1" applyBorder="1" applyAlignment="1">
      <alignment vertical="center"/>
    </xf>
    <xf numFmtId="41" fontId="222" fillId="46" borderId="45" xfId="20510" applyNumberFormat="1" applyFont="1" applyFill="1" applyBorder="1" applyAlignment="1">
      <alignment horizontal="center" vertical="center"/>
    </xf>
    <xf numFmtId="41" fontId="222" fillId="46" borderId="45" xfId="20611" applyFont="1" applyFill="1" applyBorder="1" applyAlignment="1">
      <alignment horizontal="center" vertical="center"/>
    </xf>
    <xf numFmtId="331" fontId="222" fillId="46" borderId="45" xfId="20611" applyNumberFormat="1" applyFont="1" applyFill="1" applyBorder="1" applyAlignment="1">
      <alignment horizontal="center" vertical="center"/>
    </xf>
    <xf numFmtId="41" fontId="222" fillId="46" borderId="46" xfId="20611" applyFont="1" applyFill="1" applyBorder="1" applyAlignment="1">
      <alignment horizontal="center" vertical="center"/>
    </xf>
    <xf numFmtId="41" fontId="209" fillId="0" borderId="6" xfId="20510" applyNumberFormat="1" applyFont="1" applyBorder="1" applyAlignment="1">
      <alignment horizontal="center" vertical="center"/>
    </xf>
    <xf numFmtId="331" fontId="209" fillId="0" borderId="6" xfId="20611" applyNumberFormat="1" applyFont="1" applyFill="1" applyBorder="1" applyAlignment="1">
      <alignment horizontal="center" vertical="center"/>
    </xf>
    <xf numFmtId="41" fontId="209" fillId="0" borderId="81" xfId="20611" applyFont="1" applyFill="1" applyBorder="1" applyAlignment="1">
      <alignment horizontal="center" vertical="center"/>
    </xf>
    <xf numFmtId="41" fontId="209" fillId="0" borderId="6" xfId="20510" applyNumberFormat="1" applyFont="1" applyFill="1" applyBorder="1" applyAlignment="1">
      <alignment horizontal="center" vertical="center"/>
    </xf>
    <xf numFmtId="331" fontId="209" fillId="0" borderId="6" xfId="20611" applyNumberFormat="1" applyFont="1" applyBorder="1" applyAlignment="1">
      <alignment horizontal="center" vertical="center"/>
    </xf>
    <xf numFmtId="0" fontId="222" fillId="46" borderId="36" xfId="20510" applyFont="1" applyFill="1" applyBorder="1" applyAlignment="1">
      <alignment horizontal="center" vertical="center"/>
    </xf>
    <xf numFmtId="0" fontId="222" fillId="46" borderId="6" xfId="20510" applyFont="1" applyFill="1" applyBorder="1" applyAlignment="1">
      <alignment vertical="center"/>
    </xf>
    <xf numFmtId="41" fontId="222" fillId="46" borderId="6" xfId="20510" applyNumberFormat="1" applyFont="1" applyFill="1" applyBorder="1" applyAlignment="1">
      <alignment horizontal="center" vertical="center"/>
    </xf>
    <xf numFmtId="41" fontId="222" fillId="46" borderId="6" xfId="20611" applyFont="1" applyFill="1" applyBorder="1" applyAlignment="1">
      <alignment horizontal="center" vertical="center"/>
    </xf>
    <xf numFmtId="331" fontId="222" fillId="46" borderId="6" xfId="20611" applyNumberFormat="1" applyFont="1" applyFill="1" applyBorder="1" applyAlignment="1">
      <alignment horizontal="center" vertical="center"/>
    </xf>
    <xf numFmtId="41" fontId="222" fillId="46" borderId="81" xfId="20611" applyFont="1" applyFill="1" applyBorder="1" applyAlignment="1">
      <alignment horizontal="center" vertical="center"/>
    </xf>
    <xf numFmtId="0" fontId="209" fillId="0" borderId="82" xfId="20510" applyFont="1" applyBorder="1" applyAlignment="1">
      <alignment horizontal="center" vertical="center"/>
    </xf>
    <xf numFmtId="41" fontId="209" fillId="0" borderId="34" xfId="20510" applyNumberFormat="1" applyFont="1" applyBorder="1" applyAlignment="1">
      <alignment horizontal="center" vertical="center"/>
    </xf>
    <xf numFmtId="331" fontId="209" fillId="0" borderId="34" xfId="20611" applyNumberFormat="1" applyFont="1" applyBorder="1" applyAlignment="1">
      <alignment horizontal="center" vertical="center"/>
    </xf>
    <xf numFmtId="0" fontId="222" fillId="0" borderId="0" xfId="20510" applyFont="1" applyFill="1" applyBorder="1" applyAlignment="1">
      <alignment horizontal="center" vertical="center" wrapText="1"/>
    </xf>
    <xf numFmtId="0" fontId="222" fillId="0" borderId="66" xfId="20510" applyFont="1" applyFill="1" applyBorder="1" applyAlignment="1">
      <alignment vertical="center" wrapText="1"/>
    </xf>
    <xf numFmtId="0" fontId="222" fillId="0" borderId="62" xfId="20510" applyFont="1" applyFill="1" applyBorder="1" applyAlignment="1">
      <alignment horizontal="center" vertical="center" wrapText="1"/>
    </xf>
    <xf numFmtId="41" fontId="222" fillId="0" borderId="62" xfId="20611" applyFont="1" applyFill="1" applyBorder="1" applyAlignment="1">
      <alignment horizontal="center" vertical="center" wrapText="1"/>
    </xf>
    <xf numFmtId="377" fontId="222" fillId="0" borderId="62" xfId="20611" applyNumberFormat="1" applyFont="1" applyFill="1" applyBorder="1" applyAlignment="1">
      <alignment horizontal="center" vertical="center" wrapText="1"/>
    </xf>
    <xf numFmtId="41" fontId="222" fillId="0" borderId="62" xfId="20611" applyNumberFormat="1" applyFont="1" applyFill="1" applyBorder="1" applyAlignment="1">
      <alignment horizontal="center" vertical="center" wrapText="1"/>
    </xf>
    <xf numFmtId="41" fontId="222" fillId="0" borderId="80" xfId="20611" applyFont="1" applyFill="1" applyBorder="1" applyAlignment="1">
      <alignment horizontal="center" vertical="center" wrapText="1"/>
    </xf>
    <xf numFmtId="41" fontId="222" fillId="37" borderId="59" xfId="20611" applyFont="1" applyFill="1" applyBorder="1" applyAlignment="1">
      <alignment horizontal="center" vertical="center" wrapText="1"/>
    </xf>
    <xf numFmtId="0" fontId="209" fillId="0" borderId="37" xfId="20510" applyFont="1" applyBorder="1" applyAlignment="1">
      <alignment horizontal="center" vertical="center"/>
    </xf>
    <xf numFmtId="0" fontId="209" fillId="0" borderId="38" xfId="20510" applyFont="1" applyBorder="1" applyAlignment="1">
      <alignment vertical="center"/>
    </xf>
    <xf numFmtId="41" fontId="209" fillId="0" borderId="38" xfId="20510" applyNumberFormat="1" applyFont="1" applyBorder="1" applyAlignment="1">
      <alignment horizontal="center" vertical="center"/>
    </xf>
    <xf numFmtId="41" fontId="209" fillId="0" borderId="38" xfId="20611" applyFont="1" applyBorder="1" applyAlignment="1">
      <alignment horizontal="center" vertical="center"/>
    </xf>
    <xf numFmtId="41" fontId="209" fillId="0" borderId="35" xfId="20611" applyFont="1" applyBorder="1" applyAlignment="1">
      <alignment horizontal="center" vertical="center"/>
    </xf>
    <xf numFmtId="41" fontId="222" fillId="0" borderId="62" xfId="20510" applyNumberFormat="1" applyFont="1" applyFill="1" applyBorder="1" applyAlignment="1">
      <alignment horizontal="center" vertical="center" wrapText="1"/>
    </xf>
    <xf numFmtId="0" fontId="131" fillId="38" borderId="65" xfId="0" applyFont="1" applyFill="1" applyBorder="1" applyAlignment="1">
      <alignment horizontal="center" vertical="center"/>
    </xf>
    <xf numFmtId="0" fontId="205" fillId="38" borderId="64" xfId="1" applyNumberFormat="1" applyFont="1" applyFill="1" applyBorder="1" applyAlignment="1">
      <alignment horizontal="center" vertical="center" wrapText="1"/>
    </xf>
    <xf numFmtId="0" fontId="205" fillId="38" borderId="64" xfId="0" applyNumberFormat="1" applyFont="1" applyFill="1" applyBorder="1" applyAlignment="1">
      <alignment horizontal="center" vertical="center" wrapText="1"/>
    </xf>
    <xf numFmtId="0" fontId="205" fillId="0" borderId="63" xfId="0" quotePrefix="1" applyFont="1" applyBorder="1" applyAlignment="1">
      <alignment horizontal="center" vertical="center" wrapText="1"/>
    </xf>
    <xf numFmtId="0" fontId="131" fillId="0" borderId="45" xfId="0" applyFont="1" applyBorder="1" applyAlignment="1">
      <alignment horizontal="center" vertical="center"/>
    </xf>
    <xf numFmtId="176" fontId="131" fillId="0" borderId="45" xfId="1" applyNumberFormat="1" applyFont="1" applyBorder="1" applyAlignment="1">
      <alignment horizontal="center" vertical="center"/>
    </xf>
    <xf numFmtId="41" fontId="131" fillId="0" borderId="45" xfId="1" applyFont="1" applyBorder="1">
      <alignment vertical="center"/>
    </xf>
    <xf numFmtId="0" fontId="131" fillId="0" borderId="46" xfId="0" applyFont="1" applyBorder="1" applyAlignment="1">
      <alignment horizontal="center" vertical="center"/>
    </xf>
    <xf numFmtId="41" fontId="205" fillId="38" borderId="6" xfId="1572" applyFont="1" applyFill="1" applyBorder="1" applyAlignment="1" applyProtection="1">
      <alignment horizontal="left" vertical="center"/>
    </xf>
    <xf numFmtId="41" fontId="205" fillId="0" borderId="6" xfId="1572" applyFont="1" applyFill="1" applyBorder="1" applyAlignment="1" applyProtection="1">
      <alignment horizontal="center" vertical="center"/>
    </xf>
    <xf numFmtId="41" fontId="205" fillId="23" borderId="6" xfId="1572" applyFont="1" applyFill="1" applyBorder="1" applyAlignment="1" applyProtection="1">
      <alignment horizontal="center" vertical="center"/>
    </xf>
    <xf numFmtId="176" fontId="205" fillId="0" borderId="6" xfId="1" applyNumberFormat="1" applyFont="1" applyBorder="1" applyAlignment="1" applyProtection="1">
      <alignment horizontal="center" vertical="center"/>
    </xf>
    <xf numFmtId="41" fontId="205" fillId="23" borderId="6" xfId="1572" applyFont="1" applyFill="1" applyBorder="1" applyAlignment="1" applyProtection="1">
      <alignment horizontal="left" vertical="center"/>
    </xf>
    <xf numFmtId="41" fontId="205" fillId="38" borderId="6" xfId="1572" applyFont="1" applyFill="1" applyBorder="1" applyAlignment="1" applyProtection="1">
      <alignment horizontal="center" vertical="center"/>
    </xf>
    <xf numFmtId="176" fontId="205" fillId="38" borderId="6" xfId="1" applyNumberFormat="1" applyFont="1" applyFill="1" applyBorder="1" applyAlignment="1" applyProtection="1">
      <alignment horizontal="center" vertical="center"/>
    </xf>
    <xf numFmtId="41" fontId="205" fillId="38" borderId="6" xfId="1572" quotePrefix="1" applyFont="1" applyFill="1" applyBorder="1" applyAlignment="1" applyProtection="1">
      <alignment horizontal="center" vertical="center"/>
    </xf>
    <xf numFmtId="49" fontId="205" fillId="38" borderId="6" xfId="0" applyNumberFormat="1" applyFont="1" applyFill="1" applyBorder="1" applyAlignment="1">
      <alignment vertical="center"/>
    </xf>
    <xf numFmtId="12" fontId="205" fillId="38" borderId="6" xfId="0" applyNumberFormat="1" applyFont="1" applyFill="1" applyBorder="1" applyAlignment="1">
      <alignment horizontal="center" vertical="center" wrapText="1"/>
    </xf>
    <xf numFmtId="49" fontId="205" fillId="38" borderId="6" xfId="0" applyNumberFormat="1" applyFont="1" applyFill="1" applyBorder="1" applyAlignment="1">
      <alignment horizontal="center" vertical="center"/>
    </xf>
    <xf numFmtId="0" fontId="116" fillId="42" borderId="6" xfId="0" applyFont="1" applyFill="1" applyBorder="1" applyAlignment="1">
      <alignment horizontal="left" vertical="center"/>
    </xf>
    <xf numFmtId="0" fontId="112" fillId="38" borderId="70" xfId="0" applyFont="1" applyFill="1" applyBorder="1" applyAlignment="1">
      <alignment horizontal="center" vertical="center"/>
    </xf>
    <xf numFmtId="41" fontId="226" fillId="38" borderId="64" xfId="0" applyNumberFormat="1" applyFont="1" applyFill="1" applyBorder="1" applyAlignment="1">
      <alignment horizontal="center" vertical="center" wrapText="1"/>
    </xf>
    <xf numFmtId="0" fontId="227" fillId="0" borderId="0" xfId="0" applyFont="1" applyAlignment="1">
      <alignment horizontal="center" vertical="center"/>
    </xf>
    <xf numFmtId="0" fontId="111" fillId="37" borderId="2" xfId="0" applyFont="1" applyFill="1" applyBorder="1" applyAlignment="1">
      <alignment horizontal="center" vertical="center" wrapText="1"/>
    </xf>
    <xf numFmtId="0" fontId="0" fillId="0" borderId="84" xfId="0" applyBorder="1" applyAlignment="1">
      <alignment horizontal="center" vertical="center"/>
    </xf>
    <xf numFmtId="0" fontId="0" fillId="0" borderId="84" xfId="0" applyBorder="1">
      <alignment vertical="center"/>
    </xf>
    <xf numFmtId="0" fontId="0" fillId="0" borderId="85" xfId="0" applyBorder="1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86" xfId="0" applyBorder="1">
      <alignment vertical="center"/>
    </xf>
    <xf numFmtId="0" fontId="0" fillId="0" borderId="69" xfId="0" applyBorder="1">
      <alignment vertical="center"/>
    </xf>
    <xf numFmtId="0" fontId="0" fillId="0" borderId="87" xfId="0" applyBorder="1">
      <alignment vertical="center"/>
    </xf>
    <xf numFmtId="0" fontId="131" fillId="0" borderId="6" xfId="0" applyFont="1" applyBorder="1">
      <alignment vertical="center"/>
    </xf>
    <xf numFmtId="0" fontId="116" fillId="48" borderId="6" xfId="0" applyFont="1" applyFill="1" applyBorder="1">
      <alignment vertical="center"/>
    </xf>
    <xf numFmtId="0" fontId="202" fillId="38" borderId="6" xfId="0" applyFont="1" applyFill="1" applyBorder="1" applyAlignment="1">
      <alignment horizontal="left" vertical="center"/>
    </xf>
    <xf numFmtId="49" fontId="202" fillId="38" borderId="6" xfId="0" applyNumberFormat="1" applyFont="1" applyFill="1" applyBorder="1" applyAlignment="1">
      <alignment horizontal="left" vertical="center"/>
    </xf>
    <xf numFmtId="49" fontId="202" fillId="38" borderId="69" xfId="0" applyNumberFormat="1" applyFont="1" applyFill="1" applyBorder="1" applyAlignment="1">
      <alignment horizontal="left" vertical="center"/>
    </xf>
    <xf numFmtId="0" fontId="131" fillId="38" borderId="6" xfId="0" applyFont="1" applyFill="1" applyBorder="1" applyAlignment="1">
      <alignment horizontal="left" vertical="center"/>
    </xf>
    <xf numFmtId="0" fontId="131" fillId="0" borderId="6" xfId="0" applyFont="1" applyBorder="1" applyAlignment="1">
      <alignment horizontal="center" vertical="center" shrinkToFit="1"/>
    </xf>
    <xf numFmtId="0" fontId="131" fillId="0" borderId="6" xfId="0" applyFont="1" applyBorder="1" applyAlignment="1">
      <alignment horizontal="center" vertical="center"/>
    </xf>
    <xf numFmtId="176" fontId="131" fillId="0" borderId="6" xfId="1" applyNumberFormat="1" applyFont="1" applyBorder="1" applyAlignment="1">
      <alignment horizontal="center" vertical="center"/>
    </xf>
    <xf numFmtId="41" fontId="131" fillId="0" borderId="6" xfId="1" applyFont="1" applyBorder="1">
      <alignment vertical="center"/>
    </xf>
    <xf numFmtId="0" fontId="131" fillId="38" borderId="6" xfId="0" applyFont="1" applyFill="1" applyBorder="1" applyAlignment="1">
      <alignment horizontal="center" vertical="center" shrinkToFit="1"/>
    </xf>
    <xf numFmtId="0" fontId="131" fillId="0" borderId="81" xfId="0" applyFont="1" applyBorder="1" applyAlignment="1">
      <alignment horizontal="center" vertical="center"/>
    </xf>
    <xf numFmtId="0" fontId="131" fillId="38" borderId="6" xfId="0" applyFont="1" applyFill="1" applyBorder="1" applyAlignment="1">
      <alignment horizontal="center" vertical="center"/>
    </xf>
    <xf numFmtId="0" fontId="116" fillId="42" borderId="36" xfId="0" applyFont="1" applyFill="1" applyBorder="1" applyAlignment="1">
      <alignment horizontal="center" vertical="center"/>
    </xf>
    <xf numFmtId="176" fontId="131" fillId="38" borderId="6" xfId="1" applyNumberFormat="1" applyFont="1" applyFill="1" applyBorder="1" applyAlignment="1">
      <alignment horizontal="center" vertical="center"/>
    </xf>
    <xf numFmtId="0" fontId="131" fillId="38" borderId="81" xfId="0" applyFont="1" applyFill="1" applyBorder="1" applyAlignment="1">
      <alignment horizontal="center" vertical="center"/>
    </xf>
    <xf numFmtId="0" fontId="131" fillId="38" borderId="81" xfId="0" applyFont="1" applyFill="1" applyBorder="1" applyAlignment="1">
      <alignment horizontal="center" vertical="center" wrapText="1"/>
    </xf>
    <xf numFmtId="0" fontId="131" fillId="38" borderId="81" xfId="0" applyFont="1" applyFill="1" applyBorder="1" applyAlignment="1">
      <alignment horizontal="center" vertical="center" shrinkToFit="1"/>
    </xf>
    <xf numFmtId="0" fontId="116" fillId="38" borderId="36" xfId="0" applyFont="1" applyFill="1" applyBorder="1" applyAlignment="1">
      <alignment horizontal="center" vertical="center"/>
    </xf>
    <xf numFmtId="0" fontId="228" fillId="38" borderId="36" xfId="0" applyFont="1" applyFill="1" applyBorder="1" applyAlignment="1">
      <alignment horizontal="center" vertical="center"/>
    </xf>
    <xf numFmtId="0" fontId="229" fillId="38" borderId="6" xfId="0" applyFont="1" applyFill="1" applyBorder="1" applyAlignment="1">
      <alignment horizontal="center" vertical="center"/>
    </xf>
    <xf numFmtId="0" fontId="228" fillId="0" borderId="6" xfId="0" applyFont="1" applyBorder="1" applyAlignment="1">
      <alignment horizontal="center" vertical="center" shrinkToFit="1"/>
    </xf>
    <xf numFmtId="0" fontId="228" fillId="0" borderId="6" xfId="0" applyFont="1" applyBorder="1" applyAlignment="1">
      <alignment horizontal="center" vertical="center"/>
    </xf>
    <xf numFmtId="176" fontId="228" fillId="0" borderId="6" xfId="1" applyNumberFormat="1" applyFont="1" applyBorder="1" applyAlignment="1">
      <alignment horizontal="center" vertical="center"/>
    </xf>
    <xf numFmtId="41" fontId="228" fillId="0" borderId="6" xfId="1" applyFont="1" applyBorder="1">
      <alignment vertical="center"/>
    </xf>
    <xf numFmtId="41" fontId="229" fillId="0" borderId="6" xfId="1" applyFont="1" applyBorder="1">
      <alignment vertical="center"/>
    </xf>
    <xf numFmtId="0" fontId="228" fillId="0" borderId="81" xfId="0" applyFont="1" applyBorder="1" applyAlignment="1">
      <alignment horizontal="center" vertical="center"/>
    </xf>
    <xf numFmtId="0" fontId="228" fillId="38" borderId="36" xfId="0" quotePrefix="1" applyFont="1" applyFill="1" applyBorder="1" applyAlignment="1">
      <alignment horizontal="center" vertical="center"/>
    </xf>
    <xf numFmtId="41" fontId="230" fillId="23" borderId="6" xfId="1572" applyFont="1" applyFill="1" applyBorder="1" applyAlignment="1" applyProtection="1">
      <alignment horizontal="center" vertical="center"/>
    </xf>
    <xf numFmtId="176" fontId="230" fillId="0" borderId="6" xfId="1" applyNumberFormat="1" applyFont="1" applyBorder="1" applyAlignment="1" applyProtection="1">
      <alignment horizontal="center" vertical="center"/>
    </xf>
    <xf numFmtId="41" fontId="229" fillId="38" borderId="6" xfId="1" applyFont="1" applyFill="1" applyBorder="1">
      <alignment vertical="center"/>
    </xf>
    <xf numFmtId="0" fontId="228" fillId="38" borderId="6" xfId="0" applyFont="1" applyFill="1" applyBorder="1" applyAlignment="1">
      <alignment horizontal="center" vertical="center" shrinkToFit="1"/>
    </xf>
    <xf numFmtId="0" fontId="228" fillId="38" borderId="81" xfId="0" applyFont="1" applyFill="1" applyBorder="1" applyAlignment="1">
      <alignment horizontal="center" vertical="center"/>
    </xf>
    <xf numFmtId="41" fontId="231" fillId="23" borderId="6" xfId="1572" applyFont="1" applyFill="1" applyBorder="1" applyAlignment="1" applyProtection="1">
      <alignment horizontal="center" vertical="center"/>
    </xf>
    <xf numFmtId="176" fontId="231" fillId="0" borderId="6" xfId="1" applyNumberFormat="1" applyFont="1" applyBorder="1" applyAlignment="1" applyProtection="1">
      <alignment horizontal="center" vertical="center"/>
    </xf>
    <xf numFmtId="41" fontId="228" fillId="38" borderId="6" xfId="1" applyFont="1" applyFill="1" applyBorder="1">
      <alignment vertical="center"/>
    </xf>
    <xf numFmtId="0" fontId="229" fillId="38" borderId="36" xfId="0" applyFont="1" applyFill="1" applyBorder="1" applyAlignment="1">
      <alignment horizontal="center" vertical="center"/>
    </xf>
    <xf numFmtId="0" fontId="228" fillId="38" borderId="6" xfId="0" applyFont="1" applyFill="1" applyBorder="1" applyAlignment="1">
      <alignment horizontal="center" vertical="center"/>
    </xf>
    <xf numFmtId="176" fontId="231" fillId="38" borderId="6" xfId="1" applyNumberFormat="1" applyFont="1" applyFill="1" applyBorder="1" applyAlignment="1" applyProtection="1">
      <alignment horizontal="center" vertical="center"/>
    </xf>
    <xf numFmtId="0" fontId="228" fillId="38" borderId="81" xfId="0" applyFont="1" applyFill="1" applyBorder="1" applyAlignment="1">
      <alignment horizontal="center" vertical="center" wrapText="1"/>
    </xf>
    <xf numFmtId="176" fontId="228" fillId="38" borderId="6" xfId="1" applyNumberFormat="1" applyFont="1" applyFill="1" applyBorder="1" applyAlignment="1">
      <alignment horizontal="center" vertical="center"/>
    </xf>
    <xf numFmtId="0" fontId="229" fillId="0" borderId="63" xfId="0" applyFont="1" applyBorder="1" applyAlignment="1">
      <alignment horizontal="center" vertical="center" wrapText="1"/>
    </xf>
    <xf numFmtId="0" fontId="229" fillId="0" borderId="64" xfId="0" applyFont="1" applyBorder="1" applyAlignment="1">
      <alignment horizontal="center" vertical="center" wrapText="1"/>
    </xf>
    <xf numFmtId="41" fontId="229" fillId="38" borderId="64" xfId="0" applyNumberFormat="1" applyFont="1" applyFill="1" applyBorder="1" applyAlignment="1">
      <alignment horizontal="center" vertical="center" wrapText="1"/>
    </xf>
    <xf numFmtId="0" fontId="230" fillId="0" borderId="64" xfId="0" applyFont="1" applyBorder="1" applyAlignment="1">
      <alignment horizontal="center" vertical="center" wrapText="1"/>
    </xf>
    <xf numFmtId="176" fontId="230" fillId="0" borderId="64" xfId="1" applyNumberFormat="1" applyFont="1" applyBorder="1" applyAlignment="1">
      <alignment horizontal="center" vertical="center" wrapText="1"/>
    </xf>
    <xf numFmtId="41" fontId="229" fillId="38" borderId="67" xfId="0" applyNumberFormat="1" applyFont="1" applyFill="1" applyBorder="1" applyAlignment="1">
      <alignment horizontal="left" vertical="center"/>
    </xf>
    <xf numFmtId="41" fontId="229" fillId="38" borderId="45" xfId="1" applyFont="1" applyFill="1" applyBorder="1">
      <alignment vertical="center"/>
    </xf>
    <xf numFmtId="41" fontId="229" fillId="38" borderId="64" xfId="0" applyNumberFormat="1" applyFont="1" applyFill="1" applyBorder="1" applyAlignment="1">
      <alignment horizontal="left" vertical="center"/>
    </xf>
    <xf numFmtId="0" fontId="228" fillId="38" borderId="64" xfId="0" applyFont="1" applyFill="1" applyBorder="1" applyAlignment="1">
      <alignment horizontal="center" vertical="center"/>
    </xf>
    <xf numFmtId="0" fontId="228" fillId="38" borderId="65" xfId="0" applyFont="1" applyFill="1" applyBorder="1" applyAlignment="1">
      <alignment horizontal="center" vertical="center" wrapText="1"/>
    </xf>
    <xf numFmtId="0" fontId="230" fillId="0" borderId="63" xfId="0" applyFont="1" applyBorder="1" applyAlignment="1">
      <alignment horizontal="center" vertical="center" wrapText="1"/>
    </xf>
    <xf numFmtId="41" fontId="229" fillId="38" borderId="64" xfId="0" applyNumberFormat="1" applyFont="1" applyFill="1" applyBorder="1" applyAlignment="1">
      <alignment horizontal="center" vertical="center"/>
    </xf>
    <xf numFmtId="0" fontId="229" fillId="38" borderId="64" xfId="0" applyFont="1" applyFill="1" applyBorder="1" applyAlignment="1">
      <alignment horizontal="center" vertical="center"/>
    </xf>
    <xf numFmtId="0" fontId="229" fillId="38" borderId="55" xfId="0" applyFont="1" applyFill="1" applyBorder="1" applyAlignment="1">
      <alignment horizontal="center" vertical="center" wrapText="1"/>
    </xf>
    <xf numFmtId="0" fontId="231" fillId="0" borderId="63" xfId="0" applyFont="1" applyBorder="1" applyAlignment="1">
      <alignment horizontal="center" vertical="center" wrapText="1"/>
    </xf>
    <xf numFmtId="49" fontId="230" fillId="0" borderId="64" xfId="0" applyNumberFormat="1" applyFont="1" applyBorder="1" applyAlignment="1">
      <alignment horizontal="center" vertical="center" wrapText="1"/>
    </xf>
    <xf numFmtId="41" fontId="230" fillId="38" borderId="64" xfId="0" applyNumberFormat="1" applyFont="1" applyFill="1" applyBorder="1" applyAlignment="1">
      <alignment horizontal="left" vertical="center"/>
    </xf>
    <xf numFmtId="0" fontId="231" fillId="38" borderId="64" xfId="0" applyFont="1" applyFill="1" applyBorder="1" applyAlignment="1">
      <alignment horizontal="center" vertical="center" wrapText="1"/>
    </xf>
    <xf numFmtId="176" fontId="231" fillId="38" borderId="64" xfId="1" applyNumberFormat="1" applyFont="1" applyFill="1" applyBorder="1" applyAlignment="1">
      <alignment horizontal="center" vertical="center" wrapText="1"/>
    </xf>
    <xf numFmtId="0" fontId="229" fillId="38" borderId="65" xfId="0" applyFont="1" applyFill="1" applyBorder="1" applyAlignment="1">
      <alignment horizontal="center" vertical="center" wrapText="1"/>
    </xf>
    <xf numFmtId="41" fontId="230" fillId="38" borderId="64" xfId="0" applyNumberFormat="1" applyFont="1" applyFill="1" applyBorder="1" applyAlignment="1">
      <alignment horizontal="center" vertical="center"/>
    </xf>
    <xf numFmtId="0" fontId="230" fillId="38" borderId="64" xfId="0" applyFont="1" applyFill="1" applyBorder="1" applyAlignment="1">
      <alignment horizontal="center" vertical="center" wrapText="1"/>
    </xf>
    <xf numFmtId="176" fontId="230" fillId="38" borderId="64" xfId="1" applyNumberFormat="1" applyFont="1" applyFill="1" applyBorder="1" applyAlignment="1">
      <alignment horizontal="center" vertical="center" wrapText="1"/>
    </xf>
    <xf numFmtId="41" fontId="229" fillId="38" borderId="0" xfId="1" applyFont="1" applyFill="1" applyBorder="1">
      <alignment vertical="center"/>
    </xf>
    <xf numFmtId="41" fontId="230" fillId="38" borderId="64" xfId="0" applyNumberFormat="1" applyFont="1" applyFill="1" applyBorder="1" applyAlignment="1">
      <alignment horizontal="center" vertical="center" shrinkToFit="1"/>
    </xf>
    <xf numFmtId="0" fontId="230" fillId="38" borderId="64" xfId="1" applyNumberFormat="1" applyFont="1" applyFill="1" applyBorder="1" applyAlignment="1">
      <alignment horizontal="center" vertical="center" wrapText="1"/>
    </xf>
    <xf numFmtId="0" fontId="229" fillId="38" borderId="65" xfId="0" applyFont="1" applyFill="1" applyBorder="1" applyAlignment="1">
      <alignment horizontal="center" vertical="center"/>
    </xf>
    <xf numFmtId="0" fontId="230" fillId="0" borderId="64" xfId="1" applyNumberFormat="1" applyFont="1" applyBorder="1" applyAlignment="1">
      <alignment horizontal="center" vertical="center" wrapText="1"/>
    </xf>
    <xf numFmtId="0" fontId="232" fillId="38" borderId="65" xfId="0" applyFont="1" applyFill="1" applyBorder="1" applyAlignment="1">
      <alignment horizontal="center" vertical="center"/>
    </xf>
    <xf numFmtId="0" fontId="112" fillId="0" borderId="6" xfId="0" applyFont="1" applyBorder="1" applyAlignment="1">
      <alignment horizontal="center" vertical="center"/>
    </xf>
    <xf numFmtId="41" fontId="131" fillId="0" borderId="6" xfId="0" applyNumberFormat="1" applyFont="1" applyBorder="1">
      <alignment vertical="center"/>
    </xf>
    <xf numFmtId="0" fontId="131" fillId="0" borderId="69" xfId="0" applyFont="1" applyBorder="1" applyAlignment="1">
      <alignment horizontal="center" vertical="center"/>
    </xf>
    <xf numFmtId="0" fontId="131" fillId="0" borderId="69" xfId="0" applyFont="1" applyBorder="1">
      <alignment vertical="center"/>
    </xf>
    <xf numFmtId="41" fontId="131" fillId="0" borderId="69" xfId="0" applyNumberFormat="1" applyFont="1" applyBorder="1">
      <alignment vertical="center"/>
    </xf>
    <xf numFmtId="0" fontId="229" fillId="0" borderId="6" xfId="0" applyFont="1" applyBorder="1" applyAlignment="1">
      <alignment horizontal="center" vertical="center"/>
    </xf>
    <xf numFmtId="0" fontId="229" fillId="0" borderId="6" xfId="0" applyFont="1" applyBorder="1">
      <alignment vertical="center"/>
    </xf>
    <xf numFmtId="41" fontId="229" fillId="0" borderId="6" xfId="0" applyNumberFormat="1" applyFont="1" applyBorder="1">
      <alignment vertical="center"/>
    </xf>
    <xf numFmtId="0" fontId="0" fillId="0" borderId="94" xfId="0" applyBorder="1">
      <alignment vertical="center"/>
    </xf>
    <xf numFmtId="0" fontId="131" fillId="0" borderId="95" xfId="0" applyFont="1" applyBorder="1">
      <alignment vertical="center"/>
    </xf>
    <xf numFmtId="0" fontId="0" fillId="0" borderId="58" xfId="0" applyBorder="1">
      <alignment vertical="center"/>
    </xf>
    <xf numFmtId="0" fontId="116" fillId="48" borderId="95" xfId="0" applyFont="1" applyFill="1" applyBorder="1">
      <alignment vertical="center"/>
    </xf>
    <xf numFmtId="0" fontId="131" fillId="0" borderId="95" xfId="0" applyFont="1" applyBorder="1" applyAlignment="1">
      <alignment horizontal="right" vertical="center"/>
    </xf>
    <xf numFmtId="0" fontId="131" fillId="0" borderId="95" xfId="0" applyFont="1" applyFill="1" applyBorder="1" applyAlignment="1">
      <alignment horizontal="right" vertical="center"/>
    </xf>
    <xf numFmtId="0" fontId="131" fillId="0" borderId="96" xfId="0" applyFont="1" applyFill="1" applyBorder="1" applyAlignment="1">
      <alignment horizontal="right" vertical="center"/>
    </xf>
    <xf numFmtId="0" fontId="0" fillId="0" borderId="97" xfId="0" applyBorder="1">
      <alignment vertical="center"/>
    </xf>
    <xf numFmtId="0" fontId="229" fillId="0" borderId="69" xfId="0" applyFont="1" applyBorder="1">
      <alignment vertical="center"/>
    </xf>
    <xf numFmtId="41" fontId="229" fillId="0" borderId="69" xfId="1" applyFont="1" applyBorder="1">
      <alignment vertical="center"/>
    </xf>
    <xf numFmtId="41" fontId="229" fillId="0" borderId="69" xfId="0" applyNumberFormat="1" applyFont="1" applyBorder="1">
      <alignment vertical="center"/>
    </xf>
    <xf numFmtId="0" fontId="131" fillId="0" borderId="100" xfId="0" applyFont="1" applyBorder="1">
      <alignment vertical="center"/>
    </xf>
    <xf numFmtId="41" fontId="212" fillId="0" borderId="100" xfId="0" applyNumberFormat="1" applyFont="1" applyBorder="1">
      <alignment vertical="center"/>
    </xf>
    <xf numFmtId="0" fontId="212" fillId="0" borderId="100" xfId="0" applyFont="1" applyBorder="1">
      <alignment vertical="center"/>
    </xf>
    <xf numFmtId="0" fontId="0" fillId="0" borderId="100" xfId="0" applyBorder="1">
      <alignment vertical="center"/>
    </xf>
    <xf numFmtId="0" fontId="0" fillId="0" borderId="101" xfId="0" applyBorder="1">
      <alignment vertical="center"/>
    </xf>
    <xf numFmtId="0" fontId="131" fillId="38" borderId="36" xfId="0" quotePrefix="1" applyFont="1" applyFill="1" applyBorder="1" applyAlignment="1">
      <alignment horizontal="right" vertical="center"/>
    </xf>
    <xf numFmtId="0" fontId="131" fillId="38" borderId="36" xfId="0" applyFont="1" applyFill="1" applyBorder="1" applyAlignment="1">
      <alignment horizontal="right" vertical="center"/>
    </xf>
    <xf numFmtId="49" fontId="112" fillId="0" borderId="63" xfId="0" applyNumberFormat="1" applyFont="1" applyBorder="1" applyAlignment="1">
      <alignment horizontal="right" vertical="center" wrapText="1"/>
    </xf>
    <xf numFmtId="49" fontId="204" fillId="0" borderId="63" xfId="0" applyNumberFormat="1" applyFont="1" applyBorder="1" applyAlignment="1">
      <alignment horizontal="right" vertical="center" wrapText="1"/>
    </xf>
    <xf numFmtId="49" fontId="205" fillId="0" borderId="63" xfId="0" applyNumberFormat="1" applyFont="1" applyBorder="1" applyAlignment="1">
      <alignment horizontal="right" vertical="center" wrapText="1"/>
    </xf>
    <xf numFmtId="41" fontId="233" fillId="0" borderId="40" xfId="9696" applyNumberFormat="1" applyFont="1" applyBorder="1" applyAlignment="1">
      <alignment vertical="center"/>
    </xf>
    <xf numFmtId="0" fontId="233" fillId="0" borderId="40" xfId="9696" applyFont="1" applyBorder="1" applyAlignment="1">
      <alignment horizontal="center" vertical="center"/>
    </xf>
    <xf numFmtId="0" fontId="233" fillId="0" borderId="106" xfId="9696" applyFont="1" applyBorder="1" applyAlignment="1">
      <alignment vertical="center"/>
    </xf>
    <xf numFmtId="41" fontId="233" fillId="0" borderId="52" xfId="9696" applyNumberFormat="1" applyFont="1" applyBorder="1" applyAlignment="1">
      <alignment vertical="center"/>
    </xf>
    <xf numFmtId="0" fontId="233" fillId="0" borderId="52" xfId="9696" applyFont="1" applyBorder="1" applyAlignment="1">
      <alignment horizontal="center" vertical="center"/>
    </xf>
    <xf numFmtId="0" fontId="233" fillId="0" borderId="107" xfId="9696" applyFont="1" applyBorder="1" applyAlignment="1">
      <alignment vertical="center"/>
    </xf>
    <xf numFmtId="41" fontId="233" fillId="0" borderId="48" xfId="9696" applyNumberFormat="1" applyFont="1" applyBorder="1" applyAlignment="1">
      <alignment vertical="center"/>
    </xf>
    <xf numFmtId="0" fontId="233" fillId="0" borderId="48" xfId="9696" applyFont="1" applyBorder="1" applyAlignment="1">
      <alignment horizontal="center" vertical="center"/>
    </xf>
    <xf numFmtId="0" fontId="233" fillId="0" borderId="105" xfId="9696" applyFont="1" applyBorder="1" applyAlignment="1">
      <alignment vertical="center"/>
    </xf>
    <xf numFmtId="0" fontId="233" fillId="0" borderId="2" xfId="9696" applyFont="1" applyBorder="1" applyAlignment="1">
      <alignment horizontal="center" vertical="center"/>
    </xf>
    <xf numFmtId="41" fontId="233" fillId="0" borderId="2" xfId="9696" applyNumberFormat="1" applyFont="1" applyBorder="1" applyAlignment="1">
      <alignment vertical="center"/>
    </xf>
    <xf numFmtId="10" fontId="233" fillId="0" borderId="2" xfId="9696" applyNumberFormat="1" applyFont="1" applyBorder="1" applyAlignment="1">
      <alignment horizontal="center" vertical="center"/>
    </xf>
    <xf numFmtId="0" fontId="233" fillId="0" borderId="7" xfId="9696" applyFont="1" applyBorder="1" applyAlignment="1">
      <alignment vertical="center"/>
    </xf>
    <xf numFmtId="41" fontId="233" fillId="0" borderId="48" xfId="9697" applyFont="1" applyBorder="1" applyAlignment="1">
      <alignment vertical="center"/>
    </xf>
    <xf numFmtId="10" fontId="233" fillId="0" borderId="48" xfId="9696" applyNumberFormat="1" applyFont="1" applyBorder="1" applyAlignment="1">
      <alignment horizontal="center" vertical="center"/>
    </xf>
    <xf numFmtId="41" fontId="233" fillId="0" borderId="2" xfId="9697" applyFont="1" applyBorder="1" applyAlignment="1">
      <alignment vertical="center"/>
    </xf>
    <xf numFmtId="41" fontId="233" fillId="23" borderId="40" xfId="9696" applyNumberFormat="1" applyFont="1" applyFill="1" applyBorder="1" applyAlignment="1">
      <alignment vertical="center"/>
    </xf>
    <xf numFmtId="10" fontId="233" fillId="0" borderId="40" xfId="9696" applyNumberFormat="1" applyFont="1" applyBorder="1" applyAlignment="1">
      <alignment horizontal="center" vertical="center"/>
    </xf>
    <xf numFmtId="41" fontId="233" fillId="0" borderId="52" xfId="9697" applyFont="1" applyBorder="1" applyAlignment="1">
      <alignment vertical="center"/>
    </xf>
    <xf numFmtId="10" fontId="233" fillId="0" borderId="52" xfId="9696" applyNumberFormat="1" applyFont="1" applyBorder="1" applyAlignment="1">
      <alignment horizontal="center" vertical="center"/>
    </xf>
    <xf numFmtId="41" fontId="233" fillId="0" borderId="2" xfId="9697" applyFont="1" applyBorder="1" applyAlignment="1">
      <alignment horizontal="center" vertical="center"/>
    </xf>
    <xf numFmtId="41" fontId="234" fillId="0" borderId="42" xfId="9697" applyFont="1" applyBorder="1" applyAlignment="1">
      <alignment horizontal="center" vertical="center"/>
    </xf>
    <xf numFmtId="9" fontId="233" fillId="0" borderId="42" xfId="9696" applyNumberFormat="1" applyFont="1" applyBorder="1" applyAlignment="1">
      <alignment horizontal="center" vertical="center"/>
    </xf>
    <xf numFmtId="0" fontId="233" fillId="0" borderId="109" xfId="9696" applyFont="1" applyBorder="1" applyAlignment="1">
      <alignment vertical="center"/>
    </xf>
    <xf numFmtId="41" fontId="228" fillId="38" borderId="64" xfId="0" applyNumberFormat="1" applyFont="1" applyFill="1" applyBorder="1" applyAlignment="1">
      <alignment horizontal="left" vertical="center"/>
    </xf>
    <xf numFmtId="0" fontId="231" fillId="0" borderId="64" xfId="0" applyFont="1" applyBorder="1" applyAlignment="1">
      <alignment horizontal="center" vertical="center" wrapText="1"/>
    </xf>
    <xf numFmtId="0" fontId="231" fillId="0" borderId="64" xfId="1" applyNumberFormat="1" applyFont="1" applyBorder="1" applyAlignment="1">
      <alignment horizontal="center" vertical="center" wrapText="1"/>
    </xf>
    <xf numFmtId="41" fontId="228" fillId="38" borderId="67" xfId="0" applyNumberFormat="1" applyFont="1" applyFill="1" applyBorder="1" applyAlignment="1">
      <alignment horizontal="left" vertical="center"/>
    </xf>
    <xf numFmtId="0" fontId="237" fillId="38" borderId="65" xfId="0" applyFont="1" applyFill="1" applyBorder="1" applyAlignment="1">
      <alignment horizontal="center" vertical="center"/>
    </xf>
    <xf numFmtId="41" fontId="228" fillId="38" borderId="110" xfId="1" applyFont="1" applyFill="1" applyBorder="1">
      <alignment vertical="center"/>
    </xf>
    <xf numFmtId="41" fontId="228" fillId="38" borderId="64" xfId="1" applyFont="1" applyFill="1" applyBorder="1">
      <alignment vertical="center"/>
    </xf>
    <xf numFmtId="49" fontId="238" fillId="0" borderId="64" xfId="0" applyNumberFormat="1" applyFont="1" applyBorder="1" applyAlignment="1">
      <alignment horizontal="left" vertical="center" wrapText="1"/>
    </xf>
    <xf numFmtId="41" fontId="202" fillId="38" borderId="64" xfId="0" applyNumberFormat="1" applyFont="1" applyFill="1" applyBorder="1" applyAlignment="1">
      <alignment horizontal="center" vertical="center"/>
    </xf>
    <xf numFmtId="0" fontId="238" fillId="0" borderId="64" xfId="0" applyFont="1" applyBorder="1" applyAlignment="1">
      <alignment horizontal="center" vertical="center" wrapText="1"/>
    </xf>
    <xf numFmtId="0" fontId="238" fillId="0" borderId="64" xfId="1" applyNumberFormat="1" applyFont="1" applyBorder="1" applyAlignment="1">
      <alignment horizontal="center" vertical="center" wrapText="1"/>
    </xf>
    <xf numFmtId="0" fontId="235" fillId="0" borderId="0" xfId="9696" applyFont="1" applyAlignment="1">
      <alignment horizontal="center" vertical="center"/>
    </xf>
    <xf numFmtId="0" fontId="120" fillId="0" borderId="0" xfId="9696" applyFont="1" applyBorder="1" applyAlignment="1">
      <alignment horizontal="left" vertical="center"/>
    </xf>
    <xf numFmtId="0" fontId="233" fillId="41" borderId="61" xfId="9696" applyFont="1" applyFill="1" applyBorder="1" applyAlignment="1">
      <alignment horizontal="center" vertical="center"/>
    </xf>
    <xf numFmtId="0" fontId="233" fillId="41" borderId="102" xfId="9696" applyFont="1" applyFill="1" applyBorder="1" applyAlignment="1">
      <alignment horizontal="center" vertical="center"/>
    </xf>
    <xf numFmtId="0" fontId="233" fillId="41" borderId="104" xfId="9696" applyFont="1" applyFill="1" applyBorder="1" applyAlignment="1">
      <alignment horizontal="center" vertical="center"/>
    </xf>
    <xf numFmtId="0" fontId="233" fillId="41" borderId="29" xfId="9696" applyFont="1" applyFill="1" applyBorder="1" applyAlignment="1">
      <alignment horizontal="center" vertical="center"/>
    </xf>
    <xf numFmtId="0" fontId="233" fillId="41" borderId="60" xfId="9696" applyFont="1" applyFill="1" applyBorder="1" applyAlignment="1">
      <alignment horizontal="center" vertical="center"/>
    </xf>
    <xf numFmtId="0" fontId="233" fillId="41" borderId="48" xfId="9696" applyFont="1" applyFill="1" applyBorder="1" applyAlignment="1">
      <alignment horizontal="center" vertical="center"/>
    </xf>
    <xf numFmtId="0" fontId="233" fillId="41" borderId="103" xfId="9696" applyFont="1" applyFill="1" applyBorder="1" applyAlignment="1">
      <alignment horizontal="center" vertical="center"/>
    </xf>
    <xf numFmtId="0" fontId="233" fillId="41" borderId="105" xfId="9696" applyFont="1" applyFill="1" applyBorder="1" applyAlignment="1">
      <alignment horizontal="center" vertical="center"/>
    </xf>
    <xf numFmtId="0" fontId="233" fillId="0" borderId="8" xfId="9696" applyFont="1" applyBorder="1" applyAlignment="1">
      <alignment horizontal="center" vertical="center"/>
    </xf>
    <xf numFmtId="0" fontId="233" fillId="0" borderId="2" xfId="9696" applyFont="1" applyBorder="1" applyAlignment="1">
      <alignment horizontal="center" vertical="center"/>
    </xf>
    <xf numFmtId="0" fontId="233" fillId="0" borderId="108" xfId="9696" applyFont="1" applyBorder="1" applyAlignment="1">
      <alignment horizontal="center" vertical="center"/>
    </xf>
    <xf numFmtId="0" fontId="233" fillId="0" borderId="42" xfId="9696" applyFont="1" applyBorder="1" applyAlignment="1">
      <alignment horizontal="center" vertical="center"/>
    </xf>
    <xf numFmtId="0" fontId="233" fillId="0" borderId="8" xfId="9696" applyFont="1" applyBorder="1" applyAlignment="1">
      <alignment horizontal="center" vertical="center" wrapText="1"/>
    </xf>
    <xf numFmtId="0" fontId="233" fillId="0" borderId="2" xfId="9696" applyFont="1" applyBorder="1" applyAlignment="1">
      <alignment horizontal="center" vertical="center" wrapText="1"/>
    </xf>
    <xf numFmtId="0" fontId="229" fillId="49" borderId="96" xfId="0" applyFont="1" applyFill="1" applyBorder="1" applyAlignment="1">
      <alignment horizontal="center" vertical="center"/>
    </xf>
    <xf numFmtId="0" fontId="229" fillId="49" borderId="69" xfId="0" applyFont="1" applyFill="1" applyBorder="1" applyAlignment="1">
      <alignment horizontal="center" vertical="center"/>
    </xf>
    <xf numFmtId="0" fontId="116" fillId="49" borderId="98" xfId="0" applyFont="1" applyFill="1" applyBorder="1" applyAlignment="1">
      <alignment horizontal="center" vertical="center"/>
    </xf>
    <xf numFmtId="0" fontId="116" fillId="49" borderId="99" xfId="0" applyFont="1" applyFill="1" applyBorder="1" applyAlignment="1">
      <alignment horizontal="center" vertical="center"/>
    </xf>
    <xf numFmtId="0" fontId="111" fillId="37" borderId="89" xfId="0" applyFont="1" applyFill="1" applyBorder="1" applyAlignment="1">
      <alignment horizontal="center" vertical="center" wrapText="1"/>
    </xf>
    <xf numFmtId="0" fontId="114" fillId="37" borderId="90" xfId="0" applyFont="1" applyFill="1" applyBorder="1" applyAlignment="1">
      <alignment horizontal="center" vertical="center" wrapText="1"/>
    </xf>
    <xf numFmtId="0" fontId="114" fillId="37" borderId="91" xfId="0" applyFont="1" applyFill="1" applyBorder="1" applyAlignment="1">
      <alignment horizontal="center" vertical="center" wrapText="1"/>
    </xf>
    <xf numFmtId="0" fontId="236" fillId="0" borderId="0" xfId="0" applyFont="1" applyAlignment="1">
      <alignment horizontal="center" vertical="center"/>
    </xf>
    <xf numFmtId="0" fontId="111" fillId="37" borderId="92" xfId="0" applyFont="1" applyFill="1" applyBorder="1" applyAlignment="1">
      <alignment horizontal="center" vertical="center" wrapText="1"/>
    </xf>
    <xf numFmtId="0" fontId="111" fillId="37" borderId="7" xfId="0" applyFont="1" applyFill="1" applyBorder="1" applyAlignment="1">
      <alignment horizontal="center" vertical="center" wrapText="1"/>
    </xf>
    <xf numFmtId="0" fontId="116" fillId="47" borderId="93" xfId="0" applyFont="1" applyFill="1" applyBorder="1" applyAlignment="1">
      <alignment horizontal="left" vertical="center"/>
    </xf>
    <xf numFmtId="0" fontId="116" fillId="47" borderId="84" xfId="0" applyFont="1" applyFill="1" applyBorder="1" applyAlignment="1">
      <alignment horizontal="left" vertical="center"/>
    </xf>
    <xf numFmtId="0" fontId="229" fillId="49" borderId="95" xfId="0" applyFont="1" applyFill="1" applyBorder="1" applyAlignment="1">
      <alignment horizontal="center" vertical="center"/>
    </xf>
    <xf numFmtId="0" fontId="229" fillId="49" borderId="6" xfId="0" applyFont="1" applyFill="1" applyBorder="1" applyAlignment="1">
      <alignment horizontal="center" vertical="center"/>
    </xf>
    <xf numFmtId="0" fontId="111" fillId="37" borderId="88" xfId="0" applyFont="1" applyFill="1" applyBorder="1" applyAlignment="1">
      <alignment horizontal="center" vertical="center" wrapText="1"/>
    </xf>
    <xf numFmtId="0" fontId="111" fillId="37" borderId="8" xfId="0" applyFont="1" applyFill="1" applyBorder="1" applyAlignment="1">
      <alignment horizontal="center" vertical="center" wrapText="1"/>
    </xf>
    <xf numFmtId="0" fontId="111" fillId="37" borderId="60" xfId="0" applyFont="1" applyFill="1" applyBorder="1" applyAlignment="1">
      <alignment horizontal="center" vertical="center" wrapText="1"/>
    </xf>
    <xf numFmtId="0" fontId="111" fillId="37" borderId="48" xfId="0" applyFont="1" applyFill="1" applyBorder="1" applyAlignment="1">
      <alignment horizontal="center" vertical="center" wrapText="1"/>
    </xf>
    <xf numFmtId="0" fontId="111" fillId="37" borderId="2" xfId="0" applyFont="1" applyFill="1" applyBorder="1" applyAlignment="1">
      <alignment horizontal="center" vertical="center" wrapText="1"/>
    </xf>
    <xf numFmtId="0" fontId="111" fillId="37" borderId="1" xfId="0" applyFont="1" applyFill="1" applyBorder="1" applyAlignment="1">
      <alignment horizontal="center" vertical="center" wrapText="1"/>
    </xf>
    <xf numFmtId="0" fontId="111" fillId="37" borderId="41" xfId="0" applyFont="1" applyFill="1" applyBorder="1" applyAlignment="1">
      <alignment horizontal="center" vertical="center" wrapText="1"/>
    </xf>
    <xf numFmtId="0" fontId="111" fillId="37" borderId="40" xfId="0" applyFont="1" applyFill="1" applyBorder="1" applyAlignment="1">
      <alignment horizontal="center" vertical="center" wrapText="1"/>
    </xf>
    <xf numFmtId="0" fontId="111" fillId="37" borderId="43" xfId="0" applyFont="1" applyFill="1" applyBorder="1" applyAlignment="1">
      <alignment horizontal="center" vertical="center" wrapText="1"/>
    </xf>
    <xf numFmtId="41" fontId="122" fillId="38" borderId="1" xfId="1" quotePrefix="1" applyFont="1" applyFill="1" applyBorder="1" applyAlignment="1">
      <alignment horizontal="right" vertical="center"/>
    </xf>
    <xf numFmtId="41" fontId="122" fillId="38" borderId="41" xfId="1" quotePrefix="1" applyFont="1" applyFill="1" applyBorder="1" applyAlignment="1">
      <alignment horizontal="right" vertical="center"/>
    </xf>
    <xf numFmtId="3" fontId="122" fillId="38" borderId="1" xfId="3438" quotePrefix="1" applyNumberFormat="1" applyFont="1" applyFill="1" applyBorder="1" applyAlignment="1">
      <alignment horizontal="right" vertical="center"/>
    </xf>
    <xf numFmtId="3" fontId="122" fillId="38" borderId="41" xfId="3438" quotePrefix="1" applyNumberFormat="1" applyFont="1" applyFill="1" applyBorder="1" applyAlignment="1">
      <alignment horizontal="right" vertical="center"/>
    </xf>
    <xf numFmtId="3" fontId="121" fillId="38" borderId="1" xfId="3438" quotePrefix="1" applyNumberFormat="1" applyFont="1" applyFill="1" applyBorder="1" applyAlignment="1">
      <alignment horizontal="right" vertical="center"/>
    </xf>
    <xf numFmtId="0" fontId="0" fillId="0" borderId="25" xfId="0" applyBorder="1">
      <alignment vertical="center"/>
    </xf>
    <xf numFmtId="0" fontId="0" fillId="0" borderId="41" xfId="0" applyBorder="1">
      <alignment vertical="center"/>
    </xf>
    <xf numFmtId="179" fontId="122" fillId="38" borderId="1" xfId="3438" quotePrefix="1" applyNumberFormat="1" applyFont="1" applyFill="1" applyBorder="1" applyAlignment="1">
      <alignment horizontal="right" vertical="center"/>
    </xf>
    <xf numFmtId="179" fontId="122" fillId="38" borderId="41" xfId="3438" quotePrefix="1" applyNumberFormat="1" applyFont="1" applyFill="1" applyBorder="1" applyAlignment="1">
      <alignment horizontal="right" vertical="center"/>
    </xf>
    <xf numFmtId="4" fontId="122" fillId="38" borderId="1" xfId="3438" quotePrefix="1" applyNumberFormat="1" applyFont="1" applyFill="1" applyBorder="1" applyAlignment="1">
      <alignment horizontal="right" vertical="center"/>
    </xf>
    <xf numFmtId="4" fontId="122" fillId="38" borderId="41" xfId="3438" quotePrefix="1" applyNumberFormat="1" applyFont="1" applyFill="1" applyBorder="1" applyAlignment="1">
      <alignment horizontal="right" vertical="center"/>
    </xf>
    <xf numFmtId="3" fontId="121" fillId="38" borderId="25" xfId="3438" quotePrefix="1" applyNumberFormat="1" applyFont="1" applyFill="1" applyBorder="1" applyAlignment="1">
      <alignment horizontal="right" vertical="center"/>
    </xf>
    <xf numFmtId="3" fontId="121" fillId="38" borderId="41" xfId="3438" quotePrefix="1" applyNumberFormat="1" applyFont="1" applyFill="1" applyBorder="1" applyAlignment="1">
      <alignment horizontal="right" vertical="center"/>
    </xf>
    <xf numFmtId="349" fontId="122" fillId="38" borderId="1" xfId="3438" quotePrefix="1" applyNumberFormat="1" applyFont="1" applyFill="1" applyBorder="1" applyAlignment="1">
      <alignment horizontal="right" vertical="center"/>
    </xf>
    <xf numFmtId="349" fontId="122" fillId="38" borderId="41" xfId="3438" quotePrefix="1" applyNumberFormat="1" applyFont="1" applyFill="1" applyBorder="1" applyAlignment="1">
      <alignment horizontal="right" vertical="center"/>
    </xf>
    <xf numFmtId="41" fontId="122" fillId="38" borderId="1" xfId="3469" applyFont="1" applyFill="1" applyBorder="1" applyAlignment="1">
      <alignment horizontal="right" vertical="center"/>
    </xf>
    <xf numFmtId="41" fontId="122" fillId="38" borderId="41" xfId="3469" applyFont="1" applyFill="1" applyBorder="1" applyAlignment="1">
      <alignment horizontal="right" vertical="center"/>
    </xf>
    <xf numFmtId="0" fontId="122" fillId="38" borderId="1" xfId="3438" applyFont="1" applyFill="1" applyBorder="1" applyAlignment="1">
      <alignment horizontal="center" vertical="center"/>
    </xf>
    <xf numFmtId="0" fontId="122" fillId="38" borderId="41" xfId="3438" applyFont="1" applyFill="1" applyBorder="1" applyAlignment="1">
      <alignment horizontal="center" vertical="center"/>
    </xf>
    <xf numFmtId="0" fontId="121" fillId="38" borderId="2" xfId="3438" applyFont="1" applyFill="1" applyBorder="1" applyAlignment="1">
      <alignment horizontal="center" vertical="center"/>
    </xf>
    <xf numFmtId="0" fontId="121" fillId="38" borderId="2" xfId="3438" quotePrefix="1" applyFont="1" applyFill="1" applyBorder="1" applyAlignment="1">
      <alignment horizontal="center" vertical="center"/>
    </xf>
    <xf numFmtId="0" fontId="121" fillId="38" borderId="2" xfId="3438" quotePrefix="1" applyFont="1" applyFill="1" applyBorder="1" applyAlignment="1">
      <alignment horizontal="center" vertical="center" shrinkToFit="1"/>
    </xf>
    <xf numFmtId="0" fontId="118" fillId="0" borderId="39" xfId="3471" applyFont="1" applyBorder="1" applyAlignment="1">
      <alignment horizontal="left" vertical="center"/>
    </xf>
    <xf numFmtId="273" fontId="122" fillId="38" borderId="1" xfId="3438" quotePrefix="1" applyNumberFormat="1" applyFont="1" applyFill="1" applyBorder="1" applyAlignment="1">
      <alignment horizontal="right" vertical="center"/>
    </xf>
    <xf numFmtId="273" fontId="122" fillId="38" borderId="41" xfId="3438" quotePrefix="1" applyNumberFormat="1" applyFont="1" applyFill="1" applyBorder="1" applyAlignment="1">
      <alignment horizontal="right" vertical="center"/>
    </xf>
    <xf numFmtId="180" fontId="122" fillId="38" borderId="1" xfId="3438" quotePrefix="1" applyNumberFormat="1" applyFont="1" applyFill="1" applyBorder="1" applyAlignment="1">
      <alignment horizontal="right" vertical="center"/>
    </xf>
    <xf numFmtId="180" fontId="122" fillId="38" borderId="41" xfId="3438" quotePrefix="1" applyNumberFormat="1" applyFont="1" applyFill="1" applyBorder="1" applyAlignment="1">
      <alignment horizontal="right" vertical="center"/>
    </xf>
    <xf numFmtId="350" fontId="122" fillId="38" borderId="1" xfId="3438" quotePrefix="1" applyNumberFormat="1" applyFont="1" applyFill="1" applyBorder="1" applyAlignment="1">
      <alignment horizontal="right" vertical="center"/>
    </xf>
    <xf numFmtId="350" fontId="122" fillId="38" borderId="41" xfId="3438" quotePrefix="1" applyNumberFormat="1" applyFont="1" applyFill="1" applyBorder="1" applyAlignment="1">
      <alignment horizontal="right" vertical="center"/>
    </xf>
    <xf numFmtId="41" fontId="222" fillId="37" borderId="2" xfId="20611" applyFont="1" applyFill="1" applyBorder="1" applyAlignment="1">
      <alignment horizontal="center" vertical="center" wrapText="1"/>
    </xf>
    <xf numFmtId="41" fontId="222" fillId="37" borderId="59" xfId="20611" applyFont="1" applyFill="1" applyBorder="1" applyAlignment="1">
      <alignment horizontal="center" vertical="center" wrapText="1"/>
    </xf>
    <xf numFmtId="0" fontId="222" fillId="37" borderId="2" xfId="20510" applyFont="1" applyFill="1" applyBorder="1" applyAlignment="1">
      <alignment horizontal="center" vertical="center" wrapText="1"/>
    </xf>
    <xf numFmtId="0" fontId="222" fillId="37" borderId="59" xfId="20510" applyFont="1" applyFill="1" applyBorder="1" applyAlignment="1">
      <alignment horizontal="center" vertical="center" wrapText="1"/>
    </xf>
    <xf numFmtId="41" fontId="222" fillId="37" borderId="2" xfId="20510" applyNumberFormat="1" applyFont="1" applyFill="1" applyBorder="1" applyAlignment="1">
      <alignment horizontal="center" vertical="center" wrapText="1"/>
    </xf>
    <xf numFmtId="41" fontId="222" fillId="37" borderId="59" xfId="20510" applyNumberFormat="1" applyFont="1" applyFill="1" applyBorder="1" applyAlignment="1">
      <alignment horizontal="center" vertical="center" wrapText="1"/>
    </xf>
    <xf numFmtId="331" fontId="222" fillId="37" borderId="2" xfId="20611" applyNumberFormat="1" applyFont="1" applyFill="1" applyBorder="1" applyAlignment="1">
      <alignment horizontal="center" vertical="center" wrapText="1"/>
    </xf>
    <xf numFmtId="377" fontId="222" fillId="37" borderId="2" xfId="20611" applyNumberFormat="1" applyFont="1" applyFill="1" applyBorder="1" applyAlignment="1">
      <alignment horizontal="center" vertical="center" wrapText="1"/>
    </xf>
    <xf numFmtId="377" fontId="222" fillId="37" borderId="59" xfId="20611" applyNumberFormat="1" applyFont="1" applyFill="1" applyBorder="1" applyAlignment="1">
      <alignment horizontal="center" vertical="center" wrapText="1"/>
    </xf>
    <xf numFmtId="41" fontId="222" fillId="37" borderId="2" xfId="20611" applyNumberFormat="1" applyFont="1" applyFill="1" applyBorder="1" applyAlignment="1">
      <alignment horizontal="center" vertical="center" wrapText="1"/>
    </xf>
    <xf numFmtId="41" fontId="222" fillId="37" borderId="59" xfId="20611" applyNumberFormat="1" applyFont="1" applyFill="1" applyBorder="1" applyAlignment="1">
      <alignment horizontal="center" vertical="center" wrapText="1"/>
    </xf>
  </cellXfs>
  <cellStyles count="20612">
    <cellStyle name="_x0014_" xfId="3488"/>
    <cellStyle name=" " xfId="3489"/>
    <cellStyle name="          _x000d__x000a_386grabber=vga.3gr_x000d__x000a_" xfId="3490"/>
    <cellStyle name="          _x000d__x000a_shell=progman.exe_x000d__x000a_m" xfId="3491"/>
    <cellStyle name=" _97연말" xfId="3492"/>
    <cellStyle name=" _97연말1" xfId="3493"/>
    <cellStyle name=" _Book1" xfId="3494"/>
    <cellStyle name="_x000d_$" xfId="3495"/>
    <cellStyle name="_x000d_;&amp;?;" xfId="3496"/>
    <cellStyle name="&quot;" xfId="3497"/>
    <cellStyle name="#" xfId="3"/>
    <cellStyle name="#,##0" xfId="4"/>
    <cellStyle name="#,##0 2" xfId="5"/>
    <cellStyle name="#,##0 3" xfId="6"/>
    <cellStyle name="#,##0 4" xfId="7"/>
    <cellStyle name="#,##0 5" xfId="8"/>
    <cellStyle name="#,##0 6" xfId="9"/>
    <cellStyle name="#,##0!" xfId="10"/>
    <cellStyle name="#,##0$" xfId="11"/>
    <cellStyle name="#,##0$!" xfId="12"/>
    <cellStyle name="#,##0$$" xfId="13"/>
    <cellStyle name="#,##0$$!" xfId="14"/>
    <cellStyle name="#,##0$$$" xfId="15"/>
    <cellStyle name="#,##0$$$!" xfId="16"/>
    <cellStyle name="#,##0$$$$" xfId="17"/>
    <cellStyle name="#,##0$$$$!" xfId="18"/>
    <cellStyle name="#,##0$$$$$" xfId="19"/>
    <cellStyle name="#,##0$$$$$!" xfId="20"/>
    <cellStyle name="#,##0$$$$$$" xfId="21"/>
    <cellStyle name="#,##0$$$$$$!" xfId="22"/>
    <cellStyle name="#,##0$$$$$$$" xfId="23"/>
    <cellStyle name="#,##0$$$$$$$!" xfId="24"/>
    <cellStyle name="#,##0$$$$$$$$" xfId="25"/>
    <cellStyle name="#,##0.0" xfId="26"/>
    <cellStyle name="#,##0.0$" xfId="27"/>
    <cellStyle name="#,##0.0$!" xfId="28"/>
    <cellStyle name="#,##0.0$$" xfId="29"/>
    <cellStyle name="#,##0.0$$!" xfId="30"/>
    <cellStyle name="#,##0.0$$$" xfId="31"/>
    <cellStyle name="#,##0.0$$$!" xfId="32"/>
    <cellStyle name="#,##0.0$$$$" xfId="33"/>
    <cellStyle name="#,##0.0$$$$!" xfId="34"/>
    <cellStyle name="#,##0.0$$$$$" xfId="35"/>
    <cellStyle name="#,##0.0$$$$$!" xfId="36"/>
    <cellStyle name="#,##0.0$$$$$$" xfId="37"/>
    <cellStyle name="#,##0.0$$$$$$!" xfId="38"/>
    <cellStyle name="#,##0.0$$$$$$_종합" xfId="39"/>
    <cellStyle name="#,##0.0$$$$$_종합" xfId="40"/>
    <cellStyle name="#,##0.00" xfId="41"/>
    <cellStyle name="#,##0.000" xfId="42"/>
    <cellStyle name="#,##0_서원대학교내역서(동현)" xfId="3498"/>
    <cellStyle name="#_교통방송" xfId="9698"/>
    <cellStyle name="#_품셈 " xfId="3499"/>
    <cellStyle name="$" xfId="3500"/>
    <cellStyle name="$_0008금감원통합감독검사정보시스템" xfId="3501"/>
    <cellStyle name="$_0009김포공항LED교체공사(광일)" xfId="3502"/>
    <cellStyle name="$_0011KIST소각설비제작설치" xfId="3505"/>
    <cellStyle name="$_0011긴급전화기정산(99년형광일)" xfId="3503"/>
    <cellStyle name="$_0011부산종합경기장전광판" xfId="3504"/>
    <cellStyle name="$_0012문화유적지표석제작설치" xfId="3506"/>
    <cellStyle name="$_0102국제조명신공항분수조명" xfId="3507"/>
    <cellStyle name="$_0103회전식현수막게시대제작설치" xfId="3508"/>
    <cellStyle name="$_0104포항시침출수처리시스템" xfId="3509"/>
    <cellStyle name="$_0105담배자판기개조원가" xfId="3510"/>
    <cellStyle name="$_0106LG인버터냉난방기제작-1" xfId="3511"/>
    <cellStyle name="$_0107광전송장비구매설치" xfId="3512"/>
    <cellStyle name="$_0107도공IBS설비SW부문(참조)" xfId="3513"/>
    <cellStyle name="$_0107문화재복원용목재-8월6일" xfId="3514"/>
    <cellStyle name="$_0107포천영중수배전반(제조,설치)" xfId="3515"/>
    <cellStyle name="$_0108농기반미곡건조기제작설치" xfId="3516"/>
    <cellStyle name="$_0108담배인삼공사영업춘추복" xfId="3517"/>
    <cellStyle name="$_0108한국전기교통-LED교통신호등((원본))" xfId="3518"/>
    <cellStyle name="$_0111해양수산부등명기제작" xfId="3519"/>
    <cellStyle name="$_0111핸디소프트-전자표준문서시스템" xfId="3520"/>
    <cellStyle name="$_0112금감원사무자동화시스템" xfId="3521"/>
    <cellStyle name="$_0112수도권매립지SW원가" xfId="3522"/>
    <cellStyle name="$_0112중고원-HRD종합정보망구축(完)" xfId="3523"/>
    <cellStyle name="$_0201종합예술회관의자제작설치-1" xfId="3524"/>
    <cellStyle name="$_0202마사회근무복" xfId="3525"/>
    <cellStyle name="$_0202부경교재-승강칠판" xfId="3526"/>
    <cellStyle name="$_0204한국석묘납골함-1규격" xfId="3527"/>
    <cellStyle name="$_0206금감원금융정보교환망재구축" xfId="3528"/>
    <cellStyle name="$_0206정통부수납장표기기제작설치" xfId="3529"/>
    <cellStyle name="$_0207담배인삼공사-담요" xfId="3530"/>
    <cellStyle name="$_0208레비텍-다층여과기설계변경" xfId="3531"/>
    <cellStyle name="$_0209이산화염소발생기-설치(50K)" xfId="3532"/>
    <cellStyle name="$_0210현대정보기술-TD이중계" xfId="3533"/>
    <cellStyle name="$_0211조달청-#1대북지원사업정산(1월7일)" xfId="3534"/>
    <cellStyle name="$_0212금감원-법규정보시스템(完)" xfId="3535"/>
    <cellStyle name="$_0301교통방송-CCTV유지보수" xfId="3536"/>
    <cellStyle name="$_0302인천경찰청-무인단속기위탁관리" xfId="3537"/>
    <cellStyle name="$_0302조달청-대북지원2차(안성연)" xfId="3538"/>
    <cellStyle name="$_0302조달청-대북지원2차(최수현)" xfId="3539"/>
    <cellStyle name="$_0302표준문서-쌍용정보통신(신)" xfId="3540"/>
    <cellStyle name="$_0304소프트파워-정부표준전자문서시스템" xfId="3541"/>
    <cellStyle name="$_0304철도청-주변환장치-1" xfId="3542"/>
    <cellStyle name="$_0305금감원-금융통계정보시스템구축(完)" xfId="3543"/>
    <cellStyle name="$_0305제낭조합-면범포지" xfId="3544"/>
    <cellStyle name="$_0306제낭공업협동조합-면범포지원단(경비까지)" xfId="3545"/>
    <cellStyle name="$_0308조달청-#8대북지원사업정산" xfId="3546"/>
    <cellStyle name="$_0309조달청-#9대북지원사업정산" xfId="3547"/>
    <cellStyle name="$_0310여주상수도-탈수기(유천ENG)" xfId="3548"/>
    <cellStyle name="$_0311대기해양작업시간" xfId="3549"/>
    <cellStyle name="$_2001-06조달청신성-한냉지형" xfId="3550"/>
    <cellStyle name="$_2002-03경찰대학-졸업식" xfId="3551"/>
    <cellStyle name="$_2002-03경찰청-경찰표지장" xfId="3552"/>
    <cellStyle name="$_2002-03반디-가로등(열주형)" xfId="3553"/>
    <cellStyle name="$_2002-03신화전자-감지기" xfId="3554"/>
    <cellStyle name="$_2002-04강원랜드-슬러트머신" xfId="3555"/>
    <cellStyle name="$_2002-04메가컴-외주무대" xfId="3556"/>
    <cellStyle name="$_2002-04엘지애드-무대" xfId="3557"/>
    <cellStyle name="$_2002-05강원랜드-슬러트머신(넥스터)" xfId="3558"/>
    <cellStyle name="$_2002-05경기경찰청-냉온수기공사" xfId="3559"/>
    <cellStyle name="$_2002-05대통령비서실-카페트" xfId="3560"/>
    <cellStyle name="$_2002결과표" xfId="3561"/>
    <cellStyle name="$_2002결과표1" xfId="3562"/>
    <cellStyle name="$_2003-01정일사-표창5종" xfId="3563"/>
    <cellStyle name="$_db진흥" xfId="3592"/>
    <cellStyle name="$_Pilot플랜트-계변경" xfId="3593"/>
    <cellStyle name="$_Pilot플랜트이전설치-변경최종" xfId="3594"/>
    <cellStyle name="$_SE40" xfId="3595"/>
    <cellStyle name="$_SW(케이비)" xfId="3596"/>
    <cellStyle name="$_견적2" xfId="3564"/>
    <cellStyle name="$_경찰청-근무,기동복" xfId="3565"/>
    <cellStyle name="$_기아" xfId="3566"/>
    <cellStyle name="$_기초공사" xfId="3567"/>
    <cellStyle name="$_네인텍정보기술-회로카드(수현)" xfId="3568"/>
    <cellStyle name="$_대기해양노무비" xfId="3569"/>
    <cellStyle name="$_대북자재8월분" xfId="3570"/>
    <cellStyle name="$_대북자재8월분-1" xfId="3571"/>
    <cellStyle name="$_동산용사촌수현(원본)" xfId="3572"/>
    <cellStyle name="$_백제군사전시1" xfId="3573"/>
    <cellStyle name="$_수초제거기(대양기계)" xfId="3574"/>
    <cellStyle name="$_시설용역" xfId="3575"/>
    <cellStyle name="$_원본 - 한국전기교통-개선형신호등 4종" xfId="3576"/>
    <cellStyle name="$_조달청-대북지원3차(최수현)" xfId="3577"/>
    <cellStyle name="$_조달청-대북지원4차(최수현)" xfId="3578"/>
    <cellStyle name="$_조달청-대북지원5차(최수현)" xfId="3579"/>
    <cellStyle name="$_조달청-대북지원6차(번호)" xfId="3580"/>
    <cellStyle name="$_조달청-대북지원6차(최수현)" xfId="3581"/>
    <cellStyle name="$_조달청-대북지원7차(최수현)" xfId="3582"/>
    <cellStyle name="$_조달청-대북지원8차(최수현)" xfId="3583"/>
    <cellStyle name="$_조달청-대북지원9차(최수현)" xfId="3584"/>
    <cellStyle name="$_중앙선관위(투표,개표)" xfId="3585"/>
    <cellStyle name="$_중앙선관위(투표,개표)-사본" xfId="3586"/>
    <cellStyle name="$_철공가공조립" xfId="3587"/>
    <cellStyle name="$_최종-한국전기교통-개선형신호등 4종(공수조정)" xfId="3588"/>
    <cellStyle name="$_토지공사-간접비" xfId="3589"/>
    <cellStyle name="$_한국도로공사" xfId="3590"/>
    <cellStyle name="$_한전내역서-최종" xfId="3591"/>
    <cellStyle name="%(+,-,0)" xfId="3597"/>
    <cellStyle name="(##.00)" xfId="3598"/>
    <cellStyle name="(△콤마)" xfId="43"/>
    <cellStyle name="(백분율)" xfId="44"/>
    <cellStyle name="(콤마)" xfId="45"/>
    <cellStyle name="(표준)" xfId="3599"/>
    <cellStyle name=";;;" xfId="3600"/>
    <cellStyle name="?? [0]_????? " xfId="3601"/>
    <cellStyle name="??_x000c_둄_x001b__x000d_|?_x0001_?_x0003__x0014__x0007__x0001__x0001_" xfId="3602"/>
    <cellStyle name="??_x000c_둄_x001b__x000d_|?_x0001_?_x0003__x0014__x0007__x0001__x0001_ 10" xfId="3603"/>
    <cellStyle name="??_x000c_둄_x001b__x000d_|?_x0001_?_x0003__x0014__x0007__x0001__x0001_ 11" xfId="3604"/>
    <cellStyle name="??_x000c_둄_x001b__x000d_|?_x0001_?_x0003__x0014__x0007__x0001__x0001_ 12" xfId="3605"/>
    <cellStyle name="??_x000c_둄_x001b__x000d_|?_x0001_?_x0003__x0014__x0007__x0001__x0001_ 13" xfId="3606"/>
    <cellStyle name="??_x000c_둄_x001b__x000d_|?_x0001_?_x0003__x0014__x0007__x0001__x0001_ 14" xfId="3607"/>
    <cellStyle name="??_x000c_둄_x001b__x000d_|?_x0001_?_x0003__x0014__x0007__x0001__x0001_ 15" xfId="3608"/>
    <cellStyle name="??_x000c_둄_x001b__x000d_|?_x0001_?_x0003__x0014__x0007__x0001__x0001_ 16" xfId="3609"/>
    <cellStyle name="??_x000c_둄_x001b__x000d_|?_x0001_?_x0003__x0014__x0007__x0001__x0001_ 17" xfId="3610"/>
    <cellStyle name="??_x000c_둄_x001b__x000d_|?_x0001_?_x0003__x0014__x0007__x0001__x0001_ 18" xfId="3611"/>
    <cellStyle name="??_x000c_둄_x001b__x000d_|?_x0001_?_x0003__x0014__x0007__x0001__x0001_ 19" xfId="3612"/>
    <cellStyle name="??_x000c_둄_x001b__x000d_|?_x0001_?_x0003__x0014__x0007__x0001__x0001_ 2" xfId="3613"/>
    <cellStyle name="??_x000c_둄_x001b__x000d_|?_x0001_?_x0003__x0014__x0007__x0001__x0001_ 20" xfId="3614"/>
    <cellStyle name="??_x000c_둄_x001b__x000d_|?_x0001_?_x0003__x0014__x0007__x0001__x0001_ 21" xfId="3615"/>
    <cellStyle name="??_x000c_둄_x001b__x000d_|?_x0001_?_x0003__x0014__x0007__x0001__x0001_ 22" xfId="3616"/>
    <cellStyle name="??_x000c_둄_x001b__x000d_|?_x0001_?_x0003__x0014__x0007__x0001__x0001_ 23" xfId="3617"/>
    <cellStyle name="??_x000c_둄_x001b__x000d_|?_x0001_?_x0003__x0014__x0007__x0001__x0001_ 24" xfId="3618"/>
    <cellStyle name="??_x000c_둄_x001b__x000d_|?_x0001_?_x0003__x0014__x0007__x0001__x0001_ 25" xfId="3619"/>
    <cellStyle name="??_x000c_둄_x001b__x000d_|?_x0001_?_x0003__x0014__x0007__x0001__x0001_ 26" xfId="3620"/>
    <cellStyle name="??_x000c_둄_x001b__x000d_|?_x0001_?_x0003__x0014__x0007__x0001__x0001_ 3" xfId="3621"/>
    <cellStyle name="??_x000c_둄_x001b__x000d_|?_x0001_?_x0003__x0014__x0007__x0001__x0001_ 4" xfId="3622"/>
    <cellStyle name="??_x000c_둄_x001b__x000d_|?_x0001_?_x0003__x0014__x0007__x0001__x0001_ 5" xfId="3623"/>
    <cellStyle name="??_x000c_둄_x001b__x000d_|?_x0001_?_x0003__x0014__x0007__x0001__x0001_ 6" xfId="3624"/>
    <cellStyle name="??_x000c_둄_x001b__x000d_|?_x0001_?_x0003__x0014__x0007__x0001__x0001_ 7" xfId="3625"/>
    <cellStyle name="??_x000c_둄_x001b__x000d_|?_x0001_?_x0003__x0014__x0007__x0001__x0001_ 8" xfId="3626"/>
    <cellStyle name="??_x000c_둄_x001b__x000d_|?_x0001_?_x0003__x0014__x0007__x0001__x0001_ 9" xfId="3627"/>
    <cellStyle name="??&amp;5_x0007_?._x0007_9_x0008_??_x0007__x0001__x0001_" xfId="3628"/>
    <cellStyle name="??&amp;6_x0007_?/_x0007_9_x0008_??_x0007__x0001__x0001_" xfId="3629"/>
    <cellStyle name="??&amp;O?&amp;H?_x0008__x000f__x0007_?_x0007__x0001__x0001_" xfId="46"/>
    <cellStyle name="??&amp;O?&amp;H?_x0008_??_x0007__x0001__x0001_" xfId="47"/>
    <cellStyle name="??&amp;멅?둃9_x0008_??_x0007__x0001__x0001_" xfId="3630"/>
    <cellStyle name="??&amp;쏗?뷐9_x0008__x0011__x0007_?_x0007__x0001__x0001_" xfId="3631"/>
    <cellStyle name="???­ [0]_¸ð??¸·" xfId="3632"/>
    <cellStyle name="???­_¸ð??¸·" xfId="3633"/>
    <cellStyle name="???Ø_¸ð??¸·" xfId="3634"/>
    <cellStyle name="??_????? " xfId="3635"/>
    <cellStyle name="?Þ¸¶ [0]_¸ð??¸·" xfId="3638"/>
    <cellStyle name="?Þ¸¶_¸ð??¸·" xfId="3639"/>
    <cellStyle name="?W?_laroux" xfId="48"/>
    <cellStyle name="?曹%U?&amp;H?_x0008_?s_x000a__x0007__x0001__x0001_" xfId="3636"/>
    <cellStyle name="?珠??? " xfId="3637"/>
    <cellStyle name="@_laroux" xfId="3640"/>
    <cellStyle name="@_laroux_제트베인" xfId="3641"/>
    <cellStyle name="@_laroux_제트베인_1" xfId="3642"/>
    <cellStyle name="@_laroux_제트베인_1_0312삼광시스템-모빌랙16종(1)" xfId="3643"/>
    <cellStyle name="_#계단 보강(여건보고샘플)" xfId="3644"/>
    <cellStyle name="_(1차분단가산출)" xfId="3645"/>
    <cellStyle name="_(전체분설변)" xfId="3646"/>
    <cellStyle name="_@견적서SAMPLE" xfId="49"/>
    <cellStyle name="_~MF0E38" xfId="3647"/>
    <cellStyle name="_~MF0E38_설계2임시" xfId="3648"/>
    <cellStyle name="_~MF0E38_설계2임시_설계서(장)" xfId="3649"/>
    <cellStyle name="_~MF0E38_설계2임시_설계최종" xfId="3650"/>
    <cellStyle name="_~MF0E38_설계서(보령,전주,부안)" xfId="3651"/>
    <cellStyle name="_~MF0E38_설계서(보령,전주,부안)_설계2임시" xfId="3652"/>
    <cellStyle name="_~MF0E38_설계서(보령,전주,부안)_설계2임시_설계서(장)" xfId="3653"/>
    <cellStyle name="_~MF0E38_설계서(보령,전주,부안)_설계2임시_설계최종" xfId="3654"/>
    <cellStyle name="_~MF1105" xfId="3655"/>
    <cellStyle name="_~MF1105_설계2임시" xfId="3656"/>
    <cellStyle name="_~MF1105_설계2임시_설계서(장)" xfId="3657"/>
    <cellStyle name="_~MF1105_설계2임시_설계최종" xfId="3658"/>
    <cellStyle name="_~MF1105_설계서(보령,전주,부안)" xfId="3659"/>
    <cellStyle name="_~MF1105_설계서(보령,전주,부안)_설계2임시" xfId="3660"/>
    <cellStyle name="_~MF1105_설계서(보령,전주,부안)_설계2임시_설계서(장)" xfId="3661"/>
    <cellStyle name="_~MF1105_설계서(보령,전주,부안)_설계2임시_설계최종" xfId="3662"/>
    <cellStyle name="_~MF3E05" xfId="3663"/>
    <cellStyle name="_~MF3E05_설계2임시" xfId="3664"/>
    <cellStyle name="_~MF3E05_설계2임시_설계서(장)" xfId="3665"/>
    <cellStyle name="_~MF3E05_설계2임시_설계최종" xfId="3666"/>
    <cellStyle name="_~MF3E05_설계서(보령,전주,부안)" xfId="3667"/>
    <cellStyle name="_~MF3E05_설계서(보령,전주,부안)_설계2임시" xfId="3668"/>
    <cellStyle name="_~MF3E05_설계서(보령,전주,부안)_설계2임시_설계서(장)" xfId="3669"/>
    <cellStyle name="_~MF3E05_설계서(보령,전주,부안)_설계2임시_설계최종" xfId="3670"/>
    <cellStyle name="_■ 중장기전략(20050217)" xfId="50"/>
    <cellStyle name="_★수원율전_실행예산서 및 견적대비-부대토목-2안" xfId="3671"/>
    <cellStyle name="_010227 DL360 CJ드림 이영진" xfId="51"/>
    <cellStyle name="_0117-ML370RW8000" xfId="3439"/>
    <cellStyle name="_02-15작업(건총)" xfId="3672"/>
    <cellStyle name="_03.050217_해운대기장디지털서비스확장시스템견적서" xfId="52"/>
    <cellStyle name="_0301무대음향내역(최종)1" xfId="3673"/>
    <cellStyle name="_030725_네오미디어(태남DVI)" xfId="3440"/>
    <cellStyle name="_04.050217_경남물품공급내역서" xfId="53"/>
    <cellStyle name="_040511-네오미디어(진주MBC)storage" xfId="3441"/>
    <cellStyle name="_040531ny-네오미디어(Hitachi 9570V외)" xfId="3442"/>
    <cellStyle name="_04-Q142삼성중공업-디자인센타" xfId="3674"/>
    <cellStyle name="_05 산출근거(방송)" xfId="9757"/>
    <cellStyle name="_050202_CJ SUB_DMC_예상원가분석" xfId="54"/>
    <cellStyle name="_050506내역서-1" xfId="3675"/>
    <cellStyle name="_0507-MSA1000-Add-On" xfId="3443"/>
    <cellStyle name="_050825-남인천방송공조설비견적서(1안)" xfId="55"/>
    <cellStyle name="_050921-원가계산(음향)" xfId="3676"/>
    <cellStyle name="_0601-DL380 DL360 (2)" xfId="3444"/>
    <cellStyle name="_070104-가설사무실발주물량표-원주문막" xfId="3677"/>
    <cellStyle name="_070209회의실" xfId="3678"/>
    <cellStyle name="_071222STORM SOUND견적서-준공내역" xfId="3679"/>
    <cellStyle name="_081104 아트시네마" xfId="3680"/>
    <cellStyle name="_0819-ML350" xfId="3445"/>
    <cellStyle name="_090611옥천물류센터 최종물량산출서-강" xfId="3681"/>
    <cellStyle name="_090826 편집실 건축음향공사-전송" xfId="3682"/>
    <cellStyle name="_1 Page" xfId="56"/>
    <cellStyle name="_1 Page_1" xfId="57"/>
    <cellStyle name="_1010-진주MBC" xfId="3446"/>
    <cellStyle name="_1220-원가조사-전자지불" xfId="3683"/>
    <cellStyle name="_13회기성검사원" xfId="3684"/>
    <cellStyle name="_1공구견적" xfId="3685"/>
    <cellStyle name="_1공구전기공사" xfId="3686"/>
    <cellStyle name="_1서원대학교" xfId="3687"/>
    <cellStyle name="_2.3 관로부설공" xfId="9758"/>
    <cellStyle name="_2.3 관로부설공 2" xfId="9759"/>
    <cellStyle name="_2.3 관로부설공_영등포공내역" xfId="9760"/>
    <cellStyle name="_2.3 관로부설공_영등포공내역 2" xfId="9761"/>
    <cellStyle name="_2.3 관로부설공_영등포공내역_영등포공내역" xfId="9762"/>
    <cellStyle name="_2.3 관로부설공_영등포공내역_영등포공내역 2" xfId="9763"/>
    <cellStyle name="_2001 장애조치" xfId="3689"/>
    <cellStyle name="_2002결과표1" xfId="3690"/>
    <cellStyle name="_20040303 CJ CGV HP 견적5 (1)" xfId="58"/>
    <cellStyle name="_203068(미디어텍-경찰청)" xfId="59"/>
    <cellStyle name="_203068(비앤씨-경찰청)" xfId="60"/>
    <cellStyle name="_210323-1g" xfId="61"/>
    <cellStyle name="_210323g" xfId="62"/>
    <cellStyle name="_231970g" xfId="63"/>
    <cellStyle name="_2-4.상반기실적부문별요약" xfId="3691"/>
    <cellStyle name="_2-4.상반기실적부문별요약(표지및목차포함)" xfId="3692"/>
    <cellStyle name="_2-4.상반기실적부문별요약(표지및목차포함)_1" xfId="3693"/>
    <cellStyle name="_2-4.상반기실적부문별요약_1" xfId="3694"/>
    <cellStyle name="_240040G" xfId="64"/>
    <cellStyle name="_243kw-네오미디어(eurologic)" xfId="3447"/>
    <cellStyle name="_2953-01L" xfId="3695"/>
    <cellStyle name="_30820ICG" xfId="3696"/>
    <cellStyle name="_3전기~2" xfId="3697"/>
    <cellStyle name="_3회변경" xfId="3698"/>
    <cellStyle name="_4.계장공사" xfId="3699"/>
    <cellStyle name="_5옹벽공" xfId="9764"/>
    <cellStyle name="_5옹벽공 2" xfId="9765"/>
    <cellStyle name="_5옹벽공_맨홀구조물공" xfId="9766"/>
    <cellStyle name="_5옹벽공_맨홀구조물공 2" xfId="9767"/>
    <cellStyle name="_5옹벽공_맨홀구조물공_영등포공내역" xfId="9768"/>
    <cellStyle name="_5옹벽공_맨홀구조물공_영등포공내역 2" xfId="9769"/>
    <cellStyle name="_5옹벽공_맨홀구조물공_영등포공내역_영등포공내역" xfId="9770"/>
    <cellStyle name="_5옹벽공_맨홀구조물공_영등포공내역_영등포공내역 2" xfId="9771"/>
    <cellStyle name="_5옹벽공_수량산출서" xfId="9772"/>
    <cellStyle name="_5옹벽공_수량산출서 2" xfId="9773"/>
    <cellStyle name="_5옹벽공_수량산출서_영등포공내역" xfId="9774"/>
    <cellStyle name="_5옹벽공_수량산출서_영등포공내역 2" xfId="9775"/>
    <cellStyle name="_5옹벽공_수량산출서_영등포공내역_영등포공내역" xfId="9776"/>
    <cellStyle name="_5옹벽공_수량산출서_영등포공내역_영등포공내역 2" xfId="9777"/>
    <cellStyle name="_5옹벽공_영등포공내역" xfId="9778"/>
    <cellStyle name="_5옹벽공_영등포공내역 2" xfId="9779"/>
    <cellStyle name="_5옹벽공_영등포공내역_영등포공내역" xfId="9780"/>
    <cellStyle name="_5옹벽공_영등포공내역_영등포공내역 2" xfId="9781"/>
    <cellStyle name="_6.계장공사" xfId="3700"/>
    <cellStyle name="_8.계장공사" xfId="3701"/>
    <cellStyle name="_8층 사장실" xfId="65"/>
    <cellStyle name="_8회기성검사원" xfId="3702"/>
    <cellStyle name="_99민간위탁(보령,부안)" xfId="3703"/>
    <cellStyle name="_99민간위탁(보령,부안)_설계2임시" xfId="3704"/>
    <cellStyle name="_99민간위탁(보령,부안)_설계2임시_설계서(장)" xfId="3705"/>
    <cellStyle name="_99민간위탁(보령,부안)_설계2임시_설계최종" xfId="3706"/>
    <cellStyle name="_99민간위탁(보령,부안)_설계서(보령,전주,부안)" xfId="3707"/>
    <cellStyle name="_99민간위탁(보령,부안)_설계서(보령,전주,부안)_설계2임시" xfId="3708"/>
    <cellStyle name="_99민간위탁(보령,부안)_설계서(보령,전주,부안)_설계2임시_설계서(장)" xfId="3709"/>
    <cellStyle name="_99민간위탁(보령,부안)_설계서(보령,전주,부안)_설계2임시_설계최종" xfId="3710"/>
    <cellStyle name="_'99상반기경영개선활동결과(게시용)" xfId="3711"/>
    <cellStyle name="_9월" xfId="3712"/>
    <cellStyle name="_Ⅰ.통신내역서" xfId="3688"/>
    <cellStyle name="_Adaytum견적서_20030630_5" xfId="175"/>
    <cellStyle name="_AIR HANDLING UNIT" xfId="176"/>
    <cellStyle name="_APC_견적서_LG전자" xfId="177"/>
    <cellStyle name="_APT대비" xfId="5291"/>
    <cellStyle name="_AV-1" xfId="5292"/>
    <cellStyle name="_A공구(신영27&amp;17)" xfId="5290"/>
    <cellStyle name="_B&amp;S미디어(인하대)" xfId="178"/>
    <cellStyle name="_Book1" xfId="5293"/>
    <cellStyle name="_Book1_4 의왕청계2(임시동력발주)" xfId="5294"/>
    <cellStyle name="_Book1_PL창호공사하도급계약통보" xfId="5326"/>
    <cellStyle name="_Book1_가설방음벽용역계약의뢰" xfId="5295"/>
    <cellStyle name="_Book1_감리사무실설치" xfId="5296"/>
    <cellStyle name="_Book1_건축내장 및 단열공사 현장설명서" xfId="5297"/>
    <cellStyle name="_Book1_견출,미장공사발주의뢰" xfId="5298"/>
    <cellStyle name="_Book1_광영개발견적서" xfId="5299"/>
    <cellStyle name="_Book1_내장목공사발주의뢰" xfId="5300"/>
    <cellStyle name="_Book1_내장목공사적격업체변경승인" xfId="5301"/>
    <cellStyle name="_Book1_내장목공사하도급계약통보" xfId="5302"/>
    <cellStyle name="_Book1_내장특수조건" xfId="5303"/>
    <cellStyle name="_Book1_내장특수조건2" xfId="5304"/>
    <cellStyle name="_Book1_도장공사(코킹포함)발주의뢰" xfId="5305"/>
    <cellStyle name="_Book1_도장공사계약검토" xfId="5306"/>
    <cellStyle name="_Book1_발주계획서(일산 철콘공사,견출포함)" xfId="5307"/>
    <cellStyle name="_Book1_발주용내역분개" xfId="5308"/>
    <cellStyle name="_Book1_임시전력공사계약의뢰" xfId="5309"/>
    <cellStyle name="_Book1_잡철물공사하도급계약통보" xfId="5310"/>
    <cellStyle name="_Book1_잡철물공사현장설명" xfId="5311"/>
    <cellStyle name="_Book1_저가하도급심사표(미장,조적)" xfId="5312"/>
    <cellStyle name="_Book1_조적,미장,방수공사발주의뢰" xfId="5313"/>
    <cellStyle name="_Book1_조적,미장공사발주의뢰" xfId="5314"/>
    <cellStyle name="_Book1_조적,미장공사하도급계약승인요청" xfId="5315"/>
    <cellStyle name="_Book1_조적,미장공사하도급계약통보" xfId="5316"/>
    <cellStyle name="_Book1_조적,미장공사현설자료" xfId="5317"/>
    <cellStyle name="_Book1_철근콘크리트공사하도급계약통보" xfId="5318"/>
    <cellStyle name="_Book1_철근콘크리트공사하도급계약통보(최종)" xfId="5319"/>
    <cellStyle name="_Book1_철콘발주계획서(일산적격item)" xfId="5320"/>
    <cellStyle name="_Book1_철콘발주계획서(일산적경item)" xfId="5321"/>
    <cellStyle name="_Book1_토공사하도급발주의뢰" xfId="5322"/>
    <cellStyle name="_Book1_파일공사하도급계약변경승인(최종안)" xfId="5323"/>
    <cellStyle name="_Book1_파일항타공사하도급발주의뢰" xfId="5324"/>
    <cellStyle name="_Book1_하도급내역대비(광영)" xfId="5325"/>
    <cellStyle name="_BSI_EPG 견적서_에어코드_20031125" xfId="179"/>
    <cellStyle name="_CATV 공사 건(4개기준)080118" xfId="180"/>
    <cellStyle name="_CGV공항20040329_네트웤_방승경" xfId="181"/>
    <cellStyle name="_CGV공항20040329_네트웤_방승경2" xfId="182"/>
    <cellStyle name="_CGV메일서버시스템투입인력견적_040412" xfId="183"/>
    <cellStyle name="_CIC견적" xfId="184"/>
    <cellStyle name="_CJ DMC_인력투입_20040312_최종본2" xfId="185"/>
    <cellStyle name="_CJHS견적서" xfId="186"/>
    <cellStyle name="_C-lab2003-준공내역" xfId="9715"/>
    <cellStyle name="_C앤C" xfId="5327"/>
    <cellStyle name="_C앤C(네트웍)" xfId="5328"/>
    <cellStyle name="_C앤C원가계산" xfId="5329"/>
    <cellStyle name="_DRC스트림1500_E&amp;T" xfId="187"/>
    <cellStyle name="_EBS내역서_Brad" xfId="3459"/>
    <cellStyle name="_E부조HD0629노무품셈" xfId="188"/>
    <cellStyle name="_E부조HD0812입찰" xfId="189"/>
    <cellStyle name="_FQ2233(금강빌딩)" xfId="5330"/>
    <cellStyle name="_H3.0M-금샘로 방음벽 일위대가" xfId="9782"/>
    <cellStyle name="_HE견적서" xfId="190"/>
    <cellStyle name="_HP SERVER  한독컴퓨터 0211" xfId="3460"/>
    <cellStyle name="_HQ2069A" xfId="5331"/>
    <cellStyle name="_HQ2329(서초트라팰리스 SDS도면)" xfId="5332"/>
    <cellStyle name="_IM-1" xfId="5333"/>
    <cellStyle name="_KBS홀(전동마이크교체)예산안" xfId="5334"/>
    <cellStyle name="_MCS견적서" xfId="191"/>
    <cellStyle name="_mcs베넥스0329견적" xfId="192"/>
    <cellStyle name="_ML350_P1400_0903" xfId="3461"/>
    <cellStyle name="_ML530T_1112" xfId="3462"/>
    <cellStyle name="_ML570-20040401_고객용" xfId="193"/>
    <cellStyle name="_ML570T_020102" xfId="3463"/>
    <cellStyle name="_ML580_EMA12000_DLT5026_020823" xfId="3464"/>
    <cellStyle name="_no.4351(RE-2) AS Mar 25 KBS 중계SNG OFFER COVER" xfId="3465"/>
    <cellStyle name="_PD170견적" xfId="194"/>
    <cellStyle name="_PMSB 견적서(데이터방송 및 미들웨어)_030526_FINAL" xfId="195"/>
    <cellStyle name="_port" xfId="5335"/>
    <cellStyle name="_Q-부산DTV송출실4" xfId="196"/>
    <cellStyle name="_Q-울산-실행내역서" xfId="197"/>
    <cellStyle name="_q-학가일월송신기설치공사0920입찰" xfId="198"/>
    <cellStyle name="_RESULTS" xfId="5336"/>
    <cellStyle name="_RF 물량" xfId="199"/>
    <cellStyle name="_S1-204039-7(뮤직시티)-방송장비" xfId="3466"/>
    <cellStyle name="_S1-204045(C3TV)-방송장비" xfId="3467"/>
    <cellStyle name="_SANDFILTER" xfId="5337"/>
    <cellStyle name="_SD HD Studio" xfId="9716"/>
    <cellStyle name="_Server견적양식" xfId="3468"/>
    <cellStyle name="_Server대비" xfId="200"/>
    <cellStyle name="_Sheet1" xfId="201"/>
    <cellStyle name="_Sheet2" xfId="202"/>
    <cellStyle name="_Sheet3" xfId="203"/>
    <cellStyle name="_SK건설추정견적" xfId="5338"/>
    <cellStyle name="_SN-대전20" xfId="5339"/>
    <cellStyle name="_SN-대전20_공내역서" xfId="5340"/>
    <cellStyle name="_SN-대전20_공내역서_수원율전 실행내역" xfId="5341"/>
    <cellStyle name="_SN-대전20_공내역서_수원율전 실행내역 검토안" xfId="5342"/>
    <cellStyle name="_SN-대전20_공내역서_수원율전 실행내역 검토안_수원율전 실행내역" xfId="5343"/>
    <cellStyle name="_SN-대전20_공내역서_수원율전 실행내역 검토안_수원율전 실행내역 검토안" xfId="5344"/>
    <cellStyle name="_SN-대전20_공내역서_수원율전 실행내역 검토안_수원율전 실행내역 검토안_수정구 태평동 주상복합 실행내역 검토안" xfId="5345"/>
    <cellStyle name="_SN-대전20_공내역서_수원율전 실행내역 검토안_수원율전 실행내역 검토안_태평동 실행내역서" xfId="5346"/>
    <cellStyle name="_SN-대전20_공내역서_수원율전 실행내역 검토안_수정구 태평동 주상복합 실행내역 검토안" xfId="5347"/>
    <cellStyle name="_SN-대전20_공내역서_수원율전 실행내역 검토안_실행내역서" xfId="5348"/>
    <cellStyle name="_SN-대전20_공내역서_수원율전 실행내역 검토안_실행내역서 - 구미옥계(가)" xfId="5349"/>
    <cellStyle name="_SN-대전20_공내역서_수원율전 실행내역 검토안_실행내역서-경산백천" xfId="5350"/>
    <cellStyle name="_SN-대전20_공내역서_수원율전 실행내역 검토안_염창동 주상복합 실행내역 검토안" xfId="5351"/>
    <cellStyle name="_SN-대전20_공내역서_수원율전 실행내역 검토안_태평동 실행내역서" xfId="5352"/>
    <cellStyle name="_SN-대전20_공내역서_수원율전조합" xfId="5353"/>
    <cellStyle name="_SN-대전20_공내역서_수원율전조합_수원율전 실행내역" xfId="5354"/>
    <cellStyle name="_SN-대전20_공내역서_수원율전조합_수원율전 실행내역 검토안" xfId="5355"/>
    <cellStyle name="_SN-대전20_공내역서_수원율전조합_수원율전 실행내역 검토안_수정구 태평동 주상복합 실행내역 검토안" xfId="5356"/>
    <cellStyle name="_SN-대전20_공내역서_수원율전조합_수원율전 실행내역 검토안_태평동 실행내역서" xfId="5357"/>
    <cellStyle name="_SN-대전20_공내역서_수원율전조합_수정구 태평동 주상복합 실행내역 검토안" xfId="5358"/>
    <cellStyle name="_SN-대전20_공내역서_수원율전조합_실행내역서" xfId="5359"/>
    <cellStyle name="_SN-대전20_공내역서_수원율전조합_실행내역서 - 구미옥계(가)" xfId="5360"/>
    <cellStyle name="_SN-대전20_공내역서_수원율전조합_실행내역서-경산백천" xfId="5361"/>
    <cellStyle name="_SN-대전20_공내역서_수원율전조합_염창동 주상복합 실행내역 검토안" xfId="5362"/>
    <cellStyle name="_SN-대전20_공내역서_수원율전조합_태평동 실행내역서" xfId="5363"/>
    <cellStyle name="_SN-대전20_공내역서_수정구 태평동 주상복합 실행내역 검토안" xfId="5364"/>
    <cellStyle name="_SN-대전20_공내역서_태평동 실행내역서" xfId="5365"/>
    <cellStyle name="_SN-대전20_공내역서-창호" xfId="5366"/>
    <cellStyle name="_SN-대전20_공내역서-창호_수원율전 실행내역" xfId="5367"/>
    <cellStyle name="_SN-대전20_공내역서-창호_수원율전 실행내역 검토안" xfId="5368"/>
    <cellStyle name="_SN-대전20_공내역서-창호_수원율전 실행내역 검토안_수원율전 실행내역" xfId="5369"/>
    <cellStyle name="_SN-대전20_공내역서-창호_수원율전 실행내역 검토안_수원율전 실행내역 검토안" xfId="5370"/>
    <cellStyle name="_SN-대전20_공내역서-창호_수원율전 실행내역 검토안_수원율전 실행내역 검토안_수정구 태평동 주상복합 실행내역 검토안" xfId="5371"/>
    <cellStyle name="_SN-대전20_공내역서-창호_수원율전 실행내역 검토안_수원율전 실행내역 검토안_태평동 실행내역서" xfId="5372"/>
    <cellStyle name="_SN-대전20_공내역서-창호_수원율전 실행내역 검토안_수정구 태평동 주상복합 실행내역 검토안" xfId="5373"/>
    <cellStyle name="_SN-대전20_공내역서-창호_수원율전 실행내역 검토안_실행내역서" xfId="5374"/>
    <cellStyle name="_SN-대전20_공내역서-창호_수원율전 실행내역 검토안_실행내역서 - 구미옥계(가)" xfId="5375"/>
    <cellStyle name="_SN-대전20_공내역서-창호_수원율전 실행내역 검토안_실행내역서-경산백천" xfId="5376"/>
    <cellStyle name="_SN-대전20_공내역서-창호_수원율전 실행내역 검토안_염창동 주상복합 실행내역 검토안" xfId="5377"/>
    <cellStyle name="_SN-대전20_공내역서-창호_수원율전 실행내역 검토안_태평동 실행내역서" xfId="5378"/>
    <cellStyle name="_SN-대전20_공내역서-창호_수원율전조합" xfId="5379"/>
    <cellStyle name="_SN-대전20_공내역서-창호_수원율전조합_수원율전 실행내역" xfId="5380"/>
    <cellStyle name="_SN-대전20_공내역서-창호_수원율전조합_수원율전 실행내역 검토안" xfId="5381"/>
    <cellStyle name="_SN-대전20_공내역서-창호_수원율전조합_수원율전 실행내역 검토안_수정구 태평동 주상복합 실행내역 검토안" xfId="5382"/>
    <cellStyle name="_SN-대전20_공내역서-창호_수원율전조합_수원율전 실행내역 검토안_태평동 실행내역서" xfId="5383"/>
    <cellStyle name="_SN-대전20_공내역서-창호_수원율전조합_수정구 태평동 주상복합 실행내역 검토안" xfId="5384"/>
    <cellStyle name="_SN-대전20_공내역서-창호_수원율전조합_실행내역서" xfId="5385"/>
    <cellStyle name="_SN-대전20_공내역서-창호_수원율전조합_실행내역서 - 구미옥계(가)" xfId="5386"/>
    <cellStyle name="_SN-대전20_공내역서-창호_수원율전조합_실행내역서-경산백천" xfId="5387"/>
    <cellStyle name="_SN-대전20_공내역서-창호_수원율전조합_염창동 주상복합 실행내역 검토안" xfId="5388"/>
    <cellStyle name="_SN-대전20_공내역서-창호_수원율전조합_태평동 실행내역서" xfId="5389"/>
    <cellStyle name="_SN-대전20_공내역서-창호_수정구 태평동 주상복합 실행내역 검토안" xfId="5390"/>
    <cellStyle name="_SN-대전20_공내역서-창호_태평동 실행내역서" xfId="5391"/>
    <cellStyle name="_SN-대전20_공내역서-창호분개" xfId="5392"/>
    <cellStyle name="_SN-대전20_공내역서-창호분개_수원율전 실행내역" xfId="5393"/>
    <cellStyle name="_SN-대전20_공내역서-창호분개_수원율전 실행내역 검토안" xfId="5394"/>
    <cellStyle name="_SN-대전20_공내역서-창호분개_수원율전 실행내역 검토안_수원율전 실행내역" xfId="5395"/>
    <cellStyle name="_SN-대전20_공내역서-창호분개_수원율전 실행내역 검토안_수원율전 실행내역 검토안" xfId="5396"/>
    <cellStyle name="_SN-대전20_공내역서-창호분개_수원율전 실행내역 검토안_수원율전 실행내역 검토안_수정구 태평동 주상복합 실행내역 검토안" xfId="5397"/>
    <cellStyle name="_SN-대전20_공내역서-창호분개_수원율전 실행내역 검토안_수원율전 실행내역 검토안_태평동 실행내역서" xfId="5398"/>
    <cellStyle name="_SN-대전20_공내역서-창호분개_수원율전 실행내역 검토안_수정구 태평동 주상복합 실행내역 검토안" xfId="5399"/>
    <cellStyle name="_SN-대전20_공내역서-창호분개_수원율전 실행내역 검토안_실행내역서" xfId="5400"/>
    <cellStyle name="_SN-대전20_공내역서-창호분개_수원율전 실행내역 검토안_실행내역서 - 구미옥계(가)" xfId="5401"/>
    <cellStyle name="_SN-대전20_공내역서-창호분개_수원율전 실행내역 검토안_실행내역서-경산백천" xfId="5402"/>
    <cellStyle name="_SN-대전20_공내역서-창호분개_수원율전 실행내역 검토안_염창동 주상복합 실행내역 검토안" xfId="5403"/>
    <cellStyle name="_SN-대전20_공내역서-창호분개_수원율전 실행내역 검토안_태평동 실행내역서" xfId="5404"/>
    <cellStyle name="_SN-대전20_공내역서-창호분개_수원율전조합" xfId="5405"/>
    <cellStyle name="_SN-대전20_공내역서-창호분개_수원율전조합_수원율전 실행내역" xfId="5406"/>
    <cellStyle name="_SN-대전20_공내역서-창호분개_수원율전조합_수원율전 실행내역 검토안" xfId="5407"/>
    <cellStyle name="_SN-대전20_공내역서-창호분개_수원율전조합_수원율전 실행내역 검토안_수정구 태평동 주상복합 실행내역 검토안" xfId="5408"/>
    <cellStyle name="_SN-대전20_공내역서-창호분개_수원율전조합_수원율전 실행내역 검토안_태평동 실행내역서" xfId="5409"/>
    <cellStyle name="_SN-대전20_공내역서-창호분개_수원율전조합_수정구 태평동 주상복합 실행내역 검토안" xfId="5410"/>
    <cellStyle name="_SN-대전20_공내역서-창호분개_수원율전조합_실행내역서" xfId="5411"/>
    <cellStyle name="_SN-대전20_공내역서-창호분개_수원율전조합_실행내역서 - 구미옥계(가)" xfId="5412"/>
    <cellStyle name="_SN-대전20_공내역서-창호분개_수원율전조합_실행내역서-경산백천" xfId="5413"/>
    <cellStyle name="_SN-대전20_공내역서-창호분개_수원율전조합_염창동 주상복합 실행내역 검토안" xfId="5414"/>
    <cellStyle name="_SN-대전20_공내역서-창호분개_수원율전조합_태평동 실행내역서" xfId="5415"/>
    <cellStyle name="_SN-대전20_공내역서-창호분개_수정구 태평동 주상복합 실행내역 검토안" xfId="5416"/>
    <cellStyle name="_SN-대전20_공내역서-창호분개_태평동 실행내역서" xfId="5417"/>
    <cellStyle name="_SN-대전20_수원율전 실행내역" xfId="5418"/>
    <cellStyle name="_SN-대전20_수원율전 실행내역 검토안" xfId="5419"/>
    <cellStyle name="_SN-대전20_수원율전 실행내역 검토안_수원율전 실행내역" xfId="5420"/>
    <cellStyle name="_SN-대전20_수원율전 실행내역 검토안_수원율전 실행내역 검토안" xfId="5421"/>
    <cellStyle name="_SN-대전20_수원율전 실행내역 검토안_수원율전 실행내역 검토안_수정구 태평동 주상복합 실행내역 검토안" xfId="5422"/>
    <cellStyle name="_SN-대전20_수원율전 실행내역 검토안_수원율전 실행내역 검토안_태평동 실행내역서" xfId="5423"/>
    <cellStyle name="_SN-대전20_수원율전 실행내역 검토안_수정구 태평동 주상복합 실행내역 검토안" xfId="5424"/>
    <cellStyle name="_SN-대전20_수원율전 실행내역 검토안_실행내역서" xfId="5425"/>
    <cellStyle name="_SN-대전20_수원율전 실행내역 검토안_실행내역서 - 구미옥계(가)" xfId="5426"/>
    <cellStyle name="_SN-대전20_수원율전 실행내역 검토안_실행내역서-경산백천" xfId="5427"/>
    <cellStyle name="_SN-대전20_수원율전 실행내역 검토안_염창동 주상복합 실행내역 검토안" xfId="5428"/>
    <cellStyle name="_SN-대전20_수원율전 실행내역 검토안_태평동 실행내역서" xfId="5429"/>
    <cellStyle name="_SN-대전20_수원율전조합" xfId="5430"/>
    <cellStyle name="_SN-대전20_수원율전조합_수원율전 실행내역" xfId="5431"/>
    <cellStyle name="_SN-대전20_수원율전조합_수원율전 실행내역 검토안" xfId="5432"/>
    <cellStyle name="_SN-대전20_수원율전조합_수원율전 실행내역 검토안_수정구 태평동 주상복합 실행내역 검토안" xfId="5433"/>
    <cellStyle name="_SN-대전20_수원율전조합_수원율전 실행내역 검토안_태평동 실행내역서" xfId="5434"/>
    <cellStyle name="_SN-대전20_수원율전조합_수정구 태평동 주상복합 실행내역 검토안" xfId="5435"/>
    <cellStyle name="_SN-대전20_수원율전조합_실행내역서" xfId="5436"/>
    <cellStyle name="_SN-대전20_수원율전조합_실행내역서 - 구미옥계(가)" xfId="5437"/>
    <cellStyle name="_SN-대전20_수원율전조합_실행내역서-경산백천" xfId="5438"/>
    <cellStyle name="_SN-대전20_수원율전조합_염창동 주상복합 실행내역 검토안" xfId="5439"/>
    <cellStyle name="_SN-대전20_수원율전조합_태평동 실행내역서" xfId="5440"/>
    <cellStyle name="_SN-대전20_수정구 태평동 주상복합 실행내역 검토안" xfId="5441"/>
    <cellStyle name="_SN-대전20_지붕공사" xfId="5442"/>
    <cellStyle name="_SN-대전20_지붕공사_수원율전 실행내역" xfId="5443"/>
    <cellStyle name="_SN-대전20_지붕공사_수원율전 실행내역 검토안" xfId="5444"/>
    <cellStyle name="_SN-대전20_지붕공사_수원율전 실행내역 검토안_수원율전 실행내역" xfId="5445"/>
    <cellStyle name="_SN-대전20_지붕공사_수원율전 실행내역 검토안_수원율전 실행내역 검토안" xfId="5446"/>
    <cellStyle name="_SN-대전20_지붕공사_수원율전 실행내역 검토안_수원율전 실행내역 검토안_수정구 태평동 주상복합 실행내역 검토안" xfId="5447"/>
    <cellStyle name="_SN-대전20_지붕공사_수원율전 실행내역 검토안_수원율전 실행내역 검토안_태평동 실행내역서" xfId="5448"/>
    <cellStyle name="_SN-대전20_지붕공사_수원율전 실행내역 검토안_수정구 태평동 주상복합 실행내역 검토안" xfId="5449"/>
    <cellStyle name="_SN-대전20_지붕공사_수원율전 실행내역 검토안_실행내역서" xfId="5450"/>
    <cellStyle name="_SN-대전20_지붕공사_수원율전 실행내역 검토안_실행내역서 - 구미옥계(가)" xfId="5451"/>
    <cellStyle name="_SN-대전20_지붕공사_수원율전 실행내역 검토안_실행내역서-경산백천" xfId="5452"/>
    <cellStyle name="_SN-대전20_지붕공사_수원율전 실행내역 검토안_염창동 주상복합 실행내역 검토안" xfId="5453"/>
    <cellStyle name="_SN-대전20_지붕공사_수원율전 실행내역 검토안_태평동 실행내역서" xfId="5454"/>
    <cellStyle name="_SN-대전20_지붕공사_수원율전조합" xfId="5455"/>
    <cellStyle name="_SN-대전20_지붕공사_수원율전조합_수원율전 실행내역" xfId="5456"/>
    <cellStyle name="_SN-대전20_지붕공사_수원율전조합_수원율전 실행내역 검토안" xfId="5457"/>
    <cellStyle name="_SN-대전20_지붕공사_수원율전조합_수원율전 실행내역 검토안_수정구 태평동 주상복합 실행내역 검토안" xfId="5458"/>
    <cellStyle name="_SN-대전20_지붕공사_수원율전조합_수원율전 실행내역 검토안_태평동 실행내역서" xfId="5459"/>
    <cellStyle name="_SN-대전20_지붕공사_수원율전조합_수정구 태평동 주상복합 실행내역 검토안" xfId="5460"/>
    <cellStyle name="_SN-대전20_지붕공사_수원율전조합_실행내역서" xfId="5461"/>
    <cellStyle name="_SN-대전20_지붕공사_수원율전조합_실행내역서 - 구미옥계(가)" xfId="5462"/>
    <cellStyle name="_SN-대전20_지붕공사_수원율전조합_실행내역서-경산백천" xfId="5463"/>
    <cellStyle name="_SN-대전20_지붕공사_수원율전조합_염창동 주상복합 실행내역 검토안" xfId="5464"/>
    <cellStyle name="_SN-대전20_지붕공사_수원율전조합_태평동 실행내역서" xfId="5465"/>
    <cellStyle name="_SN-대전20_지붕공사_수정구 태평동 주상복합 실행내역 검토안" xfId="5466"/>
    <cellStyle name="_SN-대전20_지붕공사_태평동 실행내역서" xfId="5467"/>
    <cellStyle name="_SN-대전20_태평동 실행내역서" xfId="5468"/>
    <cellStyle name="_SUB-DMC_내역" xfId="204"/>
    <cellStyle name="_SUB-DMC_내역_1" xfId="205"/>
    <cellStyle name="_SWISS(풍림)" xfId="5469"/>
    <cellStyle name="_UQ2307(국회도서관0204)" xfId="5470"/>
    <cellStyle name="_UTILITY-계약B" xfId="5471"/>
    <cellStyle name="_Wal Mart" xfId="5472"/>
    <cellStyle name="_가격안_CJ030221(Alticast)" xfId="66"/>
    <cellStyle name="_가배수로설치(1안)" xfId="3713"/>
    <cellStyle name="_가설시설물시공계획서" xfId="3714"/>
    <cellStyle name="_가실행" xfId="3715"/>
    <cellStyle name="_가야_MCS" xfId="67"/>
    <cellStyle name="_가양-화곡내역(일위대가)" xfId="9783"/>
    <cellStyle name="_가양-화곡내역(일위대가) 2" xfId="9784"/>
    <cellStyle name="_가양-화곡내역(일위대가)_5옹벽공" xfId="9785"/>
    <cellStyle name="_가양-화곡내역(일위대가)_5옹벽공 2" xfId="9786"/>
    <cellStyle name="_가양-화곡내역(일위대가)_5옹벽공_맨홀구조물공" xfId="9787"/>
    <cellStyle name="_가양-화곡내역(일위대가)_5옹벽공_맨홀구조물공 2" xfId="9788"/>
    <cellStyle name="_가양-화곡내역(일위대가)_5옹벽공_맨홀구조물공_영등포공내역" xfId="9789"/>
    <cellStyle name="_가양-화곡내역(일위대가)_5옹벽공_맨홀구조물공_영등포공내역 2" xfId="9790"/>
    <cellStyle name="_가양-화곡내역(일위대가)_5옹벽공_맨홀구조물공_영등포공내역_영등포공내역" xfId="9791"/>
    <cellStyle name="_가양-화곡내역(일위대가)_5옹벽공_맨홀구조물공_영등포공내역_영등포공내역 2" xfId="9792"/>
    <cellStyle name="_가양-화곡내역(일위대가)_5옹벽공_수량산출서" xfId="9793"/>
    <cellStyle name="_가양-화곡내역(일위대가)_5옹벽공_수량산출서 2" xfId="9794"/>
    <cellStyle name="_가양-화곡내역(일위대가)_5옹벽공_수량산출서_영등포공내역" xfId="9795"/>
    <cellStyle name="_가양-화곡내역(일위대가)_5옹벽공_수량산출서_영등포공내역 2" xfId="9796"/>
    <cellStyle name="_가양-화곡내역(일위대가)_5옹벽공_수량산출서_영등포공내역_영등포공내역" xfId="9797"/>
    <cellStyle name="_가양-화곡내역(일위대가)_5옹벽공_수량산출서_영등포공내역_영등포공내역 2" xfId="9798"/>
    <cellStyle name="_가양-화곡내역(일위대가)_5옹벽공_영등포공내역" xfId="9799"/>
    <cellStyle name="_가양-화곡내역(일위대가)_5옹벽공_영등포공내역 2" xfId="9800"/>
    <cellStyle name="_가양-화곡내역(일위대가)_5옹벽공_영등포공내역_영등포공내역" xfId="9801"/>
    <cellStyle name="_가양-화곡내역(일위대가)_5옹벽공_영등포공내역_영등포공내역 2" xfId="9802"/>
    <cellStyle name="_가양-화곡내역(일위대가)_가양-화곡내역(토형100M)" xfId="9803"/>
    <cellStyle name="_가양-화곡내역(일위대가)_가양-화곡내역(토형100M) 2" xfId="9804"/>
    <cellStyle name="_가양-화곡내역(일위대가)_가양-화곡내역(토형100M)_5옹벽공" xfId="9805"/>
    <cellStyle name="_가양-화곡내역(일위대가)_가양-화곡내역(토형100M)_5옹벽공 2" xfId="9806"/>
    <cellStyle name="_가양-화곡내역(일위대가)_가양-화곡내역(토형100M)_5옹벽공_맨홀구조물공" xfId="9807"/>
    <cellStyle name="_가양-화곡내역(일위대가)_가양-화곡내역(토형100M)_5옹벽공_맨홀구조물공 2" xfId="9808"/>
    <cellStyle name="_가양-화곡내역(일위대가)_가양-화곡내역(토형100M)_5옹벽공_맨홀구조물공_영등포공내역" xfId="9809"/>
    <cellStyle name="_가양-화곡내역(일위대가)_가양-화곡내역(토형100M)_5옹벽공_맨홀구조물공_영등포공내역 2" xfId="9810"/>
    <cellStyle name="_가양-화곡내역(일위대가)_가양-화곡내역(토형100M)_5옹벽공_맨홀구조물공_영등포공내역_영등포공내역" xfId="9811"/>
    <cellStyle name="_가양-화곡내역(일위대가)_가양-화곡내역(토형100M)_5옹벽공_맨홀구조물공_영등포공내역_영등포공내역 2" xfId="9812"/>
    <cellStyle name="_가양-화곡내역(일위대가)_가양-화곡내역(토형100M)_5옹벽공_수량산출서" xfId="9813"/>
    <cellStyle name="_가양-화곡내역(일위대가)_가양-화곡내역(토형100M)_5옹벽공_수량산출서 2" xfId="9814"/>
    <cellStyle name="_가양-화곡내역(일위대가)_가양-화곡내역(토형100M)_5옹벽공_수량산출서_영등포공내역" xfId="9815"/>
    <cellStyle name="_가양-화곡내역(일위대가)_가양-화곡내역(토형100M)_5옹벽공_수량산출서_영등포공내역 2" xfId="9816"/>
    <cellStyle name="_가양-화곡내역(일위대가)_가양-화곡내역(토형100M)_5옹벽공_수량산출서_영등포공내역_영등포공내역" xfId="9817"/>
    <cellStyle name="_가양-화곡내역(일위대가)_가양-화곡내역(토형100M)_5옹벽공_수량산출서_영등포공내역_영등포공내역 2" xfId="9818"/>
    <cellStyle name="_가양-화곡내역(일위대가)_가양-화곡내역(토형100M)_5옹벽공_영등포공내역" xfId="9819"/>
    <cellStyle name="_가양-화곡내역(일위대가)_가양-화곡내역(토형100M)_5옹벽공_영등포공내역 2" xfId="9820"/>
    <cellStyle name="_가양-화곡내역(일위대가)_가양-화곡내역(토형100M)_5옹벽공_영등포공내역_영등포공내역" xfId="9821"/>
    <cellStyle name="_가양-화곡내역(일위대가)_가양-화곡내역(토형100M)_5옹벽공_영등포공내역_영등포공내역 2" xfId="9822"/>
    <cellStyle name="_가양-화곡내역(일위대가)_가양-화곡내역(토형100M)_맨홀구조물공" xfId="9823"/>
    <cellStyle name="_가양-화곡내역(일위대가)_가양-화곡내역(토형100M)_맨홀구조물공 2" xfId="9824"/>
    <cellStyle name="_가양-화곡내역(일위대가)_가양-화곡내역(토형100M)_맨홀구조물공_영등포공내역" xfId="9825"/>
    <cellStyle name="_가양-화곡내역(일위대가)_가양-화곡내역(토형100M)_맨홀구조물공_영등포공내역 2" xfId="9826"/>
    <cellStyle name="_가양-화곡내역(일위대가)_가양-화곡내역(토형100M)_맨홀구조물공_영등포공내역_영등포공내역" xfId="9827"/>
    <cellStyle name="_가양-화곡내역(일위대가)_가양-화곡내역(토형100M)_맨홀구조물공_영등포공내역_영등포공내역 2" xfId="9828"/>
    <cellStyle name="_가양-화곡내역(일위대가)_가양-화곡내역(토형100M)_수량산출" xfId="9829"/>
    <cellStyle name="_가양-화곡내역(일위대가)_가양-화곡내역(토형100M)_수량산출 2" xfId="9830"/>
    <cellStyle name="_가양-화곡내역(일위대가)_가양-화곡내역(토형100M)_수량산출_5옹벽공" xfId="9831"/>
    <cellStyle name="_가양-화곡내역(일위대가)_가양-화곡내역(토형100M)_수량산출_5옹벽공 2" xfId="9832"/>
    <cellStyle name="_가양-화곡내역(일위대가)_가양-화곡내역(토형100M)_수량산출_5옹벽공_맨홀구조물공" xfId="9833"/>
    <cellStyle name="_가양-화곡내역(일위대가)_가양-화곡내역(토형100M)_수량산출_5옹벽공_맨홀구조물공 2" xfId="9834"/>
    <cellStyle name="_가양-화곡내역(일위대가)_가양-화곡내역(토형100M)_수량산출_5옹벽공_맨홀구조물공_영등포공내역" xfId="9835"/>
    <cellStyle name="_가양-화곡내역(일위대가)_가양-화곡내역(토형100M)_수량산출_5옹벽공_맨홀구조물공_영등포공내역 2" xfId="9836"/>
    <cellStyle name="_가양-화곡내역(일위대가)_가양-화곡내역(토형100M)_수량산출_5옹벽공_맨홀구조물공_영등포공내역_영등포공내역" xfId="9837"/>
    <cellStyle name="_가양-화곡내역(일위대가)_가양-화곡내역(토형100M)_수량산출_5옹벽공_맨홀구조물공_영등포공내역_영등포공내역 2" xfId="9838"/>
    <cellStyle name="_가양-화곡내역(일위대가)_가양-화곡내역(토형100M)_수량산출_5옹벽공_수량산출서" xfId="9839"/>
    <cellStyle name="_가양-화곡내역(일위대가)_가양-화곡내역(토형100M)_수량산출_5옹벽공_수량산출서 2" xfId="9840"/>
    <cellStyle name="_가양-화곡내역(일위대가)_가양-화곡내역(토형100M)_수량산출_5옹벽공_수량산출서_영등포공내역" xfId="9841"/>
    <cellStyle name="_가양-화곡내역(일위대가)_가양-화곡내역(토형100M)_수량산출_5옹벽공_수량산출서_영등포공내역 2" xfId="9842"/>
    <cellStyle name="_가양-화곡내역(일위대가)_가양-화곡내역(토형100M)_수량산출_5옹벽공_수량산출서_영등포공내역_영등포공내역" xfId="9843"/>
    <cellStyle name="_가양-화곡내역(일위대가)_가양-화곡내역(토형100M)_수량산출_5옹벽공_수량산출서_영등포공내역_영등포공내역 2" xfId="9844"/>
    <cellStyle name="_가양-화곡내역(일위대가)_가양-화곡내역(토형100M)_수량산출_5옹벽공_영등포공내역" xfId="9845"/>
    <cellStyle name="_가양-화곡내역(일위대가)_가양-화곡내역(토형100M)_수량산출_5옹벽공_영등포공내역 2" xfId="9846"/>
    <cellStyle name="_가양-화곡내역(일위대가)_가양-화곡내역(토형100M)_수량산출_5옹벽공_영등포공내역_영등포공내역" xfId="9847"/>
    <cellStyle name="_가양-화곡내역(일위대가)_가양-화곡내역(토형100M)_수량산출_5옹벽공_영등포공내역_영등포공내역 2" xfId="9848"/>
    <cellStyle name="_가양-화곡내역(일위대가)_가양-화곡내역(토형100M)_수량산출_맨홀구조물공" xfId="9849"/>
    <cellStyle name="_가양-화곡내역(일위대가)_가양-화곡내역(토형100M)_수량산출_맨홀구조물공 2" xfId="9850"/>
    <cellStyle name="_가양-화곡내역(일위대가)_가양-화곡내역(토형100M)_수량산출_맨홀구조물공_영등포공내역" xfId="9851"/>
    <cellStyle name="_가양-화곡내역(일위대가)_가양-화곡내역(토형100M)_수량산출_맨홀구조물공_영등포공내역 2" xfId="9852"/>
    <cellStyle name="_가양-화곡내역(일위대가)_가양-화곡내역(토형100M)_수량산출_맨홀구조물공_영등포공내역_영등포공내역" xfId="9853"/>
    <cellStyle name="_가양-화곡내역(일위대가)_가양-화곡내역(토형100M)_수량산출_맨홀구조물공_영등포공내역_영등포공내역 2" xfId="9854"/>
    <cellStyle name="_가양-화곡내역(일위대가)_가양-화곡내역(토형100M)_수량산출_수량산출서" xfId="9855"/>
    <cellStyle name="_가양-화곡내역(일위대가)_가양-화곡내역(토형100M)_수량산출_수량산출서 2" xfId="9856"/>
    <cellStyle name="_가양-화곡내역(일위대가)_가양-화곡내역(토형100M)_수량산출_수량산출서_영등포공내역" xfId="9857"/>
    <cellStyle name="_가양-화곡내역(일위대가)_가양-화곡내역(토형100M)_수량산출_수량산출서_영등포공내역 2" xfId="9858"/>
    <cellStyle name="_가양-화곡내역(일위대가)_가양-화곡내역(토형100M)_수량산출_수량산출서_영등포공내역_영등포공내역" xfId="9859"/>
    <cellStyle name="_가양-화곡내역(일위대가)_가양-화곡내역(토형100M)_수량산출_수량산출서_영등포공내역_영등포공내역 2" xfId="9860"/>
    <cellStyle name="_가양-화곡내역(일위대가)_가양-화곡내역(토형100M)_수량산출_영등포공내역" xfId="9861"/>
    <cellStyle name="_가양-화곡내역(일위대가)_가양-화곡내역(토형100M)_수량산출_영등포공내역 2" xfId="9862"/>
    <cellStyle name="_가양-화곡내역(일위대가)_가양-화곡내역(토형100M)_수량산출_영등포공내역_영등포공내역" xfId="9863"/>
    <cellStyle name="_가양-화곡내역(일위대가)_가양-화곡내역(토형100M)_수량산출_영등포공내역_영등포공내역 2" xfId="9864"/>
    <cellStyle name="_가양-화곡내역(일위대가)_가양-화곡내역(토형100M)_수량산출_옹벽공" xfId="9865"/>
    <cellStyle name="_가양-화곡내역(일위대가)_가양-화곡내역(토형100M)_수량산출_옹벽공 2" xfId="9866"/>
    <cellStyle name="_가양-화곡내역(일위대가)_가양-화곡내역(토형100M)_수량산출_옹벽공_맨홀구조물공" xfId="9867"/>
    <cellStyle name="_가양-화곡내역(일위대가)_가양-화곡내역(토형100M)_수량산출_옹벽공_맨홀구조물공 2" xfId="9868"/>
    <cellStyle name="_가양-화곡내역(일위대가)_가양-화곡내역(토형100M)_수량산출_옹벽공_맨홀구조물공_영등포공내역" xfId="9869"/>
    <cellStyle name="_가양-화곡내역(일위대가)_가양-화곡내역(토형100M)_수량산출_옹벽공_맨홀구조물공_영등포공내역 2" xfId="9870"/>
    <cellStyle name="_가양-화곡내역(일위대가)_가양-화곡내역(토형100M)_수량산출_옹벽공_맨홀구조물공_영등포공내역_영등포공내역" xfId="9871"/>
    <cellStyle name="_가양-화곡내역(일위대가)_가양-화곡내역(토형100M)_수량산출_옹벽공_맨홀구조물공_영등포공내역_영등포공내역 2" xfId="9872"/>
    <cellStyle name="_가양-화곡내역(일위대가)_가양-화곡내역(토형100M)_수량산출_옹벽공_수량산출서" xfId="9873"/>
    <cellStyle name="_가양-화곡내역(일위대가)_가양-화곡내역(토형100M)_수량산출_옹벽공_수량산출서 2" xfId="9874"/>
    <cellStyle name="_가양-화곡내역(일위대가)_가양-화곡내역(토형100M)_수량산출_옹벽공_수량산출서_영등포공내역" xfId="9875"/>
    <cellStyle name="_가양-화곡내역(일위대가)_가양-화곡내역(토형100M)_수량산출_옹벽공_수량산출서_영등포공내역 2" xfId="9876"/>
    <cellStyle name="_가양-화곡내역(일위대가)_가양-화곡내역(토형100M)_수량산출_옹벽공_수량산출서_영등포공내역_영등포공내역" xfId="9877"/>
    <cellStyle name="_가양-화곡내역(일위대가)_가양-화곡내역(토형100M)_수량산출_옹벽공_수량산출서_영등포공내역_영등포공내역 2" xfId="9878"/>
    <cellStyle name="_가양-화곡내역(일위대가)_가양-화곡내역(토형100M)_수량산출_옹벽공_영등포공내역" xfId="9879"/>
    <cellStyle name="_가양-화곡내역(일위대가)_가양-화곡내역(토형100M)_수량산출_옹벽공_영등포공내역 2" xfId="9880"/>
    <cellStyle name="_가양-화곡내역(일위대가)_가양-화곡내역(토형100M)_수량산출_옹벽공_영등포공내역_영등포공내역" xfId="9881"/>
    <cellStyle name="_가양-화곡내역(일위대가)_가양-화곡내역(토형100M)_수량산출_옹벽공_영등포공내역_영등포공내역 2" xfId="9882"/>
    <cellStyle name="_가양-화곡내역(일위대가)_가양-화곡내역(토형100M)_수량산출_옹벽수량" xfId="9883"/>
    <cellStyle name="_가양-화곡내역(일위대가)_가양-화곡내역(토형100M)_수량산출_옹벽수량 2" xfId="9884"/>
    <cellStyle name="_가양-화곡내역(일위대가)_가양-화곡내역(토형100M)_수량산출_옹벽수량_맨홀구조물공" xfId="9885"/>
    <cellStyle name="_가양-화곡내역(일위대가)_가양-화곡내역(토형100M)_수량산출_옹벽수량_맨홀구조물공 2" xfId="9886"/>
    <cellStyle name="_가양-화곡내역(일위대가)_가양-화곡내역(토형100M)_수량산출_옹벽수량_맨홀구조물공_영등포공내역" xfId="9887"/>
    <cellStyle name="_가양-화곡내역(일위대가)_가양-화곡내역(토형100M)_수량산출_옹벽수량_맨홀구조물공_영등포공내역 2" xfId="9888"/>
    <cellStyle name="_가양-화곡내역(일위대가)_가양-화곡내역(토형100M)_수량산출_옹벽수량_맨홀구조물공_영등포공내역_영등포공내역" xfId="9889"/>
    <cellStyle name="_가양-화곡내역(일위대가)_가양-화곡내역(토형100M)_수량산출_옹벽수량_맨홀구조물공_영등포공내역_영등포공내역 2" xfId="9890"/>
    <cellStyle name="_가양-화곡내역(일위대가)_가양-화곡내역(토형100M)_수량산출_옹벽수량_수량산출서" xfId="9891"/>
    <cellStyle name="_가양-화곡내역(일위대가)_가양-화곡내역(토형100M)_수량산출_옹벽수량_수량산출서 2" xfId="9892"/>
    <cellStyle name="_가양-화곡내역(일위대가)_가양-화곡내역(토형100M)_수량산출_옹벽수량_수량산출서_영등포공내역" xfId="9893"/>
    <cellStyle name="_가양-화곡내역(일위대가)_가양-화곡내역(토형100M)_수량산출_옹벽수량_수량산출서_영등포공내역 2" xfId="9894"/>
    <cellStyle name="_가양-화곡내역(일위대가)_가양-화곡내역(토형100M)_수량산출_옹벽수량_수량산출서_영등포공내역_영등포공내역" xfId="9895"/>
    <cellStyle name="_가양-화곡내역(일위대가)_가양-화곡내역(토형100M)_수량산출_옹벽수량_수량산출서_영등포공내역_영등포공내역 2" xfId="9896"/>
    <cellStyle name="_가양-화곡내역(일위대가)_가양-화곡내역(토형100M)_수량산출_옹벽수량_영등포공내역" xfId="9897"/>
    <cellStyle name="_가양-화곡내역(일위대가)_가양-화곡내역(토형100M)_수량산출_옹벽수량_영등포공내역 2" xfId="9898"/>
    <cellStyle name="_가양-화곡내역(일위대가)_가양-화곡내역(토형100M)_수량산출_옹벽수량_영등포공내역_영등포공내역" xfId="9899"/>
    <cellStyle name="_가양-화곡내역(일위대가)_가양-화곡내역(토형100M)_수량산출_옹벽수량_영등포공내역_영등포공내역 2" xfId="9900"/>
    <cellStyle name="_가양-화곡내역(일위대가)_가양-화곡내역(토형100M)_수량산출서" xfId="9901"/>
    <cellStyle name="_가양-화곡내역(일위대가)_가양-화곡내역(토형100M)_수량산출서 2" xfId="9902"/>
    <cellStyle name="_가양-화곡내역(일위대가)_가양-화곡내역(토형100M)_수량산출서_영등포공내역" xfId="9903"/>
    <cellStyle name="_가양-화곡내역(일위대가)_가양-화곡내역(토형100M)_수량산출서_영등포공내역 2" xfId="9904"/>
    <cellStyle name="_가양-화곡내역(일위대가)_가양-화곡내역(토형100M)_수량산출서_영등포공내역_영등포공내역" xfId="9905"/>
    <cellStyle name="_가양-화곡내역(일위대가)_가양-화곡내역(토형100M)_수량산출서_영등포공내역_영등포공내역 2" xfId="9906"/>
    <cellStyle name="_가양-화곡내역(일위대가)_가양-화곡내역(토형100M)_영등포공내역" xfId="9907"/>
    <cellStyle name="_가양-화곡내역(일위대가)_가양-화곡내역(토형100M)_영등포공내역 2" xfId="9908"/>
    <cellStyle name="_가양-화곡내역(일위대가)_가양-화곡내역(토형100M)_영등포공내역_영등포공내역" xfId="9909"/>
    <cellStyle name="_가양-화곡내역(일위대가)_가양-화곡내역(토형100M)_영등포공내역_영등포공내역 2" xfId="9910"/>
    <cellStyle name="_가양-화곡내역(일위대가)_가양-화곡내역(토형100M)_옹벽공" xfId="9911"/>
    <cellStyle name="_가양-화곡내역(일위대가)_가양-화곡내역(토형100M)_옹벽공 2" xfId="9912"/>
    <cellStyle name="_가양-화곡내역(일위대가)_가양-화곡내역(토형100M)_옹벽공_맨홀구조물공" xfId="9913"/>
    <cellStyle name="_가양-화곡내역(일위대가)_가양-화곡내역(토형100M)_옹벽공_맨홀구조물공 2" xfId="9914"/>
    <cellStyle name="_가양-화곡내역(일위대가)_가양-화곡내역(토형100M)_옹벽공_맨홀구조물공_영등포공내역" xfId="9915"/>
    <cellStyle name="_가양-화곡내역(일위대가)_가양-화곡내역(토형100M)_옹벽공_맨홀구조물공_영등포공내역 2" xfId="9916"/>
    <cellStyle name="_가양-화곡내역(일위대가)_가양-화곡내역(토형100M)_옹벽공_맨홀구조물공_영등포공내역_영등포공내역" xfId="9917"/>
    <cellStyle name="_가양-화곡내역(일위대가)_가양-화곡내역(토형100M)_옹벽공_맨홀구조물공_영등포공내역_영등포공내역 2" xfId="9918"/>
    <cellStyle name="_가양-화곡내역(일위대가)_가양-화곡내역(토형100M)_옹벽공_수량산출서" xfId="9919"/>
    <cellStyle name="_가양-화곡내역(일위대가)_가양-화곡내역(토형100M)_옹벽공_수량산출서 2" xfId="9920"/>
    <cellStyle name="_가양-화곡내역(일위대가)_가양-화곡내역(토형100M)_옹벽공_수량산출서_영등포공내역" xfId="9921"/>
    <cellStyle name="_가양-화곡내역(일위대가)_가양-화곡내역(토형100M)_옹벽공_수량산출서_영등포공내역 2" xfId="9922"/>
    <cellStyle name="_가양-화곡내역(일위대가)_가양-화곡내역(토형100M)_옹벽공_수량산출서_영등포공내역_영등포공내역" xfId="9923"/>
    <cellStyle name="_가양-화곡내역(일위대가)_가양-화곡내역(토형100M)_옹벽공_수량산출서_영등포공내역_영등포공내역 2" xfId="9924"/>
    <cellStyle name="_가양-화곡내역(일위대가)_가양-화곡내역(토형100M)_옹벽공_영등포공내역" xfId="9925"/>
    <cellStyle name="_가양-화곡내역(일위대가)_가양-화곡내역(토형100M)_옹벽공_영등포공내역 2" xfId="9926"/>
    <cellStyle name="_가양-화곡내역(일위대가)_가양-화곡내역(토형100M)_옹벽공_영등포공내역_영등포공내역" xfId="9927"/>
    <cellStyle name="_가양-화곡내역(일위대가)_가양-화곡내역(토형100M)_옹벽공_영등포공내역_영등포공내역 2" xfId="9928"/>
    <cellStyle name="_가양-화곡내역(일위대가)_가양-화곡내역(토형100M)_옹벽수량" xfId="9929"/>
    <cellStyle name="_가양-화곡내역(일위대가)_가양-화곡내역(토형100M)_옹벽수량 2" xfId="9930"/>
    <cellStyle name="_가양-화곡내역(일위대가)_가양-화곡내역(토형100M)_옹벽수량_맨홀구조물공" xfId="9931"/>
    <cellStyle name="_가양-화곡내역(일위대가)_가양-화곡내역(토형100M)_옹벽수량_맨홀구조물공 2" xfId="9932"/>
    <cellStyle name="_가양-화곡내역(일위대가)_가양-화곡내역(토형100M)_옹벽수량_맨홀구조물공_영등포공내역" xfId="9933"/>
    <cellStyle name="_가양-화곡내역(일위대가)_가양-화곡내역(토형100M)_옹벽수량_맨홀구조물공_영등포공내역 2" xfId="9934"/>
    <cellStyle name="_가양-화곡내역(일위대가)_가양-화곡내역(토형100M)_옹벽수량_맨홀구조물공_영등포공내역_영등포공내역" xfId="9935"/>
    <cellStyle name="_가양-화곡내역(일위대가)_가양-화곡내역(토형100M)_옹벽수량_맨홀구조물공_영등포공내역_영등포공내역 2" xfId="9936"/>
    <cellStyle name="_가양-화곡내역(일위대가)_가양-화곡내역(토형100M)_옹벽수량_수량산출서" xfId="9937"/>
    <cellStyle name="_가양-화곡내역(일위대가)_가양-화곡내역(토형100M)_옹벽수량_수량산출서 2" xfId="9938"/>
    <cellStyle name="_가양-화곡내역(일위대가)_가양-화곡내역(토형100M)_옹벽수량_수량산출서_영등포공내역" xfId="9939"/>
    <cellStyle name="_가양-화곡내역(일위대가)_가양-화곡내역(토형100M)_옹벽수량_수량산출서_영등포공내역 2" xfId="9940"/>
    <cellStyle name="_가양-화곡내역(일위대가)_가양-화곡내역(토형100M)_옹벽수량_수량산출서_영등포공내역_영등포공내역" xfId="9941"/>
    <cellStyle name="_가양-화곡내역(일위대가)_가양-화곡내역(토형100M)_옹벽수량_수량산출서_영등포공내역_영등포공내역 2" xfId="9942"/>
    <cellStyle name="_가양-화곡내역(일위대가)_가양-화곡내역(토형100M)_옹벽수량_영등포공내역" xfId="9943"/>
    <cellStyle name="_가양-화곡내역(일위대가)_가양-화곡내역(토형100M)_옹벽수량_영등포공내역 2" xfId="9944"/>
    <cellStyle name="_가양-화곡내역(일위대가)_가양-화곡내역(토형100M)_옹벽수량_영등포공내역_영등포공내역" xfId="9945"/>
    <cellStyle name="_가양-화곡내역(일위대가)_가양-화곡내역(토형100M)_옹벽수량_영등포공내역_영등포공내역 2" xfId="9946"/>
    <cellStyle name="_가양-화곡내역(일위대가)_맨홀구조물공" xfId="9947"/>
    <cellStyle name="_가양-화곡내역(일위대가)_맨홀구조물공 2" xfId="9948"/>
    <cellStyle name="_가양-화곡내역(일위대가)_맨홀구조물공_영등포공내역" xfId="9949"/>
    <cellStyle name="_가양-화곡내역(일위대가)_맨홀구조물공_영등포공내역 2" xfId="9950"/>
    <cellStyle name="_가양-화곡내역(일위대가)_맨홀구조물공_영등포공내역_영등포공내역" xfId="9951"/>
    <cellStyle name="_가양-화곡내역(일위대가)_맨홀구조물공_영등포공내역_영등포공내역 2" xfId="9952"/>
    <cellStyle name="_가양-화곡내역(일위대가)_수량산출서" xfId="9953"/>
    <cellStyle name="_가양-화곡내역(일위대가)_수량산출서 2" xfId="9954"/>
    <cellStyle name="_가양-화곡내역(일위대가)_수량산출서_영등포공내역" xfId="9955"/>
    <cellStyle name="_가양-화곡내역(일위대가)_수량산출서_영등포공내역 2" xfId="9956"/>
    <cellStyle name="_가양-화곡내역(일위대가)_수량산출서_영등포공내역_영등포공내역" xfId="9957"/>
    <cellStyle name="_가양-화곡내역(일위대가)_수량산출서_영등포공내역_영등포공내역 2" xfId="9958"/>
    <cellStyle name="_가양-화곡내역(일위대가)_영등포공내역" xfId="9959"/>
    <cellStyle name="_가양-화곡내역(일위대가)_영등포공내역 2" xfId="9960"/>
    <cellStyle name="_가양-화곡내역(일위대가)_영등포공내역_영등포공내역" xfId="9961"/>
    <cellStyle name="_가양-화곡내역(일위대가)_영등포공내역_영등포공내역 2" xfId="9962"/>
    <cellStyle name="_가양-화곡내역(일위대가)_옹벽공" xfId="9963"/>
    <cellStyle name="_가양-화곡내역(일위대가)_옹벽공 2" xfId="9964"/>
    <cellStyle name="_가양-화곡내역(일위대가)_옹벽공_맨홀구조물공" xfId="9965"/>
    <cellStyle name="_가양-화곡내역(일위대가)_옹벽공_맨홀구조물공 2" xfId="9966"/>
    <cellStyle name="_가양-화곡내역(일위대가)_옹벽공_맨홀구조물공_영등포공내역" xfId="9967"/>
    <cellStyle name="_가양-화곡내역(일위대가)_옹벽공_맨홀구조물공_영등포공내역 2" xfId="9968"/>
    <cellStyle name="_가양-화곡내역(일위대가)_옹벽공_맨홀구조물공_영등포공내역_영등포공내역" xfId="9969"/>
    <cellStyle name="_가양-화곡내역(일위대가)_옹벽공_맨홀구조물공_영등포공내역_영등포공내역 2" xfId="9970"/>
    <cellStyle name="_가양-화곡내역(일위대가)_옹벽공_수량산출서" xfId="9971"/>
    <cellStyle name="_가양-화곡내역(일위대가)_옹벽공_수량산출서 2" xfId="9972"/>
    <cellStyle name="_가양-화곡내역(일위대가)_옹벽공_수량산출서_영등포공내역" xfId="9973"/>
    <cellStyle name="_가양-화곡내역(일위대가)_옹벽공_수량산출서_영등포공내역 2" xfId="9974"/>
    <cellStyle name="_가양-화곡내역(일위대가)_옹벽공_수량산출서_영등포공내역_영등포공내역" xfId="9975"/>
    <cellStyle name="_가양-화곡내역(일위대가)_옹벽공_수량산출서_영등포공내역_영등포공내역 2" xfId="9976"/>
    <cellStyle name="_가양-화곡내역(일위대가)_옹벽공_영등포공내역" xfId="9977"/>
    <cellStyle name="_가양-화곡내역(일위대가)_옹벽공_영등포공내역 2" xfId="9978"/>
    <cellStyle name="_가양-화곡내역(일위대가)_옹벽공_영등포공내역_영등포공내역" xfId="9979"/>
    <cellStyle name="_가양-화곡내역(일위대가)_옹벽공_영등포공내역_영등포공내역 2" xfId="9980"/>
    <cellStyle name="_가양-화곡내역(일위대가)_옹벽수량" xfId="9981"/>
    <cellStyle name="_가양-화곡내역(일위대가)_옹벽수량 2" xfId="9982"/>
    <cellStyle name="_가양-화곡내역(일위대가)_옹벽수량_맨홀구조물공" xfId="9983"/>
    <cellStyle name="_가양-화곡내역(일위대가)_옹벽수량_맨홀구조물공 2" xfId="9984"/>
    <cellStyle name="_가양-화곡내역(일위대가)_옹벽수량_맨홀구조물공_영등포공내역" xfId="9985"/>
    <cellStyle name="_가양-화곡내역(일위대가)_옹벽수량_맨홀구조물공_영등포공내역 2" xfId="9986"/>
    <cellStyle name="_가양-화곡내역(일위대가)_옹벽수량_맨홀구조물공_영등포공내역_영등포공내역" xfId="9987"/>
    <cellStyle name="_가양-화곡내역(일위대가)_옹벽수량_맨홀구조물공_영등포공내역_영등포공내역 2" xfId="9988"/>
    <cellStyle name="_가양-화곡내역(일위대가)_옹벽수량_수량산출서" xfId="9989"/>
    <cellStyle name="_가양-화곡내역(일위대가)_옹벽수량_수량산출서 2" xfId="9990"/>
    <cellStyle name="_가양-화곡내역(일위대가)_옹벽수량_수량산출서_영등포공내역" xfId="9991"/>
    <cellStyle name="_가양-화곡내역(일위대가)_옹벽수량_수량산출서_영등포공내역 2" xfId="9992"/>
    <cellStyle name="_가양-화곡내역(일위대가)_옹벽수량_수량산출서_영등포공내역_영등포공내역" xfId="9993"/>
    <cellStyle name="_가양-화곡내역(일위대가)_옹벽수량_수량산출서_영등포공내역_영등포공내역 2" xfId="9994"/>
    <cellStyle name="_가양-화곡내역(일위대가)_옹벽수량_영등포공내역" xfId="9995"/>
    <cellStyle name="_가양-화곡내역(일위대가)_옹벽수량_영등포공내역 2" xfId="9996"/>
    <cellStyle name="_가양-화곡내역(일위대가)_옹벽수량_영등포공내역_영등포공내역" xfId="9997"/>
    <cellStyle name="_가양-화곡내역(일위대가)_옹벽수량_영등포공내역_영등포공내역 2" xfId="9998"/>
    <cellStyle name="_가양-화곡내역(토형100M)" xfId="9999"/>
    <cellStyle name="_가양-화곡내역(토형100M) 2" xfId="10000"/>
    <cellStyle name="_가양-화곡내역(토형100M)_5옹벽공" xfId="10001"/>
    <cellStyle name="_가양-화곡내역(토형100M)_5옹벽공 2" xfId="10002"/>
    <cellStyle name="_가양-화곡내역(토형100M)_5옹벽공_맨홀구조물공" xfId="10003"/>
    <cellStyle name="_가양-화곡내역(토형100M)_5옹벽공_맨홀구조물공 2" xfId="10004"/>
    <cellStyle name="_가양-화곡내역(토형100M)_5옹벽공_맨홀구조물공_영등포공내역" xfId="10005"/>
    <cellStyle name="_가양-화곡내역(토형100M)_5옹벽공_맨홀구조물공_영등포공내역 2" xfId="10006"/>
    <cellStyle name="_가양-화곡내역(토형100M)_5옹벽공_맨홀구조물공_영등포공내역_영등포공내역" xfId="10007"/>
    <cellStyle name="_가양-화곡내역(토형100M)_5옹벽공_맨홀구조물공_영등포공내역_영등포공내역 2" xfId="10008"/>
    <cellStyle name="_가양-화곡내역(토형100M)_5옹벽공_수량산출서" xfId="10009"/>
    <cellStyle name="_가양-화곡내역(토형100M)_5옹벽공_수량산출서 2" xfId="10010"/>
    <cellStyle name="_가양-화곡내역(토형100M)_5옹벽공_수량산출서_영등포공내역" xfId="10011"/>
    <cellStyle name="_가양-화곡내역(토형100M)_5옹벽공_수량산출서_영등포공내역 2" xfId="10012"/>
    <cellStyle name="_가양-화곡내역(토형100M)_5옹벽공_수량산출서_영등포공내역_영등포공내역" xfId="10013"/>
    <cellStyle name="_가양-화곡내역(토형100M)_5옹벽공_수량산출서_영등포공내역_영등포공내역 2" xfId="10014"/>
    <cellStyle name="_가양-화곡내역(토형100M)_5옹벽공_영등포공내역" xfId="10015"/>
    <cellStyle name="_가양-화곡내역(토형100M)_5옹벽공_영등포공내역 2" xfId="10016"/>
    <cellStyle name="_가양-화곡내역(토형100M)_5옹벽공_영등포공내역_영등포공내역" xfId="10017"/>
    <cellStyle name="_가양-화곡내역(토형100M)_5옹벽공_영등포공내역_영등포공내역 2" xfId="10018"/>
    <cellStyle name="_가양-화곡내역(토형100M)_맨홀구조물공" xfId="10019"/>
    <cellStyle name="_가양-화곡내역(토형100M)_맨홀구조물공 2" xfId="10020"/>
    <cellStyle name="_가양-화곡내역(토형100M)_맨홀구조물공_영등포공내역" xfId="10021"/>
    <cellStyle name="_가양-화곡내역(토형100M)_맨홀구조물공_영등포공내역 2" xfId="10022"/>
    <cellStyle name="_가양-화곡내역(토형100M)_맨홀구조물공_영등포공내역_영등포공내역" xfId="10023"/>
    <cellStyle name="_가양-화곡내역(토형100M)_맨홀구조물공_영등포공내역_영등포공내역 2" xfId="10024"/>
    <cellStyle name="_가양-화곡내역(토형100M)_수량산출" xfId="10025"/>
    <cellStyle name="_가양-화곡내역(토형100M)_수량산출 2" xfId="10026"/>
    <cellStyle name="_가양-화곡내역(토형100M)_수량산출_5옹벽공" xfId="10027"/>
    <cellStyle name="_가양-화곡내역(토형100M)_수량산출_5옹벽공 2" xfId="10028"/>
    <cellStyle name="_가양-화곡내역(토형100M)_수량산출_5옹벽공_맨홀구조물공" xfId="10029"/>
    <cellStyle name="_가양-화곡내역(토형100M)_수량산출_5옹벽공_맨홀구조물공 2" xfId="10030"/>
    <cellStyle name="_가양-화곡내역(토형100M)_수량산출_5옹벽공_맨홀구조물공_영등포공내역" xfId="10031"/>
    <cellStyle name="_가양-화곡내역(토형100M)_수량산출_5옹벽공_맨홀구조물공_영등포공내역 2" xfId="10032"/>
    <cellStyle name="_가양-화곡내역(토형100M)_수량산출_5옹벽공_맨홀구조물공_영등포공내역_영등포공내역" xfId="10033"/>
    <cellStyle name="_가양-화곡내역(토형100M)_수량산출_5옹벽공_맨홀구조물공_영등포공내역_영등포공내역 2" xfId="10034"/>
    <cellStyle name="_가양-화곡내역(토형100M)_수량산출_5옹벽공_수량산출서" xfId="10035"/>
    <cellStyle name="_가양-화곡내역(토형100M)_수량산출_5옹벽공_수량산출서 2" xfId="10036"/>
    <cellStyle name="_가양-화곡내역(토형100M)_수량산출_5옹벽공_수량산출서_영등포공내역" xfId="10037"/>
    <cellStyle name="_가양-화곡내역(토형100M)_수량산출_5옹벽공_수량산출서_영등포공내역 2" xfId="10038"/>
    <cellStyle name="_가양-화곡내역(토형100M)_수량산출_5옹벽공_수량산출서_영등포공내역_영등포공내역" xfId="10039"/>
    <cellStyle name="_가양-화곡내역(토형100M)_수량산출_5옹벽공_수량산출서_영등포공내역_영등포공내역 2" xfId="10040"/>
    <cellStyle name="_가양-화곡내역(토형100M)_수량산출_5옹벽공_영등포공내역" xfId="10041"/>
    <cellStyle name="_가양-화곡내역(토형100M)_수량산출_5옹벽공_영등포공내역 2" xfId="10042"/>
    <cellStyle name="_가양-화곡내역(토형100M)_수량산출_5옹벽공_영등포공내역_영등포공내역" xfId="10043"/>
    <cellStyle name="_가양-화곡내역(토형100M)_수량산출_5옹벽공_영등포공내역_영등포공내역 2" xfId="10044"/>
    <cellStyle name="_가양-화곡내역(토형100M)_수량산출_맨홀구조물공" xfId="10045"/>
    <cellStyle name="_가양-화곡내역(토형100M)_수량산출_맨홀구조물공 2" xfId="10046"/>
    <cellStyle name="_가양-화곡내역(토형100M)_수량산출_맨홀구조물공_영등포공내역" xfId="10047"/>
    <cellStyle name="_가양-화곡내역(토형100M)_수량산출_맨홀구조물공_영등포공내역 2" xfId="10048"/>
    <cellStyle name="_가양-화곡내역(토형100M)_수량산출_맨홀구조물공_영등포공내역_영등포공내역" xfId="10049"/>
    <cellStyle name="_가양-화곡내역(토형100M)_수량산출_맨홀구조물공_영등포공내역_영등포공내역 2" xfId="10050"/>
    <cellStyle name="_가양-화곡내역(토형100M)_수량산출_수량산출서" xfId="10051"/>
    <cellStyle name="_가양-화곡내역(토형100M)_수량산출_수량산출서 2" xfId="10052"/>
    <cellStyle name="_가양-화곡내역(토형100M)_수량산출_수량산출서_영등포공내역" xfId="10053"/>
    <cellStyle name="_가양-화곡내역(토형100M)_수량산출_수량산출서_영등포공내역 2" xfId="10054"/>
    <cellStyle name="_가양-화곡내역(토형100M)_수량산출_수량산출서_영등포공내역_영등포공내역" xfId="10055"/>
    <cellStyle name="_가양-화곡내역(토형100M)_수량산출_수량산출서_영등포공내역_영등포공내역 2" xfId="10056"/>
    <cellStyle name="_가양-화곡내역(토형100M)_수량산출_영등포공내역" xfId="10057"/>
    <cellStyle name="_가양-화곡내역(토형100M)_수량산출_영등포공내역 2" xfId="10058"/>
    <cellStyle name="_가양-화곡내역(토형100M)_수량산출_영등포공내역_영등포공내역" xfId="10059"/>
    <cellStyle name="_가양-화곡내역(토형100M)_수량산출_영등포공내역_영등포공내역 2" xfId="10060"/>
    <cellStyle name="_가양-화곡내역(토형100M)_수량산출_옹벽공" xfId="10061"/>
    <cellStyle name="_가양-화곡내역(토형100M)_수량산출_옹벽공 2" xfId="10062"/>
    <cellStyle name="_가양-화곡내역(토형100M)_수량산출_옹벽공_맨홀구조물공" xfId="10063"/>
    <cellStyle name="_가양-화곡내역(토형100M)_수량산출_옹벽공_맨홀구조물공 2" xfId="10064"/>
    <cellStyle name="_가양-화곡내역(토형100M)_수량산출_옹벽공_맨홀구조물공_영등포공내역" xfId="10065"/>
    <cellStyle name="_가양-화곡내역(토형100M)_수량산출_옹벽공_맨홀구조물공_영등포공내역 2" xfId="10066"/>
    <cellStyle name="_가양-화곡내역(토형100M)_수량산출_옹벽공_맨홀구조물공_영등포공내역_영등포공내역" xfId="10067"/>
    <cellStyle name="_가양-화곡내역(토형100M)_수량산출_옹벽공_맨홀구조물공_영등포공내역_영등포공내역 2" xfId="10068"/>
    <cellStyle name="_가양-화곡내역(토형100M)_수량산출_옹벽공_수량산출서" xfId="10069"/>
    <cellStyle name="_가양-화곡내역(토형100M)_수량산출_옹벽공_수량산출서 2" xfId="10070"/>
    <cellStyle name="_가양-화곡내역(토형100M)_수량산출_옹벽공_수량산출서_영등포공내역" xfId="10071"/>
    <cellStyle name="_가양-화곡내역(토형100M)_수량산출_옹벽공_수량산출서_영등포공내역 2" xfId="10072"/>
    <cellStyle name="_가양-화곡내역(토형100M)_수량산출_옹벽공_수량산출서_영등포공내역_영등포공내역" xfId="10073"/>
    <cellStyle name="_가양-화곡내역(토형100M)_수량산출_옹벽공_수량산출서_영등포공내역_영등포공내역 2" xfId="10074"/>
    <cellStyle name="_가양-화곡내역(토형100M)_수량산출_옹벽공_영등포공내역" xfId="10075"/>
    <cellStyle name="_가양-화곡내역(토형100M)_수량산출_옹벽공_영등포공내역 2" xfId="10076"/>
    <cellStyle name="_가양-화곡내역(토형100M)_수량산출_옹벽공_영등포공내역_영등포공내역" xfId="10077"/>
    <cellStyle name="_가양-화곡내역(토형100M)_수량산출_옹벽공_영등포공내역_영등포공내역 2" xfId="10078"/>
    <cellStyle name="_가양-화곡내역(토형100M)_수량산출_옹벽수량" xfId="10079"/>
    <cellStyle name="_가양-화곡내역(토형100M)_수량산출_옹벽수량 2" xfId="10080"/>
    <cellStyle name="_가양-화곡내역(토형100M)_수량산출_옹벽수량_맨홀구조물공" xfId="10081"/>
    <cellStyle name="_가양-화곡내역(토형100M)_수량산출_옹벽수량_맨홀구조물공 2" xfId="10082"/>
    <cellStyle name="_가양-화곡내역(토형100M)_수량산출_옹벽수량_맨홀구조물공_영등포공내역" xfId="10083"/>
    <cellStyle name="_가양-화곡내역(토형100M)_수량산출_옹벽수량_맨홀구조물공_영등포공내역 2" xfId="10084"/>
    <cellStyle name="_가양-화곡내역(토형100M)_수량산출_옹벽수량_맨홀구조물공_영등포공내역_영등포공내역" xfId="10085"/>
    <cellStyle name="_가양-화곡내역(토형100M)_수량산출_옹벽수량_맨홀구조물공_영등포공내역_영등포공내역 2" xfId="10086"/>
    <cellStyle name="_가양-화곡내역(토형100M)_수량산출_옹벽수량_수량산출서" xfId="10087"/>
    <cellStyle name="_가양-화곡내역(토형100M)_수량산출_옹벽수량_수량산출서 2" xfId="10088"/>
    <cellStyle name="_가양-화곡내역(토형100M)_수량산출_옹벽수량_수량산출서_영등포공내역" xfId="10089"/>
    <cellStyle name="_가양-화곡내역(토형100M)_수량산출_옹벽수량_수량산출서_영등포공내역 2" xfId="10090"/>
    <cellStyle name="_가양-화곡내역(토형100M)_수량산출_옹벽수량_수량산출서_영등포공내역_영등포공내역" xfId="10091"/>
    <cellStyle name="_가양-화곡내역(토형100M)_수량산출_옹벽수량_수량산출서_영등포공내역_영등포공내역 2" xfId="10092"/>
    <cellStyle name="_가양-화곡내역(토형100M)_수량산출_옹벽수량_영등포공내역" xfId="10093"/>
    <cellStyle name="_가양-화곡내역(토형100M)_수량산출_옹벽수량_영등포공내역 2" xfId="10094"/>
    <cellStyle name="_가양-화곡내역(토형100M)_수량산출_옹벽수량_영등포공내역_영등포공내역" xfId="10095"/>
    <cellStyle name="_가양-화곡내역(토형100M)_수량산출_옹벽수량_영등포공내역_영등포공내역 2" xfId="10096"/>
    <cellStyle name="_가양-화곡내역(토형100M)_수량산출서" xfId="10097"/>
    <cellStyle name="_가양-화곡내역(토형100M)_수량산출서 2" xfId="10098"/>
    <cellStyle name="_가양-화곡내역(토형100M)_수량산출서_영등포공내역" xfId="10099"/>
    <cellStyle name="_가양-화곡내역(토형100M)_수량산출서_영등포공내역 2" xfId="10100"/>
    <cellStyle name="_가양-화곡내역(토형100M)_수량산출서_영등포공내역_영등포공내역" xfId="10101"/>
    <cellStyle name="_가양-화곡내역(토형100M)_수량산출서_영등포공내역_영등포공내역 2" xfId="10102"/>
    <cellStyle name="_가양-화곡내역(토형100M)_영등포공내역" xfId="10103"/>
    <cellStyle name="_가양-화곡내역(토형100M)_영등포공내역 2" xfId="10104"/>
    <cellStyle name="_가양-화곡내역(토형100M)_영등포공내역_영등포공내역" xfId="10105"/>
    <cellStyle name="_가양-화곡내역(토형100M)_영등포공내역_영등포공내역 2" xfId="10106"/>
    <cellStyle name="_가양-화곡내역(토형100M)_옹벽공" xfId="10107"/>
    <cellStyle name="_가양-화곡내역(토형100M)_옹벽공 2" xfId="10108"/>
    <cellStyle name="_가양-화곡내역(토형100M)_옹벽공_맨홀구조물공" xfId="10109"/>
    <cellStyle name="_가양-화곡내역(토형100M)_옹벽공_맨홀구조물공 2" xfId="10110"/>
    <cellStyle name="_가양-화곡내역(토형100M)_옹벽공_맨홀구조물공_영등포공내역" xfId="10111"/>
    <cellStyle name="_가양-화곡내역(토형100M)_옹벽공_맨홀구조물공_영등포공내역 2" xfId="10112"/>
    <cellStyle name="_가양-화곡내역(토형100M)_옹벽공_맨홀구조물공_영등포공내역_영등포공내역" xfId="10113"/>
    <cellStyle name="_가양-화곡내역(토형100M)_옹벽공_맨홀구조물공_영등포공내역_영등포공내역 2" xfId="10114"/>
    <cellStyle name="_가양-화곡내역(토형100M)_옹벽공_수량산출서" xfId="10115"/>
    <cellStyle name="_가양-화곡내역(토형100M)_옹벽공_수량산출서 2" xfId="10116"/>
    <cellStyle name="_가양-화곡내역(토형100M)_옹벽공_수량산출서_영등포공내역" xfId="10117"/>
    <cellStyle name="_가양-화곡내역(토형100M)_옹벽공_수량산출서_영등포공내역 2" xfId="10118"/>
    <cellStyle name="_가양-화곡내역(토형100M)_옹벽공_수량산출서_영등포공내역_영등포공내역" xfId="10119"/>
    <cellStyle name="_가양-화곡내역(토형100M)_옹벽공_수량산출서_영등포공내역_영등포공내역 2" xfId="10120"/>
    <cellStyle name="_가양-화곡내역(토형100M)_옹벽공_영등포공내역" xfId="10121"/>
    <cellStyle name="_가양-화곡내역(토형100M)_옹벽공_영등포공내역 2" xfId="10122"/>
    <cellStyle name="_가양-화곡내역(토형100M)_옹벽공_영등포공내역_영등포공내역" xfId="10123"/>
    <cellStyle name="_가양-화곡내역(토형100M)_옹벽공_영등포공내역_영등포공내역 2" xfId="10124"/>
    <cellStyle name="_가양-화곡내역(토형100M)_옹벽수량" xfId="10125"/>
    <cellStyle name="_가양-화곡내역(토형100M)_옹벽수량 2" xfId="10126"/>
    <cellStyle name="_가양-화곡내역(토형100M)_옹벽수량_맨홀구조물공" xfId="10127"/>
    <cellStyle name="_가양-화곡내역(토형100M)_옹벽수량_맨홀구조물공 2" xfId="10128"/>
    <cellStyle name="_가양-화곡내역(토형100M)_옹벽수량_맨홀구조물공_영등포공내역" xfId="10129"/>
    <cellStyle name="_가양-화곡내역(토형100M)_옹벽수량_맨홀구조물공_영등포공내역 2" xfId="10130"/>
    <cellStyle name="_가양-화곡내역(토형100M)_옹벽수량_맨홀구조물공_영등포공내역_영등포공내역" xfId="10131"/>
    <cellStyle name="_가양-화곡내역(토형100M)_옹벽수량_맨홀구조물공_영등포공내역_영등포공내역 2" xfId="10132"/>
    <cellStyle name="_가양-화곡내역(토형100M)_옹벽수량_수량산출서" xfId="10133"/>
    <cellStyle name="_가양-화곡내역(토형100M)_옹벽수량_수량산출서 2" xfId="10134"/>
    <cellStyle name="_가양-화곡내역(토형100M)_옹벽수량_수량산출서_영등포공내역" xfId="10135"/>
    <cellStyle name="_가양-화곡내역(토형100M)_옹벽수량_수량산출서_영등포공내역 2" xfId="10136"/>
    <cellStyle name="_가양-화곡내역(토형100M)_옹벽수량_수량산출서_영등포공내역_영등포공내역" xfId="10137"/>
    <cellStyle name="_가양-화곡내역(토형100M)_옹벽수량_수량산출서_영등포공내역_영등포공내역 2" xfId="10138"/>
    <cellStyle name="_가양-화곡내역(토형100M)_옹벽수량_영등포공내역" xfId="10139"/>
    <cellStyle name="_가양-화곡내역(토형100M)_옹벽수량_영등포공내역 2" xfId="10140"/>
    <cellStyle name="_가양-화곡내역(토형100M)_옹벽수량_영등포공내역_영등포공내역" xfId="10141"/>
    <cellStyle name="_가양-화곡내역(토형100M)_옹벽수량_영등포공내역_영등포공내역 2" xfId="10142"/>
    <cellStyle name="_간지,목차,페이지,표지" xfId="3716"/>
    <cellStyle name="_갈현동" xfId="3717"/>
    <cellStyle name="_갈현동_사업예산2" xfId="3718"/>
    <cellStyle name="_갈현동_사업예산대비" xfId="3719"/>
    <cellStyle name="_감가상각(01년도) (2)" xfId="3720"/>
    <cellStyle name="_감가상각(01년도) (3)" xfId="3721"/>
    <cellStyle name="_감리사무실설치" xfId="3722"/>
    <cellStyle name="_갑지" xfId="68"/>
    <cellStyle name="_강릉대학술정보지원센터총괄(월드2낙찰)" xfId="3723"/>
    <cellStyle name="_강산FRP" xfId="3724"/>
    <cellStyle name="_개신초등학교 다목적강당 방송설비" xfId="10143"/>
    <cellStyle name="_거게관광호텔 일위대가" xfId="10144"/>
    <cellStyle name="_거창군공설운동장1203" xfId="3725"/>
    <cellStyle name="_건국초교교지정지및교사신축공사-중흥건설(주)" xfId="3726"/>
    <cellStyle name="_건축공사대갑내역(전체)" xfId="3727"/>
    <cellStyle name="_건축공사실행내역" xfId="3728"/>
    <cellStyle name="_건축대갑2차" xfId="3729"/>
    <cellStyle name="_건축실행2차" xfId="3730"/>
    <cellStyle name="_건축음향방음" xfId="69"/>
    <cellStyle name="_검암아파트전기소방" xfId="3731"/>
    <cellStyle name="_견적" xfId="70"/>
    <cellStyle name="_견적_(APC)020726" xfId="71"/>
    <cellStyle name="_견적_인재육성센터 음향장비" xfId="72"/>
    <cellStyle name="_견적-00321" xfId="73"/>
    <cellStyle name="_견적-00422제출용" xfId="74"/>
    <cellStyle name="_견적1228" xfId="3732"/>
    <cellStyle name="_견적갑지" xfId="75"/>
    <cellStyle name="_견적대비표" xfId="3733"/>
    <cellStyle name="_견적샘플" xfId="10145"/>
    <cellStyle name="_견적서" xfId="9699"/>
    <cellStyle name="_견적서 표준" xfId="76"/>
    <cellStyle name="_견적서(06.4.3)" xfId="9700"/>
    <cellStyle name="_견적서(1013)" xfId="77"/>
    <cellStyle name="_견적서(싱크텍)" xfId="9701"/>
    <cellStyle name="_견적서(출입통제R2)03.13" xfId="3734"/>
    <cellStyle name="_견적서_SL" xfId="3448"/>
    <cellStyle name="_견적서_최종" xfId="78"/>
    <cellStyle name="_견적서-00710" xfId="79"/>
    <cellStyle name="_견적서-1안" xfId="80"/>
    <cellStyle name="_견적서-2안" xfId="81"/>
    <cellStyle name="_견적서양식(가로)" xfId="3735"/>
    <cellStyle name="_견적서양식(세로)" xfId="3736"/>
    <cellStyle name="_견적서집계" xfId="3737"/>
    <cellStyle name="_견적을지" xfId="82"/>
    <cellStyle name="_견적조건(입찰)" xfId="3738"/>
    <cellStyle name="_견적조건보고서(ph3)" xfId="3739"/>
    <cellStyle name="_경기예고(수정)" xfId="3740"/>
    <cellStyle name="_경기예고내역서" xfId="3741"/>
    <cellStyle name="_경남_MCS" xfId="83"/>
    <cellStyle name="_경늬선_일위대가" xfId="10146"/>
    <cellStyle name="_경영개선활동상반기실적(990708)" xfId="3742"/>
    <cellStyle name="_경영개선활동상반기실적(990708)_1" xfId="3743"/>
    <cellStyle name="_경영개선활동상반기실적(990708)_2" xfId="3744"/>
    <cellStyle name="_경영개선활성화방안(990802)" xfId="3745"/>
    <cellStyle name="_경영개선활성화방안(990802)_1" xfId="3746"/>
    <cellStyle name="_경의선_일위대가(060203)" xfId="10147"/>
    <cellStyle name="_경인방송 뉴스룸 구성 내역_Sonaps_061016" xfId="3449"/>
    <cellStyle name="_경희대VOD견적0820" xfId="3450"/>
    <cellStyle name="_계약내역서" xfId="84"/>
    <cellStyle name="_계약변경2차(대덕전자)" xfId="3747"/>
    <cellStyle name="_계약변경최종(대덕전자)" xfId="3748"/>
    <cellStyle name="_계원정산건(최종)" xfId="85"/>
    <cellStyle name="_계장(SK)" xfId="3749"/>
    <cellStyle name="_고과장님" xfId="3750"/>
    <cellStyle name="_고대100주년(산출)" xfId="86"/>
    <cellStyle name="_공동구변경07.27" xfId="3751"/>
    <cellStyle name="_공량산출1105" xfId="3752"/>
    <cellStyle name="_공문 " xfId="3753"/>
    <cellStyle name="_공문 _내역서" xfId="3754"/>
    <cellStyle name="_공문양식" xfId="3755"/>
    <cellStyle name="_공사가견적내역(판넬&amp;단열제외)" xfId="3756"/>
    <cellStyle name="_공사기한조정요청" xfId="3757"/>
    <cellStyle name="_공사비산출" xfId="10148"/>
    <cellStyle name="_공사원가계산서 양식_진우" xfId="9702"/>
    <cellStyle name="_공사원가표" xfId="9703"/>
    <cellStyle name="_관악산0427" xfId="87"/>
    <cellStyle name="_광가입자전송장비(FLC)삼성" xfId="3758"/>
    <cellStyle name="_광고관리운행- 임시" xfId="88"/>
    <cellStyle name="_광안리내역서(구도)" xfId="3759"/>
    <cellStyle name="_광영-옥곡간작성" xfId="3760"/>
    <cellStyle name="_광주디자인센터(050509)-가설식당" xfId="3761"/>
    <cellStyle name="_광주비행장 - Air" xfId="3762"/>
    <cellStyle name="_광주비행장 - Air_광장주차장" xfId="3763"/>
    <cellStyle name="_광주비행장 - Air_노원문화회관전기" xfId="3764"/>
    <cellStyle name="_광주비행장 - Air_노원문화회관전기_신사동업무시설빌딩분리" xfId="3765"/>
    <cellStyle name="_광주비행장 - Air_노원문화회관전기_입찰견적서(제출)" xfId="3766"/>
    <cellStyle name="_광주비행장 - Air_노원문화회관전기_입찰견적서(제출-세원NEGO)" xfId="3767"/>
    <cellStyle name="_광주비행장 - Air_노원문화회관전기_입찰견적서(제출-수정)" xfId="3768"/>
    <cellStyle name="_광주비행장 - Air_대전저유소탱크전기계장공사" xfId="3769"/>
    <cellStyle name="_광주비행장 - Air_대전저유소탱크전기계장공사_광장주차장" xfId="3770"/>
    <cellStyle name="_광주비행장 - Air_대전저유소탱크전기계장공사_신사동업무시설빌딩분리" xfId="3771"/>
    <cellStyle name="_광주비행장 - Air_대전저유소탱크전기계장공사_입찰견적서(제출)" xfId="3772"/>
    <cellStyle name="_광주비행장 - Air_대전저유소탱크전기계장공사_입찰견적서(제출-세원NEGO)" xfId="3773"/>
    <cellStyle name="_광주비행장 - Air_대전저유소탱크전기계장공사_입찰견적서(제출-수정)" xfId="3774"/>
    <cellStyle name="_광주비행장 - Air_도곡동임시" xfId="3775"/>
    <cellStyle name="_광주비행장 - Air_도곡동임시_신사동업무시설빌딩분리" xfId="3776"/>
    <cellStyle name="_광주비행장 - Air_도곡동임시_입찰견적서(제출)" xfId="3777"/>
    <cellStyle name="_광주비행장 - Air_도곡동임시_입찰견적서(제출-세원NEGO)" xfId="3778"/>
    <cellStyle name="_광주비행장 - Air_도곡동임시_입찰견적서(제출-수정)" xfId="3779"/>
    <cellStyle name="_광주비행장 - Air_부천 소사" xfId="3780"/>
    <cellStyle name="_광주비행장 - Air_부천 소사 2차" xfId="3781"/>
    <cellStyle name="_광주비행장 - Air_부천 소사 2차_신사동업무시설빌딩분리" xfId="3782"/>
    <cellStyle name="_광주비행장 - Air_부천 소사 2차_입찰견적서(제출)" xfId="3783"/>
    <cellStyle name="_광주비행장 - Air_부천 소사 2차_입찰견적서(제출-세원NEGO)" xfId="3784"/>
    <cellStyle name="_광주비행장 - Air_부천 소사 2차_입찰견적서(제출-수정)" xfId="3785"/>
    <cellStyle name="_광주비행장 - Air_부천 소사_신사동업무시설빌딩분리" xfId="3786"/>
    <cellStyle name="_광주비행장 - Air_부천 소사_입찰견적서(제출)" xfId="3787"/>
    <cellStyle name="_광주비행장 - Air_부천 소사_입찰견적서(제출-세원NEGO)" xfId="3788"/>
    <cellStyle name="_광주비행장 - Air_부천 소사_입찰견적서(제출-수정)" xfId="3789"/>
    <cellStyle name="_광주비행장 - Air_수출입은행" xfId="3790"/>
    <cellStyle name="_광주비행장 - Air_수출입은행_신사동업무시설빌딩분리" xfId="3791"/>
    <cellStyle name="_광주비행장 - Air_수출입은행_입찰견적서(제출)" xfId="3792"/>
    <cellStyle name="_광주비행장 - Air_수출입은행_입찰견적서(제출-세원NEGO)" xfId="3793"/>
    <cellStyle name="_광주비행장 - Air_수출입은행_입찰견적서(제출-수정)" xfId="3794"/>
    <cellStyle name="_광주비행장 - Air_신사동업무시설빌딩분리" xfId="3795"/>
    <cellStyle name="_광주비행장 - Air_입찰견적서(제출)" xfId="3796"/>
    <cellStyle name="_광주비행장 - Air_입찰견적서(제출-세원NEGO)" xfId="3797"/>
    <cellStyle name="_광주비행장 - Air_입찰견적서(제출-수정)" xfId="3798"/>
    <cellStyle name="_광주비행장 - Air_충정로임시동력(계약)" xfId="3799"/>
    <cellStyle name="_광주비행장 - Air_충정로임시동력(계약)_신사동업무시설빌딩분리" xfId="3800"/>
    <cellStyle name="_광주비행장 - Air_충정로임시동력(계약)_입찰견적서(제출)" xfId="3801"/>
    <cellStyle name="_광주비행장 - Air_충정로임시동력(계약)_입찰견적서(제출-세원NEGO)" xfId="3802"/>
    <cellStyle name="_광주비행장 - Air_충정로임시동력(계약)_입찰견적서(제출-수정)" xfId="3803"/>
    <cellStyle name="_광주연제아파트-1공구(이호원)" xfId="3804"/>
    <cellStyle name="_광주평동투찰" xfId="3805"/>
    <cellStyle name="_광주평동투찰3" xfId="3806"/>
    <cellStyle name="_광주평동품의1" xfId="3807"/>
    <cellStyle name="_교육훈련동신축공사(총체)" xfId="3808"/>
    <cellStyle name="_구즉내역서" xfId="3809"/>
    <cellStyle name="_구포동(전기)" xfId="3810"/>
    <cellStyle name="_구포문화회관전기" xfId="3811"/>
    <cellStyle name="_국가기록물보존서고신축공사" xfId="3812"/>
    <cellStyle name="_국도23호선영암연소지구내역서" xfId="3813"/>
    <cellStyle name="_국도38호선통리지구내역서" xfId="3814"/>
    <cellStyle name="_국도42호선여량지구오르막차로" xfId="3815"/>
    <cellStyle name="_금강Ⅱ지구김제2-2공구토목공사(동도)" xfId="3816"/>
    <cellStyle name="_금적산중계소0530-1" xfId="89"/>
    <cellStyle name="_금천청소년수련관(토목林)" xfId="3817"/>
    <cellStyle name="_기성검사원" xfId="3818"/>
    <cellStyle name="_기성검사원_내역서" xfId="3819"/>
    <cellStyle name="_기초공법,토공사회의 자료(상진)" xfId="3820"/>
    <cellStyle name="_기초공사" xfId="3821"/>
    <cellStyle name="_기흥읍청사신축공사(조원)" xfId="3822"/>
    <cellStyle name="_김해분성고(동성)" xfId="3823"/>
    <cellStyle name="_김해진영" xfId="3824"/>
    <cellStyle name="_나노엔텍(임금)" xfId="3825"/>
    <cellStyle name="_난계국악당일위대가" xfId="90"/>
    <cellStyle name="_난계국악당일위대가_1" xfId="91"/>
    <cellStyle name="_난계국악당일위대가_2" xfId="92"/>
    <cellStyle name="_남산DMB0909" xfId="93"/>
    <cellStyle name="_납품확인서7 (2)" xfId="94"/>
    <cellStyle name="_내덕1+신안+능동" xfId="3826"/>
    <cellStyle name="_내덕1초교 내역서(투찰)" xfId="3827"/>
    <cellStyle name="_내림기초변경현황보고" xfId="3828"/>
    <cellStyle name="_내역" xfId="95"/>
    <cellStyle name="_내역서" xfId="3829"/>
    <cellStyle name="_내역서(전광판)-1" xfId="96"/>
    <cellStyle name="_내역서-건축음향" xfId="3830"/>
    <cellStyle name="_내역서최종" xfId="3831"/>
    <cellStyle name="_내장목공사,도배공사 하도업체 변경 승인" xfId="3832"/>
    <cellStyle name="_냉각탑배관개선공사" xfId="3833"/>
    <cellStyle name="_노원설변" xfId="3834"/>
    <cellStyle name="_녹산기연-대비2" xfId="97"/>
    <cellStyle name="_농수로3종외-최종" xfId="3835"/>
    <cellStyle name="_뉴스스튜디오내역서102222" xfId="3836"/>
    <cellStyle name="_단가 산출조서" xfId="10149"/>
    <cellStyle name="_단가조사의뢰내역" xfId="3837"/>
    <cellStyle name="_단가표" xfId="3838"/>
    <cellStyle name="_당동(청강)" xfId="3839"/>
    <cellStyle name="_당동(청강디스켓1)" xfId="3840"/>
    <cellStyle name="_당진-코오롱하늘채(gs-10)" xfId="3841"/>
    <cellStyle name="_대덕2차견적(1차수정)내역서" xfId="3842"/>
    <cellStyle name="_대방견적-최종" xfId="98"/>
    <cellStyle name="_대비예상견적" xfId="99"/>
    <cellStyle name="_대생개별견적(최종)" xfId="100"/>
    <cellStyle name="_대성기연" xfId="101"/>
    <cellStyle name="_대전견적서_내역서(0205)" xfId="3843"/>
    <cellStyle name="_대전서붕고하도급" xfId="3844"/>
    <cellStyle name="_대전총국dmb_주조_개수_건축내역서" xfId="3845"/>
    <cellStyle name="_대호지~석문간지방도확포장공사(신일)" xfId="3846"/>
    <cellStyle name="_대흥인포컴애플 NLE" xfId="9704"/>
    <cellStyle name="_도고천품의안11" xfId="3847"/>
    <cellStyle name="_도고천품의안11_1" xfId="3848"/>
    <cellStyle name="_도고천품의안11_광주평동투찰" xfId="3849"/>
    <cellStyle name="_도고천품의안11_광주평동품의1" xfId="3850"/>
    <cellStyle name="_도고천품의안11_송학하수품의(설계넣고)" xfId="3851"/>
    <cellStyle name="_도급(입찰서)-95억" xfId="3852"/>
    <cellStyle name="_도급(입찰서-계약0624)" xfId="3853"/>
    <cellStyle name="_도급내역서(050912)" xfId="3854"/>
    <cellStyle name="_도로공사대전지사" xfId="3855"/>
    <cellStyle name="_도로교통기술원 교육훈련동 신축공사(수정)" xfId="3856"/>
    <cellStyle name="_도로우회계획" xfId="3857"/>
    <cellStyle name="_도로조명도급내역서(연간단가최종수정분)1" xfId="3858"/>
    <cellStyle name="_동대문실내체육관(천마낙찰)" xfId="3859"/>
    <cellStyle name="_동아지질-명전" xfId="3860"/>
    <cellStyle name="_동원꽃농원" xfId="3861"/>
    <cellStyle name="_두계변전소하도급" xfId="3862"/>
    <cellStyle name="_두원양식" xfId="3863"/>
    <cellStyle name="_등촌고등총괄(동현하도급)" xfId="3864"/>
    <cellStyle name="_디자인센터설비제어내역(관급기준040611)" xfId="3865"/>
    <cellStyle name="_롯데2층일위대가-1" xfId="102"/>
    <cellStyle name="_롯데2층일위대가-1_1" xfId="103"/>
    <cellStyle name="_마현~생창국도건설공사" xfId="3866"/>
    <cellStyle name="_매정견적보고" xfId="3867"/>
    <cellStyle name="_맨홀구조물공" xfId="10150"/>
    <cellStyle name="_맨홀구조물공 2" xfId="10151"/>
    <cellStyle name="_맨홀구조물공_영등포공내역" xfId="10152"/>
    <cellStyle name="_맨홀구조물공_영등포공내역 2" xfId="10153"/>
    <cellStyle name="_맨홀구조물공_영등포공내역_영등포공내역" xfId="10154"/>
    <cellStyle name="_맨홀구조물공_영등포공내역_영등포공내역 2" xfId="10155"/>
    <cellStyle name="_명동지점공사원가" xfId="3868"/>
    <cellStyle name="_명보 MTV 녹음실" xfId="104"/>
    <cellStyle name="_명암지도로투찰2" xfId="3869"/>
    <cellStyle name="_명암지-산성간" xfId="3870"/>
    <cellStyle name="_문화콘텐츠센터조성공사" xfId="3871"/>
    <cellStyle name="_물가자료(2006년3월)-1" xfId="3872"/>
    <cellStyle name="_물량산출-호암관(CA,PA)(20050616)-1" xfId="105"/>
    <cellStyle name="_미일초등.미아중 공사대비표" xfId="3873"/>
    <cellStyle name="_발주계획서(일산 철콘공사,견출포함)" xfId="3874"/>
    <cellStyle name="_방송장비세부품목명세서" xfId="106"/>
    <cellStyle name="_방습벽07.1.4" xfId="3875"/>
    <cellStyle name="_방화동철거" xfId="3876"/>
    <cellStyle name="_별첨(계획서및실적서양식)" xfId="3877"/>
    <cellStyle name="_별첨(계획서및실적서양식)_1" xfId="3878"/>
    <cellStyle name="_복사본 SIP변경설계변경심사승인" xfId="3880"/>
    <cellStyle name="_복사본 SV050112-MBC Plus_050119-(원가분석)" xfId="3451"/>
    <cellStyle name="_복사본 일위대가sample" xfId="3879"/>
    <cellStyle name="_본사용(원가분석)" xfId="107"/>
    <cellStyle name="_봉곡중내역서(대지건설)" xfId="3881"/>
    <cellStyle name="_봉곡중총괄(대지완결)" xfId="3882"/>
    <cellStyle name="_부대설비" xfId="108"/>
    <cellStyle name="_부대입찰확약서" xfId="3883"/>
    <cellStyle name="_부대입찰확약서_5월공정(2-1공구)" xfId="3884"/>
    <cellStyle name="_부대토목공사발주" xfId="3885"/>
    <cellStyle name="_부림제(혁성종합)" xfId="3886"/>
    <cellStyle name="_부산항가설전기공사" xfId="3887"/>
    <cellStyle name="_부천테마파크" xfId="3888"/>
    <cellStyle name="_북인천케이블-물품공급내역서_디투에스" xfId="109"/>
    <cellStyle name="_북한-인테리어" xfId="110"/>
    <cellStyle name="_비엠씨 D330 곽승호팀장" xfId="111"/>
    <cellStyle name="_사동초중" xfId="3889"/>
    <cellStyle name="_사본 - 공주정수장관리동및막여과동신축-전기a" xfId="3890"/>
    <cellStyle name="_사유서" xfId="3891"/>
    <cellStyle name="_사유서_내역서" xfId="3892"/>
    <cellStyle name="_삼성SDS계약건(1124)" xfId="3893"/>
    <cellStyle name="_삼성전기 방송실견적서0804" xfId="112"/>
    <cellStyle name="_삼성코닝 견적서" xfId="113"/>
    <cellStyle name="_삼풍아파트임시" xfId="3894"/>
    <cellStyle name="_삼호임시" xfId="3895"/>
    <cellStyle name="_상리~사천간국도4차로공사내역" xfId="3896"/>
    <cellStyle name="_새경인방송 계측기 가격" xfId="9705"/>
    <cellStyle name="_새들초등학교(동성)" xfId="3897"/>
    <cellStyle name="_서울PP견적자료(0805-저가)" xfId="3452"/>
    <cellStyle name="_서울과학관의장" xfId="3898"/>
    <cellStyle name="_서울교통방송 지하1층 인테리어 내역서-080514" xfId="9706"/>
    <cellStyle name="_서울대학교사범대교육정보관(에스와이비작업완료)" xfId="3899"/>
    <cellStyle name="_서울빌딩(공내역)" xfId="3900"/>
    <cellStyle name="_서울역 내역서-최종" xfId="10156"/>
    <cellStyle name="_서울화일초(덕동)" xfId="3901"/>
    <cellStyle name="_서원대학교" xfId="3902"/>
    <cellStyle name="_서원대학교내역서(동현)" xfId="3903"/>
    <cellStyle name="_서천음향내역" xfId="3904"/>
    <cellStyle name="_석고보드-차음시트" xfId="114"/>
    <cellStyle name="_석수고" xfId="3905"/>
    <cellStyle name="_설2011_신길5동 440-88호(031223)" xfId="3906"/>
    <cellStyle name="_설계(2002기존)" xfId="3907"/>
    <cellStyle name="_설계(발주)" xfId="3908"/>
    <cellStyle name="_설계(수정발주)" xfId="3909"/>
    <cellStyle name="_설계2임시" xfId="3910"/>
    <cellStyle name="_설계2임시_설계서(장)" xfId="3911"/>
    <cellStyle name="_설계2임시_설계최종" xfId="3912"/>
    <cellStyle name="_설계내역서(기계,미디어)" xfId="3913"/>
    <cellStyle name="_설계변경내역서(극동건설)-양식통일" xfId="3914"/>
    <cellStyle name="_설계변경심사승인요청(가설울타리 감리사무실)" xfId="3915"/>
    <cellStyle name="_설계서-Ⅰ.구내통신내역서" xfId="3916"/>
    <cellStyle name="_설계최종" xfId="3917"/>
    <cellStyle name="_설계추정2(토목)대림" xfId="3918"/>
    <cellStyle name="_설변3" xfId="3919"/>
    <cellStyle name="_설변교육훈련동신축공사(총체)" xfId="3920"/>
    <cellStyle name="_설비공사실행내역" xfId="3921"/>
    <cellStyle name="_성남 실내체육관 영상,음향 장비 설치구매 내역서" xfId="10157"/>
    <cellStyle name="_성남 전관방송 공사_final(05.06.24)" xfId="10158"/>
    <cellStyle name="_성덕초,명진초,신길(토목)" xfId="3922"/>
    <cellStyle name="_성산배수지건설공사(덕동)" xfId="3923"/>
    <cellStyle name="_세원IBS-한림대학교" xfId="10159"/>
    <cellStyle name="_소방전기실행내역" xfId="3924"/>
    <cellStyle name="_송도신도시" xfId="3925"/>
    <cellStyle name="_송산고(백산하도급포함)" xfId="3926"/>
    <cellStyle name="_송신기외납품0516" xfId="115"/>
    <cellStyle name="_송출시설050111(계약)" xfId="116"/>
    <cellStyle name="_송출아카이브견적서(계약버젼)" xfId="117"/>
    <cellStyle name="_송학하수품의(설계넣고)" xfId="3927"/>
    <cellStyle name="_수도권매립지" xfId="3928"/>
    <cellStyle name="_수도권매립지하도급(명도)" xfId="3929"/>
    <cellStyle name="_수량(삼가리도로부)" xfId="9707"/>
    <cellStyle name="_수량산출서" xfId="10160"/>
    <cellStyle name="_수량산출서 2" xfId="10161"/>
    <cellStyle name="_수량산출서(죽전-대리석)" xfId="9708"/>
    <cellStyle name="_수량산출서_영등포공내역" xfId="10162"/>
    <cellStyle name="_수량산출서_영등포공내역 2" xfId="10163"/>
    <cellStyle name="_수량산출서_영등포공내역_영등포공내역" xfId="10164"/>
    <cellStyle name="_수량산출서_영등포공내역_영등포공내역 2" xfId="10165"/>
    <cellStyle name="_수량산출집계(옥외간선포함)" xfId="10166"/>
    <cellStyle name="_수량제목" xfId="3930"/>
    <cellStyle name="_수량제목_내역서" xfId="3931"/>
    <cellStyle name="_수목" xfId="3932"/>
    <cellStyle name="_수목_사업예산2" xfId="3933"/>
    <cellStyle name="_수목_사업예산대비" xfId="3934"/>
    <cellStyle name="_수원내역서0524-mail" xfId="118"/>
    <cellStyle name="_수정갑지" xfId="3935"/>
    <cellStyle name="_순화동기구표" xfId="3936"/>
    <cellStyle name="_스튜디오환경설비세부품목명세서" xfId="119"/>
    <cellStyle name="_스티로폴(9.19)" xfId="3937"/>
    <cellStyle name="_시스템즈송부용_스튜디오(계약서용)" xfId="120"/>
    <cellStyle name="_신관 PE-14 확장공사 준공내역서" xfId="3938"/>
    <cellStyle name="_신도림아파트임시" xfId="3939"/>
    <cellStyle name="_신정고등학교(삼능)~투찰" xfId="3940"/>
    <cellStyle name="_신정고등학교(송촌)~투찰" xfId="3941"/>
    <cellStyle name="_실행(입찰서)-최종" xfId="3942"/>
    <cellStyle name="_실행-미확정-현장송부" xfId="3943"/>
    <cellStyle name="_실행확정보고-7호관(최종)" xfId="3944"/>
    <cellStyle name="_실행확정품의서(종로학원" xfId="3945"/>
    <cellStyle name="_심정최종내역서" xfId="3946"/>
    <cellStyle name="_심텍공장견적서" xfId="3947"/>
    <cellStyle name="_아반트론 견적(06년01월02일)" xfId="121"/>
    <cellStyle name="_아산설계" xfId="3948"/>
    <cellStyle name="_아산설계_설계2임시" xfId="3949"/>
    <cellStyle name="_아산설계_설계2임시_설계서(장)" xfId="3950"/>
    <cellStyle name="_아산설계_설계2임시_설계최종" xfId="3951"/>
    <cellStyle name="_아산설계_설계서(보령,전주,부안)" xfId="3952"/>
    <cellStyle name="_아산설계_설계서(보령,전주,부안)_설계2임시" xfId="3953"/>
    <cellStyle name="_아산설계_설계서(보령,전주,부안)_설계2임시_설계서(장)" xfId="3954"/>
    <cellStyle name="_아산설계_설계서(보령,전주,부안)_설계2임시_설계최종" xfId="3955"/>
    <cellStyle name="_안양월마트전기" xfId="3956"/>
    <cellStyle name="_안전관리비사용내역서" xfId="10167"/>
    <cellStyle name="_알티케스트가격" xfId="122"/>
    <cellStyle name="_암증가실정보고(소죽도)금광" xfId="3957"/>
    <cellStyle name="_양식" xfId="3958"/>
    <cellStyle name="_양식_1" xfId="3959"/>
    <cellStyle name="_양식_2" xfId="3960"/>
    <cellStyle name="_양양상수도공내역서" xfId="3961"/>
    <cellStyle name="_양천케이블TV견적서(계약)" xfId="123"/>
    <cellStyle name="_엔길 네고 자재,노무비" xfId="3962"/>
    <cellStyle name="_여수 소출력방송국_인테리어부분" xfId="9709"/>
    <cellStyle name="_연수원 노후 견적서" xfId="124"/>
    <cellStyle name="_연제초 실행내역서" xfId="3963"/>
    <cellStyle name="_열림데이타" xfId="3453"/>
    <cellStyle name="_영어FM 내역서" xfId="9710"/>
    <cellStyle name="_예당물량리스트(050122)제출" xfId="3454"/>
    <cellStyle name="_예산서" xfId="125"/>
    <cellStyle name="_오디오서버시스템견적서(AES용)" xfId="126"/>
    <cellStyle name="_오픈테크-ML530R,ML370_020802" xfId="3455"/>
    <cellStyle name="_옥련고총괄(100%)" xfId="3964"/>
    <cellStyle name="_옹벽공" xfId="10168"/>
    <cellStyle name="_옹벽공 2" xfId="10169"/>
    <cellStyle name="_옹벽공_맨홀구조물공" xfId="10170"/>
    <cellStyle name="_옹벽공_맨홀구조물공 2" xfId="10171"/>
    <cellStyle name="_옹벽공_맨홀구조물공_영등포공내역" xfId="10172"/>
    <cellStyle name="_옹벽공_맨홀구조물공_영등포공내역 2" xfId="10173"/>
    <cellStyle name="_옹벽공_맨홀구조물공_영등포공내역_영등포공내역" xfId="10174"/>
    <cellStyle name="_옹벽공_맨홀구조물공_영등포공내역_영등포공내역 2" xfId="10175"/>
    <cellStyle name="_옹벽공_수량산출서" xfId="10176"/>
    <cellStyle name="_옹벽공_수량산출서 2" xfId="10177"/>
    <cellStyle name="_옹벽공_수량산출서_영등포공내역" xfId="10178"/>
    <cellStyle name="_옹벽공_수량산출서_영등포공내역 2" xfId="10179"/>
    <cellStyle name="_옹벽공_수량산출서_영등포공내역_영등포공내역" xfId="10180"/>
    <cellStyle name="_옹벽공_수량산출서_영등포공내역_영등포공내역 2" xfId="10181"/>
    <cellStyle name="_옹벽공_영등포공내역" xfId="10182"/>
    <cellStyle name="_옹벽공_영등포공내역 2" xfId="10183"/>
    <cellStyle name="_옹벽공_영등포공내역_영등포공내역" xfId="10184"/>
    <cellStyle name="_옹벽공_영등포공내역_영등포공내역 2" xfId="10185"/>
    <cellStyle name="_옹벽수량" xfId="10186"/>
    <cellStyle name="_옹벽수량 2" xfId="10187"/>
    <cellStyle name="_옹벽수량_맨홀구조물공" xfId="10188"/>
    <cellStyle name="_옹벽수량_맨홀구조물공 2" xfId="10189"/>
    <cellStyle name="_옹벽수량_맨홀구조물공_영등포공내역" xfId="10190"/>
    <cellStyle name="_옹벽수량_맨홀구조물공_영등포공내역 2" xfId="10191"/>
    <cellStyle name="_옹벽수량_맨홀구조물공_영등포공내역_영등포공내역" xfId="10192"/>
    <cellStyle name="_옹벽수량_맨홀구조물공_영등포공내역_영등포공내역 2" xfId="10193"/>
    <cellStyle name="_옹벽수량_수량산출서" xfId="10194"/>
    <cellStyle name="_옹벽수량_수량산출서 2" xfId="10195"/>
    <cellStyle name="_옹벽수량_수량산출서_영등포공내역" xfId="10196"/>
    <cellStyle name="_옹벽수량_수량산출서_영등포공내역 2" xfId="10197"/>
    <cellStyle name="_옹벽수량_수량산출서_영등포공내역_영등포공내역" xfId="10198"/>
    <cellStyle name="_옹벽수량_수량산출서_영등포공내역_영등포공내역 2" xfId="10199"/>
    <cellStyle name="_옹벽수량_영등포공내역" xfId="10200"/>
    <cellStyle name="_옹벽수량_영등포공내역 2" xfId="10201"/>
    <cellStyle name="_옹벽수량_영등포공내역_영등포공내역" xfId="10202"/>
    <cellStyle name="_옹벽수량_영등포공내역_영등포공내역 2" xfId="10203"/>
    <cellStyle name="_왕가봉정비공사" xfId="3965"/>
    <cellStyle name="_용인죽전 2003년10월(자금승인)" xfId="3966"/>
    <cellStyle name="_용인죽전 2003년10월(자금승인)_Book1" xfId="3967"/>
    <cellStyle name="_용인죽전 2003년10월(자금승인)_Book1_4 의왕청계2(임시동력발주)" xfId="3968"/>
    <cellStyle name="_용인죽전 2003년10월(자금승인)_Book1_PL창호공사하도급계약통보" xfId="4000"/>
    <cellStyle name="_용인죽전 2003년10월(자금승인)_Book1_가설방음벽용역계약의뢰" xfId="3969"/>
    <cellStyle name="_용인죽전 2003년10월(자금승인)_Book1_감리사무실설치" xfId="3970"/>
    <cellStyle name="_용인죽전 2003년10월(자금승인)_Book1_건축내장 및 단열공사 현장설명서" xfId="3971"/>
    <cellStyle name="_용인죽전 2003년10월(자금승인)_Book1_견출,미장공사발주의뢰" xfId="3972"/>
    <cellStyle name="_용인죽전 2003년10월(자금승인)_Book1_광영개발견적서" xfId="3973"/>
    <cellStyle name="_용인죽전 2003년10월(자금승인)_Book1_내장목공사발주의뢰" xfId="3974"/>
    <cellStyle name="_용인죽전 2003년10월(자금승인)_Book1_내장목공사적격업체변경승인" xfId="3975"/>
    <cellStyle name="_용인죽전 2003년10월(자금승인)_Book1_내장목공사하도급계약통보" xfId="3976"/>
    <cellStyle name="_용인죽전 2003년10월(자금승인)_Book1_내장특수조건" xfId="3977"/>
    <cellStyle name="_용인죽전 2003년10월(자금승인)_Book1_내장특수조건2" xfId="3978"/>
    <cellStyle name="_용인죽전 2003년10월(자금승인)_Book1_도장공사(코킹포함)발주의뢰" xfId="3979"/>
    <cellStyle name="_용인죽전 2003년10월(자금승인)_Book1_도장공사계약검토" xfId="3980"/>
    <cellStyle name="_용인죽전 2003년10월(자금승인)_Book1_발주계획서(일산 철콘공사,견출포함)" xfId="3981"/>
    <cellStyle name="_용인죽전 2003년10월(자금승인)_Book1_발주용내역분개" xfId="3982"/>
    <cellStyle name="_용인죽전 2003년10월(자금승인)_Book1_임시전력공사계약의뢰" xfId="3983"/>
    <cellStyle name="_용인죽전 2003년10월(자금승인)_Book1_잡철물공사하도급계약통보" xfId="3984"/>
    <cellStyle name="_용인죽전 2003년10월(자금승인)_Book1_잡철물공사현장설명" xfId="3985"/>
    <cellStyle name="_용인죽전 2003년10월(자금승인)_Book1_저가하도급심사표(미장,조적)" xfId="3986"/>
    <cellStyle name="_용인죽전 2003년10월(자금승인)_Book1_조적,미장,방수공사발주의뢰" xfId="3987"/>
    <cellStyle name="_용인죽전 2003년10월(자금승인)_Book1_조적,미장공사발주의뢰" xfId="3988"/>
    <cellStyle name="_용인죽전 2003년10월(자금승인)_Book1_조적,미장공사하도급계약승인요청" xfId="3989"/>
    <cellStyle name="_용인죽전 2003년10월(자금승인)_Book1_조적,미장공사하도급계약통보" xfId="3990"/>
    <cellStyle name="_용인죽전 2003년10월(자금승인)_Book1_조적,미장공사현설자료" xfId="3991"/>
    <cellStyle name="_용인죽전 2003년10월(자금승인)_Book1_철근콘크리트공사하도급계약통보" xfId="3992"/>
    <cellStyle name="_용인죽전 2003년10월(자금승인)_Book1_철근콘크리트공사하도급계약통보(최종)" xfId="3993"/>
    <cellStyle name="_용인죽전 2003년10월(자금승인)_Book1_철콘발주계획서(일산적격item)" xfId="3994"/>
    <cellStyle name="_용인죽전 2003년10월(자금승인)_Book1_철콘발주계획서(일산적경item)" xfId="3995"/>
    <cellStyle name="_용인죽전 2003년10월(자금승인)_Book1_토공사하도급발주의뢰" xfId="3996"/>
    <cellStyle name="_용인죽전 2003년10월(자금승인)_Book1_파일공사하도급계약변경승인(최종안)" xfId="3997"/>
    <cellStyle name="_용인죽전 2003년10월(자금승인)_Book1_파일항타공사하도급발주의뢰" xfId="3998"/>
    <cellStyle name="_용인죽전 2003년10월(자금승인)_Book1_하도급내역대비(광영)" xfId="3999"/>
    <cellStyle name="_용화고등학교하도급(명신)" xfId="4001"/>
    <cellStyle name="_우" xfId="4002"/>
    <cellStyle name="_우_광주평동투찰" xfId="4003"/>
    <cellStyle name="_우_광주평동품의1" xfId="4004"/>
    <cellStyle name="_우_송학하수품의(설계넣고)" xfId="4005"/>
    <cellStyle name="_우_우주센터투찰" xfId="4006"/>
    <cellStyle name="_우_우주센터투찰_광주평동투찰" xfId="4007"/>
    <cellStyle name="_우_우주센터투찰_광주평동품의1" xfId="4008"/>
    <cellStyle name="_우_우주센터투찰_송학하수품의(설계넣고)" xfId="4009"/>
    <cellStyle name="_우노꼬레리모델링" xfId="4010"/>
    <cellStyle name="_우리은행스튜디오구성견적050907" xfId="127"/>
    <cellStyle name="_우수공총수량(남악2-1공구)" xfId="4011"/>
    <cellStyle name="_우주센" xfId="4012"/>
    <cellStyle name="_우주센_광주평동투찰" xfId="4013"/>
    <cellStyle name="_우주센_광주평동품의1" xfId="4014"/>
    <cellStyle name="_우주센_송학하수품의(설계넣고)" xfId="4015"/>
    <cellStyle name="_우주센_우주센터투찰" xfId="4016"/>
    <cellStyle name="_우주센_우주센터투찰_광주평동투찰" xfId="4017"/>
    <cellStyle name="_우주센_우주센터투찰_광주평동품의1" xfId="4018"/>
    <cellStyle name="_우주센_우주센터투찰_송학하수품의(설계넣고)" xfId="4019"/>
    <cellStyle name="_울진군폐기물처리시설" xfId="4020"/>
    <cellStyle name="_원가계산서" xfId="128"/>
    <cellStyle name="_원가계산서(계약분)" xfId="4021"/>
    <cellStyle name="_원가산출내역서" xfId="129"/>
    <cellStyle name="_원우정밀송탄" xfId="130"/>
    <cellStyle name="_원주견적서0920실행내역" xfId="131"/>
    <cellStyle name="_윈-단가(pipe,cable)" xfId="132"/>
    <cellStyle name="_윈-단가견(통합배선)" xfId="133"/>
    <cellStyle name="_윈미드텍0705" xfId="134"/>
    <cellStyle name="_윈스텍가설020625" xfId="4022"/>
    <cellStyle name="_유첨3(서식)" xfId="4023"/>
    <cellStyle name="_유첨3(서식)_1" xfId="4024"/>
    <cellStyle name="_은평공원테니스장정비공사" xfId="4025"/>
    <cellStyle name="_음향" xfId="4026"/>
    <cellStyle name="_이양능주(2공구)bid전기" xfId="4027"/>
    <cellStyle name="_이자훈차장님" xfId="135"/>
    <cellStyle name="_인원계획표 " xfId="4028"/>
    <cellStyle name="_인원계획표 _공내역서" xfId="4029"/>
    <cellStyle name="_인원계획표 _공내역서_수원율전 실행내역" xfId="4030"/>
    <cellStyle name="_인원계획표 _공내역서_수원율전 실행내역 검토안" xfId="4031"/>
    <cellStyle name="_인원계획표 _공내역서_수원율전 실행내역 검토안_수원율전 실행내역" xfId="4032"/>
    <cellStyle name="_인원계획표 _공내역서_수원율전 실행내역 검토안_수원율전 실행내역 검토안" xfId="4033"/>
    <cellStyle name="_인원계획표 _공내역서_수원율전 실행내역 검토안_수원율전 실행내역 검토안_수정구 태평동 주상복합 실행내역 검토안" xfId="4034"/>
    <cellStyle name="_인원계획표 _공내역서_수원율전 실행내역 검토안_수원율전 실행내역 검토안_태평동 실행내역서" xfId="4035"/>
    <cellStyle name="_인원계획표 _공내역서_수원율전 실행내역 검토안_수정구 태평동 주상복합 실행내역 검토안" xfId="4036"/>
    <cellStyle name="_인원계획표 _공내역서_수원율전 실행내역 검토안_실행내역서" xfId="4037"/>
    <cellStyle name="_인원계획표 _공내역서_수원율전 실행내역 검토안_실행내역서 - 구미옥계(가)" xfId="4038"/>
    <cellStyle name="_인원계획표 _공내역서_수원율전 실행내역 검토안_실행내역서-경산백천" xfId="4039"/>
    <cellStyle name="_인원계획표 _공내역서_수원율전 실행내역 검토안_염창동 주상복합 실행내역 검토안" xfId="4040"/>
    <cellStyle name="_인원계획표 _공내역서_수원율전 실행내역 검토안_태평동 실행내역서" xfId="4041"/>
    <cellStyle name="_인원계획표 _공내역서_수원율전조합" xfId="4042"/>
    <cellStyle name="_인원계획표 _공내역서_수원율전조합_수원율전 실행내역" xfId="4043"/>
    <cellStyle name="_인원계획표 _공내역서_수원율전조합_수원율전 실행내역 검토안" xfId="4044"/>
    <cellStyle name="_인원계획표 _공내역서_수원율전조합_수원율전 실행내역 검토안_수정구 태평동 주상복합 실행내역 검토안" xfId="4045"/>
    <cellStyle name="_인원계획표 _공내역서_수원율전조합_수원율전 실행내역 검토안_태평동 실행내역서" xfId="4046"/>
    <cellStyle name="_인원계획표 _공내역서_수원율전조합_수정구 태평동 주상복합 실행내역 검토안" xfId="4047"/>
    <cellStyle name="_인원계획표 _공내역서_수원율전조합_실행내역서" xfId="4048"/>
    <cellStyle name="_인원계획표 _공내역서_수원율전조합_실행내역서 - 구미옥계(가)" xfId="4049"/>
    <cellStyle name="_인원계획표 _공내역서_수원율전조합_실행내역서-경산백천" xfId="4050"/>
    <cellStyle name="_인원계획표 _공내역서_수원율전조합_염창동 주상복합 실행내역 검토안" xfId="4051"/>
    <cellStyle name="_인원계획표 _공내역서_수원율전조합_태평동 실행내역서" xfId="4052"/>
    <cellStyle name="_인원계획표 _공내역서_수정구 태평동 주상복합 실행내역 검토안" xfId="4053"/>
    <cellStyle name="_인원계획표 _공내역서_태평동 실행내역서" xfId="4054"/>
    <cellStyle name="_인원계획표 _공내역서-창호" xfId="4055"/>
    <cellStyle name="_인원계획표 _공내역서-창호_수원율전 실행내역" xfId="4056"/>
    <cellStyle name="_인원계획표 _공내역서-창호_수원율전 실행내역 검토안" xfId="4057"/>
    <cellStyle name="_인원계획표 _공내역서-창호_수원율전 실행내역 검토안_수원율전 실행내역" xfId="4058"/>
    <cellStyle name="_인원계획표 _공내역서-창호_수원율전 실행내역 검토안_수원율전 실행내역 검토안" xfId="4059"/>
    <cellStyle name="_인원계획표 _공내역서-창호_수원율전 실행내역 검토안_수원율전 실행내역 검토안_수정구 태평동 주상복합 실행내역 검토안" xfId="4060"/>
    <cellStyle name="_인원계획표 _공내역서-창호_수원율전 실행내역 검토안_수원율전 실행내역 검토안_태평동 실행내역서" xfId="4061"/>
    <cellStyle name="_인원계획표 _공내역서-창호_수원율전 실행내역 검토안_수정구 태평동 주상복합 실행내역 검토안" xfId="4062"/>
    <cellStyle name="_인원계획표 _공내역서-창호_수원율전 실행내역 검토안_실행내역서" xfId="4063"/>
    <cellStyle name="_인원계획표 _공내역서-창호_수원율전 실행내역 검토안_실행내역서 - 구미옥계(가)" xfId="4064"/>
    <cellStyle name="_인원계획표 _공내역서-창호_수원율전 실행내역 검토안_실행내역서-경산백천" xfId="4065"/>
    <cellStyle name="_인원계획표 _공내역서-창호_수원율전 실행내역 검토안_염창동 주상복합 실행내역 검토안" xfId="4066"/>
    <cellStyle name="_인원계획표 _공내역서-창호_수원율전 실행내역 검토안_태평동 실행내역서" xfId="4067"/>
    <cellStyle name="_인원계획표 _공내역서-창호_수원율전조합" xfId="4068"/>
    <cellStyle name="_인원계획표 _공내역서-창호_수원율전조합_수원율전 실행내역" xfId="4069"/>
    <cellStyle name="_인원계획표 _공내역서-창호_수원율전조합_수원율전 실행내역 검토안" xfId="4070"/>
    <cellStyle name="_인원계획표 _공내역서-창호_수원율전조합_수원율전 실행내역 검토안_수정구 태평동 주상복합 실행내역 검토안" xfId="4071"/>
    <cellStyle name="_인원계획표 _공내역서-창호_수원율전조합_수원율전 실행내역 검토안_태평동 실행내역서" xfId="4072"/>
    <cellStyle name="_인원계획표 _공내역서-창호_수원율전조합_수정구 태평동 주상복합 실행내역 검토안" xfId="4073"/>
    <cellStyle name="_인원계획표 _공내역서-창호_수원율전조합_실행내역서" xfId="4074"/>
    <cellStyle name="_인원계획표 _공내역서-창호_수원율전조합_실행내역서 - 구미옥계(가)" xfId="4075"/>
    <cellStyle name="_인원계획표 _공내역서-창호_수원율전조합_실행내역서-경산백천" xfId="4076"/>
    <cellStyle name="_인원계획표 _공내역서-창호_수원율전조합_염창동 주상복합 실행내역 검토안" xfId="4077"/>
    <cellStyle name="_인원계획표 _공내역서-창호_수원율전조합_태평동 실행내역서" xfId="4078"/>
    <cellStyle name="_인원계획표 _공내역서-창호_수정구 태평동 주상복합 실행내역 검토안" xfId="4079"/>
    <cellStyle name="_인원계획표 _공내역서-창호_태평동 실행내역서" xfId="4080"/>
    <cellStyle name="_인원계획표 _공내역서-창호분개" xfId="4081"/>
    <cellStyle name="_인원계획표 _공내역서-창호분개_수원율전 실행내역" xfId="4082"/>
    <cellStyle name="_인원계획표 _공내역서-창호분개_수원율전 실행내역 검토안" xfId="4083"/>
    <cellStyle name="_인원계획표 _공내역서-창호분개_수원율전 실행내역 검토안_수원율전 실행내역" xfId="4084"/>
    <cellStyle name="_인원계획표 _공내역서-창호분개_수원율전 실행내역 검토안_수원율전 실행내역 검토안" xfId="4085"/>
    <cellStyle name="_인원계획표 _공내역서-창호분개_수원율전 실행내역 검토안_수원율전 실행내역 검토안_수정구 태평동 주상복합 실행내역 검토안" xfId="4086"/>
    <cellStyle name="_인원계획표 _공내역서-창호분개_수원율전 실행내역 검토안_수원율전 실행내역 검토안_태평동 실행내역서" xfId="4087"/>
    <cellStyle name="_인원계획표 _공내역서-창호분개_수원율전 실행내역 검토안_수정구 태평동 주상복합 실행내역 검토안" xfId="4088"/>
    <cellStyle name="_인원계획표 _공내역서-창호분개_수원율전 실행내역 검토안_실행내역서" xfId="4089"/>
    <cellStyle name="_인원계획표 _공내역서-창호분개_수원율전 실행내역 검토안_실행내역서 - 구미옥계(가)" xfId="4090"/>
    <cellStyle name="_인원계획표 _공내역서-창호분개_수원율전 실행내역 검토안_실행내역서-경산백천" xfId="4091"/>
    <cellStyle name="_인원계획표 _공내역서-창호분개_수원율전 실행내역 검토안_염창동 주상복합 실행내역 검토안" xfId="4092"/>
    <cellStyle name="_인원계획표 _공내역서-창호분개_수원율전 실행내역 검토안_태평동 실행내역서" xfId="4093"/>
    <cellStyle name="_인원계획표 _공내역서-창호분개_수원율전조합" xfId="4094"/>
    <cellStyle name="_인원계획표 _공내역서-창호분개_수원율전조합_수원율전 실행내역" xfId="4095"/>
    <cellStyle name="_인원계획표 _공내역서-창호분개_수원율전조합_수원율전 실행내역 검토안" xfId="4096"/>
    <cellStyle name="_인원계획표 _공내역서-창호분개_수원율전조합_수원율전 실행내역 검토안_수정구 태평동 주상복합 실행내역 검토안" xfId="4097"/>
    <cellStyle name="_인원계획표 _공내역서-창호분개_수원율전조합_수원율전 실행내역 검토안_태평동 실행내역서" xfId="4098"/>
    <cellStyle name="_인원계획표 _공내역서-창호분개_수원율전조합_수정구 태평동 주상복합 실행내역 검토안" xfId="4099"/>
    <cellStyle name="_인원계획표 _공내역서-창호분개_수원율전조합_실행내역서" xfId="4100"/>
    <cellStyle name="_인원계획표 _공내역서-창호분개_수원율전조합_실행내역서 - 구미옥계(가)" xfId="4101"/>
    <cellStyle name="_인원계획표 _공내역서-창호분개_수원율전조합_실행내역서-경산백천" xfId="4102"/>
    <cellStyle name="_인원계획표 _공내역서-창호분개_수원율전조합_염창동 주상복합 실행내역 검토안" xfId="4103"/>
    <cellStyle name="_인원계획표 _공내역서-창호분개_수원율전조합_태평동 실행내역서" xfId="4104"/>
    <cellStyle name="_인원계획표 _공내역서-창호분개_수정구 태평동 주상복합 실행내역 검토안" xfId="4105"/>
    <cellStyle name="_인원계획표 _공내역서-창호분개_태평동 실행내역서" xfId="4106"/>
    <cellStyle name="_인원계획표 _광장주차장" xfId="4107"/>
    <cellStyle name="_인원계획표 _광주평동투찰" xfId="4108"/>
    <cellStyle name="_인원계획표 _광주평동품의1" xfId="4109"/>
    <cellStyle name="_인원계획표 _노원문화회관전기" xfId="4110"/>
    <cellStyle name="_인원계획표 _노원문화회관전기_신사동업무시설빌딩분리" xfId="4111"/>
    <cellStyle name="_인원계획표 _노원문화회관전기_입찰견적서(제출)" xfId="4112"/>
    <cellStyle name="_인원계획표 _노원문화회관전기_입찰견적서(제출-세원NEGO)" xfId="4113"/>
    <cellStyle name="_인원계획표 _노원문화회관전기_입찰견적서(제출-수정)" xfId="4114"/>
    <cellStyle name="_인원계획표 _대전저유소탱크전기계장공사" xfId="4115"/>
    <cellStyle name="_인원계획표 _대전저유소탱크전기계장공사_광장주차장" xfId="4116"/>
    <cellStyle name="_인원계획표 _대전저유소탱크전기계장공사_신사동업무시설빌딩분리" xfId="4117"/>
    <cellStyle name="_인원계획표 _대전저유소탱크전기계장공사_입찰견적서(제출)" xfId="4118"/>
    <cellStyle name="_인원계획표 _대전저유소탱크전기계장공사_입찰견적서(제출-세원NEGO)" xfId="4119"/>
    <cellStyle name="_인원계획표 _대전저유소탱크전기계장공사_입찰견적서(제출-수정)" xfId="4120"/>
    <cellStyle name="_인원계획표 _도곡동임시" xfId="4121"/>
    <cellStyle name="_인원계획표 _도곡동임시_신사동업무시설빌딩분리" xfId="4122"/>
    <cellStyle name="_인원계획표 _도곡동임시_입찰견적서(제출)" xfId="4123"/>
    <cellStyle name="_인원계획표 _도곡동임시_입찰견적서(제출-세원NEGO)" xfId="4124"/>
    <cellStyle name="_인원계획표 _도곡동임시_입찰견적서(제출-수정)" xfId="4125"/>
    <cellStyle name="_인원계획표 _부천 소사" xfId="4126"/>
    <cellStyle name="_인원계획표 _부천 소사 2차" xfId="4127"/>
    <cellStyle name="_인원계획표 _부천 소사 2차_신사동업무시설빌딩분리" xfId="4128"/>
    <cellStyle name="_인원계획표 _부천 소사 2차_입찰견적서(제출)" xfId="4129"/>
    <cellStyle name="_인원계획표 _부천 소사 2차_입찰견적서(제출-세원NEGO)" xfId="4130"/>
    <cellStyle name="_인원계획표 _부천 소사 2차_입찰견적서(제출-수정)" xfId="4131"/>
    <cellStyle name="_인원계획표 _부천 소사_신사동업무시설빌딩분리" xfId="4132"/>
    <cellStyle name="_인원계획표 _부천 소사_입찰견적서(제출)" xfId="4133"/>
    <cellStyle name="_인원계획표 _부천 소사_입찰견적서(제출-세원NEGO)" xfId="4134"/>
    <cellStyle name="_인원계획표 _부천 소사_입찰견적서(제출-수정)" xfId="4135"/>
    <cellStyle name="_인원계획표 _사업예산2" xfId="4136"/>
    <cellStyle name="_인원계획표 _사업예산대비" xfId="4137"/>
    <cellStyle name="_인원계획표 _송학하수품의(설계넣고)" xfId="4138"/>
    <cellStyle name="_인원계획표 _수목" xfId="4139"/>
    <cellStyle name="_인원계획표 _수목_사업예산2" xfId="4140"/>
    <cellStyle name="_인원계획표 _수목_사업예산대비" xfId="4141"/>
    <cellStyle name="_인원계획표 _수원율전 실행내역" xfId="4142"/>
    <cellStyle name="_인원계획표 _수원율전 실행내역 검토안" xfId="4143"/>
    <cellStyle name="_인원계획표 _수원율전 실행내역 검토안_수원율전 실행내역" xfId="4144"/>
    <cellStyle name="_인원계획표 _수원율전 실행내역 검토안_수원율전 실행내역 검토안" xfId="4145"/>
    <cellStyle name="_인원계획표 _수원율전 실행내역 검토안_수원율전 실행내역 검토안_수정구 태평동 주상복합 실행내역 검토안" xfId="4146"/>
    <cellStyle name="_인원계획표 _수원율전 실행내역 검토안_수원율전 실행내역 검토안_태평동 실행내역서" xfId="4147"/>
    <cellStyle name="_인원계획표 _수원율전 실행내역 검토안_수정구 태평동 주상복합 실행내역 검토안" xfId="4148"/>
    <cellStyle name="_인원계획표 _수원율전 실행내역 검토안_실행내역서" xfId="4149"/>
    <cellStyle name="_인원계획표 _수원율전 실행내역 검토안_실행내역서 - 구미옥계(가)" xfId="4150"/>
    <cellStyle name="_인원계획표 _수원율전 실행내역 검토안_실행내역서-경산백천" xfId="4151"/>
    <cellStyle name="_인원계획표 _수원율전 실행내역 검토안_염창동 주상복합 실행내역 검토안" xfId="4152"/>
    <cellStyle name="_인원계획표 _수원율전 실행내역 검토안_태평동 실행내역서" xfId="4153"/>
    <cellStyle name="_인원계획표 _수원율전조합" xfId="4154"/>
    <cellStyle name="_인원계획표 _수원율전조합_수원율전 실행내역" xfId="4155"/>
    <cellStyle name="_인원계획표 _수원율전조합_수원율전 실행내역 검토안" xfId="4156"/>
    <cellStyle name="_인원계획표 _수원율전조합_수원율전 실행내역 검토안_수정구 태평동 주상복합 실행내역 검토안" xfId="4157"/>
    <cellStyle name="_인원계획표 _수원율전조합_수원율전 실행내역 검토안_태평동 실행내역서" xfId="4158"/>
    <cellStyle name="_인원계획표 _수원율전조합_수정구 태평동 주상복합 실행내역 검토안" xfId="4159"/>
    <cellStyle name="_인원계획표 _수원율전조합_실행내역서" xfId="4160"/>
    <cellStyle name="_인원계획표 _수원율전조합_실행내역서 - 구미옥계(가)" xfId="4161"/>
    <cellStyle name="_인원계획표 _수원율전조합_실행내역서-경산백천" xfId="4162"/>
    <cellStyle name="_인원계획표 _수원율전조합_염창동 주상복합 실행내역 검토안" xfId="4163"/>
    <cellStyle name="_인원계획표 _수원율전조합_태평동 실행내역서" xfId="4164"/>
    <cellStyle name="_인원계획표 _수정구 태평동 주상복합 실행내역 검토안" xfId="4165"/>
    <cellStyle name="_인원계획표 _수출입은행" xfId="4166"/>
    <cellStyle name="_인원계획표 _수출입은행_신사동업무시설빌딩분리" xfId="4167"/>
    <cellStyle name="_인원계획표 _수출입은행_입찰견적서(제출)" xfId="4168"/>
    <cellStyle name="_인원계획표 _수출입은행_입찰견적서(제출-세원NEGO)" xfId="4169"/>
    <cellStyle name="_인원계획표 _수출입은행_입찰견적서(제출-수정)" xfId="4170"/>
    <cellStyle name="_인원계획표 _신사동업무시설빌딩분리" xfId="4171"/>
    <cellStyle name="_인원계획표 _입찰견적서(제출)" xfId="4172"/>
    <cellStyle name="_인원계획표 _입찰견적서(제출-세원NEGO)" xfId="4173"/>
    <cellStyle name="_인원계획표 _입찰견적서(제출-수정)" xfId="4174"/>
    <cellStyle name="_인원계획표 _적격 " xfId="4175"/>
    <cellStyle name="_인원계획표 _적격 _공내역서" xfId="4176"/>
    <cellStyle name="_인원계획표 _적격 _공내역서_수원율전 실행내역" xfId="4177"/>
    <cellStyle name="_인원계획표 _적격 _공내역서_수원율전 실행내역 검토안" xfId="4178"/>
    <cellStyle name="_인원계획표 _적격 _공내역서_수원율전 실행내역 검토안_수원율전 실행내역" xfId="4179"/>
    <cellStyle name="_인원계획표 _적격 _공내역서_수원율전 실행내역 검토안_수원율전 실행내역 검토안" xfId="4180"/>
    <cellStyle name="_인원계획표 _적격 _공내역서_수원율전 실행내역 검토안_수원율전 실행내역 검토안_수정구 태평동 주상복합 실행내역 검토안" xfId="4181"/>
    <cellStyle name="_인원계획표 _적격 _공내역서_수원율전 실행내역 검토안_수원율전 실행내역 검토안_태평동 실행내역서" xfId="4182"/>
    <cellStyle name="_인원계획표 _적격 _공내역서_수원율전 실행내역 검토안_수정구 태평동 주상복합 실행내역 검토안" xfId="4183"/>
    <cellStyle name="_인원계획표 _적격 _공내역서_수원율전 실행내역 검토안_실행내역서" xfId="4184"/>
    <cellStyle name="_인원계획표 _적격 _공내역서_수원율전 실행내역 검토안_실행내역서 - 구미옥계(가)" xfId="4185"/>
    <cellStyle name="_인원계획표 _적격 _공내역서_수원율전 실행내역 검토안_실행내역서-경산백천" xfId="4186"/>
    <cellStyle name="_인원계획표 _적격 _공내역서_수원율전 실행내역 검토안_염창동 주상복합 실행내역 검토안" xfId="4187"/>
    <cellStyle name="_인원계획표 _적격 _공내역서_수원율전 실행내역 검토안_태평동 실행내역서" xfId="4188"/>
    <cellStyle name="_인원계획표 _적격 _공내역서_수원율전조합" xfId="4189"/>
    <cellStyle name="_인원계획표 _적격 _공내역서_수원율전조합_수원율전 실행내역" xfId="4190"/>
    <cellStyle name="_인원계획표 _적격 _공내역서_수원율전조합_수원율전 실행내역 검토안" xfId="4191"/>
    <cellStyle name="_인원계획표 _적격 _공내역서_수원율전조합_수원율전 실행내역 검토안_수정구 태평동 주상복합 실행내역 검토안" xfId="4192"/>
    <cellStyle name="_인원계획표 _적격 _공내역서_수원율전조합_수원율전 실행내역 검토안_태평동 실행내역서" xfId="4193"/>
    <cellStyle name="_인원계획표 _적격 _공내역서_수원율전조합_수정구 태평동 주상복합 실행내역 검토안" xfId="4194"/>
    <cellStyle name="_인원계획표 _적격 _공내역서_수원율전조합_실행내역서" xfId="4195"/>
    <cellStyle name="_인원계획표 _적격 _공내역서_수원율전조합_실행내역서 - 구미옥계(가)" xfId="4196"/>
    <cellStyle name="_인원계획표 _적격 _공내역서_수원율전조합_실행내역서-경산백천" xfId="4197"/>
    <cellStyle name="_인원계획표 _적격 _공내역서_수원율전조합_염창동 주상복합 실행내역 검토안" xfId="4198"/>
    <cellStyle name="_인원계획표 _적격 _공내역서_수원율전조합_태평동 실행내역서" xfId="4199"/>
    <cellStyle name="_인원계획표 _적격 _공내역서_수정구 태평동 주상복합 실행내역 검토안" xfId="4200"/>
    <cellStyle name="_인원계획표 _적격 _공내역서_태평동 실행내역서" xfId="4201"/>
    <cellStyle name="_인원계획표 _적격 _공내역서-창호" xfId="4202"/>
    <cellStyle name="_인원계획표 _적격 _공내역서-창호_수원율전 실행내역" xfId="4203"/>
    <cellStyle name="_인원계획표 _적격 _공내역서-창호_수원율전 실행내역 검토안" xfId="4204"/>
    <cellStyle name="_인원계획표 _적격 _공내역서-창호_수원율전 실행내역 검토안_수원율전 실행내역" xfId="4205"/>
    <cellStyle name="_인원계획표 _적격 _공내역서-창호_수원율전 실행내역 검토안_수원율전 실행내역 검토안" xfId="4206"/>
    <cellStyle name="_인원계획표 _적격 _공내역서-창호_수원율전 실행내역 검토안_수원율전 실행내역 검토안_수정구 태평동 주상복합 실행내역 검토안" xfId="4207"/>
    <cellStyle name="_인원계획표 _적격 _공내역서-창호_수원율전 실행내역 검토안_수원율전 실행내역 검토안_태평동 실행내역서" xfId="4208"/>
    <cellStyle name="_인원계획표 _적격 _공내역서-창호_수원율전 실행내역 검토안_수정구 태평동 주상복합 실행내역 검토안" xfId="4209"/>
    <cellStyle name="_인원계획표 _적격 _공내역서-창호_수원율전 실행내역 검토안_실행내역서" xfId="4210"/>
    <cellStyle name="_인원계획표 _적격 _공내역서-창호_수원율전 실행내역 검토안_실행내역서 - 구미옥계(가)" xfId="4211"/>
    <cellStyle name="_인원계획표 _적격 _공내역서-창호_수원율전 실행내역 검토안_실행내역서-경산백천" xfId="4212"/>
    <cellStyle name="_인원계획표 _적격 _공내역서-창호_수원율전 실행내역 검토안_염창동 주상복합 실행내역 검토안" xfId="4213"/>
    <cellStyle name="_인원계획표 _적격 _공내역서-창호_수원율전 실행내역 검토안_태평동 실행내역서" xfId="4214"/>
    <cellStyle name="_인원계획표 _적격 _공내역서-창호_수원율전조합" xfId="4215"/>
    <cellStyle name="_인원계획표 _적격 _공내역서-창호_수원율전조합_수원율전 실행내역" xfId="4216"/>
    <cellStyle name="_인원계획표 _적격 _공내역서-창호_수원율전조합_수원율전 실행내역 검토안" xfId="4217"/>
    <cellStyle name="_인원계획표 _적격 _공내역서-창호_수원율전조합_수원율전 실행내역 검토안_수정구 태평동 주상복합 실행내역 검토안" xfId="4218"/>
    <cellStyle name="_인원계획표 _적격 _공내역서-창호_수원율전조합_수원율전 실행내역 검토안_태평동 실행내역서" xfId="4219"/>
    <cellStyle name="_인원계획표 _적격 _공내역서-창호_수원율전조합_수정구 태평동 주상복합 실행내역 검토안" xfId="4220"/>
    <cellStyle name="_인원계획표 _적격 _공내역서-창호_수원율전조합_실행내역서" xfId="4221"/>
    <cellStyle name="_인원계획표 _적격 _공내역서-창호_수원율전조합_실행내역서 - 구미옥계(가)" xfId="4222"/>
    <cellStyle name="_인원계획표 _적격 _공내역서-창호_수원율전조합_실행내역서-경산백천" xfId="4223"/>
    <cellStyle name="_인원계획표 _적격 _공내역서-창호_수원율전조합_염창동 주상복합 실행내역 검토안" xfId="4224"/>
    <cellStyle name="_인원계획표 _적격 _공내역서-창호_수원율전조합_태평동 실행내역서" xfId="4225"/>
    <cellStyle name="_인원계획표 _적격 _공내역서-창호_수정구 태평동 주상복합 실행내역 검토안" xfId="4226"/>
    <cellStyle name="_인원계획표 _적격 _공내역서-창호_태평동 실행내역서" xfId="4227"/>
    <cellStyle name="_인원계획표 _적격 _공내역서-창호분개" xfId="4228"/>
    <cellStyle name="_인원계획표 _적격 _공내역서-창호분개_수원율전 실행내역" xfId="4229"/>
    <cellStyle name="_인원계획표 _적격 _공내역서-창호분개_수원율전 실행내역 검토안" xfId="4230"/>
    <cellStyle name="_인원계획표 _적격 _공내역서-창호분개_수원율전 실행내역 검토안_수원율전 실행내역" xfId="4231"/>
    <cellStyle name="_인원계획표 _적격 _공내역서-창호분개_수원율전 실행내역 검토안_수원율전 실행내역 검토안" xfId="4232"/>
    <cellStyle name="_인원계획표 _적격 _공내역서-창호분개_수원율전 실행내역 검토안_수원율전 실행내역 검토안_수정구 태평동 주상복합 실행내역 검토안" xfId="4233"/>
    <cellStyle name="_인원계획표 _적격 _공내역서-창호분개_수원율전 실행내역 검토안_수원율전 실행내역 검토안_태평동 실행내역서" xfId="4234"/>
    <cellStyle name="_인원계획표 _적격 _공내역서-창호분개_수원율전 실행내역 검토안_수정구 태평동 주상복합 실행내역 검토안" xfId="4235"/>
    <cellStyle name="_인원계획표 _적격 _공내역서-창호분개_수원율전 실행내역 검토안_실행내역서" xfId="4236"/>
    <cellStyle name="_인원계획표 _적격 _공내역서-창호분개_수원율전 실행내역 검토안_실행내역서 - 구미옥계(가)" xfId="4237"/>
    <cellStyle name="_인원계획표 _적격 _공내역서-창호분개_수원율전 실행내역 검토안_실행내역서-경산백천" xfId="4238"/>
    <cellStyle name="_인원계획표 _적격 _공내역서-창호분개_수원율전 실행내역 검토안_염창동 주상복합 실행내역 검토안" xfId="4239"/>
    <cellStyle name="_인원계획표 _적격 _공내역서-창호분개_수원율전 실행내역 검토안_태평동 실행내역서" xfId="4240"/>
    <cellStyle name="_인원계획표 _적격 _공내역서-창호분개_수원율전조합" xfId="4241"/>
    <cellStyle name="_인원계획표 _적격 _공내역서-창호분개_수원율전조합_수원율전 실행내역" xfId="4242"/>
    <cellStyle name="_인원계획표 _적격 _공내역서-창호분개_수원율전조합_수원율전 실행내역 검토안" xfId="4243"/>
    <cellStyle name="_인원계획표 _적격 _공내역서-창호분개_수원율전조합_수원율전 실행내역 검토안_수정구 태평동 주상복합 실행내역 검토안" xfId="4244"/>
    <cellStyle name="_인원계획표 _적격 _공내역서-창호분개_수원율전조합_수원율전 실행내역 검토안_태평동 실행내역서" xfId="4245"/>
    <cellStyle name="_인원계획표 _적격 _공내역서-창호분개_수원율전조합_수정구 태평동 주상복합 실행내역 검토안" xfId="4246"/>
    <cellStyle name="_인원계획표 _적격 _공내역서-창호분개_수원율전조합_실행내역서" xfId="4247"/>
    <cellStyle name="_인원계획표 _적격 _공내역서-창호분개_수원율전조합_실행내역서 - 구미옥계(가)" xfId="4248"/>
    <cellStyle name="_인원계획표 _적격 _공내역서-창호분개_수원율전조합_실행내역서-경산백천" xfId="4249"/>
    <cellStyle name="_인원계획표 _적격 _공내역서-창호분개_수원율전조합_염창동 주상복합 실행내역 검토안" xfId="4250"/>
    <cellStyle name="_인원계획표 _적격 _공내역서-창호분개_수원율전조합_태평동 실행내역서" xfId="4251"/>
    <cellStyle name="_인원계획표 _적격 _공내역서-창호분개_수정구 태평동 주상복합 실행내역 검토안" xfId="4252"/>
    <cellStyle name="_인원계획표 _적격 _공내역서-창호분개_태평동 실행내역서" xfId="4253"/>
    <cellStyle name="_인원계획표 _적격 _광장주차장" xfId="4254"/>
    <cellStyle name="_인원계획표 _적격 _광주평동투찰" xfId="4255"/>
    <cellStyle name="_인원계획표 _적격 _광주평동품의1" xfId="4256"/>
    <cellStyle name="_인원계획표 _적격 _노원문화회관전기" xfId="4257"/>
    <cellStyle name="_인원계획표 _적격 _노원문화회관전기_신사동업무시설빌딩분리" xfId="4258"/>
    <cellStyle name="_인원계획표 _적격 _노원문화회관전기_입찰견적서(제출)" xfId="4259"/>
    <cellStyle name="_인원계획표 _적격 _노원문화회관전기_입찰견적서(제출-세원NEGO)" xfId="4260"/>
    <cellStyle name="_인원계획표 _적격 _노원문화회관전기_입찰견적서(제출-수정)" xfId="4261"/>
    <cellStyle name="_인원계획표 _적격 _대전저유소탱크전기계장공사" xfId="4262"/>
    <cellStyle name="_인원계획표 _적격 _대전저유소탱크전기계장공사_광장주차장" xfId="4263"/>
    <cellStyle name="_인원계획표 _적격 _대전저유소탱크전기계장공사_신사동업무시설빌딩분리" xfId="4264"/>
    <cellStyle name="_인원계획표 _적격 _대전저유소탱크전기계장공사_입찰견적서(제출)" xfId="4265"/>
    <cellStyle name="_인원계획표 _적격 _대전저유소탱크전기계장공사_입찰견적서(제출-세원NEGO)" xfId="4266"/>
    <cellStyle name="_인원계획표 _적격 _대전저유소탱크전기계장공사_입찰견적서(제출-수정)" xfId="4267"/>
    <cellStyle name="_인원계획표 _적격 _도곡동임시" xfId="4268"/>
    <cellStyle name="_인원계획표 _적격 _도곡동임시_신사동업무시설빌딩분리" xfId="4269"/>
    <cellStyle name="_인원계획표 _적격 _도곡동임시_입찰견적서(제출)" xfId="4270"/>
    <cellStyle name="_인원계획표 _적격 _도곡동임시_입찰견적서(제출-세원NEGO)" xfId="4271"/>
    <cellStyle name="_인원계획표 _적격 _도곡동임시_입찰견적서(제출-수정)" xfId="4272"/>
    <cellStyle name="_인원계획표 _적격 _부천 소사" xfId="4273"/>
    <cellStyle name="_인원계획표 _적격 _부천 소사 2차" xfId="4274"/>
    <cellStyle name="_인원계획표 _적격 _부천 소사 2차_신사동업무시설빌딩분리" xfId="4275"/>
    <cellStyle name="_인원계획표 _적격 _부천 소사 2차_입찰견적서(제출)" xfId="4276"/>
    <cellStyle name="_인원계획표 _적격 _부천 소사 2차_입찰견적서(제출-세원NEGO)" xfId="4277"/>
    <cellStyle name="_인원계획표 _적격 _부천 소사 2차_입찰견적서(제출-수정)" xfId="4278"/>
    <cellStyle name="_인원계획표 _적격 _부천 소사_신사동업무시설빌딩분리" xfId="4279"/>
    <cellStyle name="_인원계획표 _적격 _부천 소사_입찰견적서(제출)" xfId="4280"/>
    <cellStyle name="_인원계획표 _적격 _부천 소사_입찰견적서(제출-세원NEGO)" xfId="4281"/>
    <cellStyle name="_인원계획표 _적격 _부천 소사_입찰견적서(제출-수정)" xfId="4282"/>
    <cellStyle name="_인원계획표 _적격 _송학하수품의(설계넣고)" xfId="4283"/>
    <cellStyle name="_인원계획표 _적격 _수원율전 실행내역" xfId="4284"/>
    <cellStyle name="_인원계획표 _적격 _수원율전 실행내역 검토안" xfId="4285"/>
    <cellStyle name="_인원계획표 _적격 _수원율전 실행내역 검토안_수원율전 실행내역" xfId="4286"/>
    <cellStyle name="_인원계획표 _적격 _수원율전 실행내역 검토안_수원율전 실행내역 검토안" xfId="4287"/>
    <cellStyle name="_인원계획표 _적격 _수원율전 실행내역 검토안_수원율전 실행내역 검토안_수정구 태평동 주상복합 실행내역 검토안" xfId="4288"/>
    <cellStyle name="_인원계획표 _적격 _수원율전 실행내역 검토안_수원율전 실행내역 검토안_태평동 실행내역서" xfId="4289"/>
    <cellStyle name="_인원계획표 _적격 _수원율전 실행내역 검토안_수정구 태평동 주상복합 실행내역 검토안" xfId="4290"/>
    <cellStyle name="_인원계획표 _적격 _수원율전 실행내역 검토안_실행내역서" xfId="4291"/>
    <cellStyle name="_인원계획표 _적격 _수원율전 실행내역 검토안_실행내역서 - 구미옥계(가)" xfId="4292"/>
    <cellStyle name="_인원계획표 _적격 _수원율전 실행내역 검토안_실행내역서-경산백천" xfId="4293"/>
    <cellStyle name="_인원계획표 _적격 _수원율전 실행내역 검토안_염창동 주상복합 실행내역 검토안" xfId="4294"/>
    <cellStyle name="_인원계획표 _적격 _수원율전 실행내역 검토안_태평동 실행내역서" xfId="4295"/>
    <cellStyle name="_인원계획표 _적격 _수원율전조합" xfId="4296"/>
    <cellStyle name="_인원계획표 _적격 _수원율전조합_수원율전 실행내역" xfId="4297"/>
    <cellStyle name="_인원계획표 _적격 _수원율전조합_수원율전 실행내역 검토안" xfId="4298"/>
    <cellStyle name="_인원계획표 _적격 _수원율전조합_수원율전 실행내역 검토안_수정구 태평동 주상복합 실행내역 검토안" xfId="4299"/>
    <cellStyle name="_인원계획표 _적격 _수원율전조합_수원율전 실행내역 검토안_태평동 실행내역서" xfId="4300"/>
    <cellStyle name="_인원계획표 _적격 _수원율전조합_수정구 태평동 주상복합 실행내역 검토안" xfId="4301"/>
    <cellStyle name="_인원계획표 _적격 _수원율전조합_실행내역서" xfId="4302"/>
    <cellStyle name="_인원계획표 _적격 _수원율전조합_실행내역서 - 구미옥계(가)" xfId="4303"/>
    <cellStyle name="_인원계획표 _적격 _수원율전조합_실행내역서-경산백천" xfId="4304"/>
    <cellStyle name="_인원계획표 _적격 _수원율전조합_염창동 주상복합 실행내역 검토안" xfId="4305"/>
    <cellStyle name="_인원계획표 _적격 _수원율전조합_태평동 실행내역서" xfId="4306"/>
    <cellStyle name="_인원계획표 _적격 _수정구 태평동 주상복합 실행내역 검토안" xfId="4307"/>
    <cellStyle name="_인원계획표 _적격 _수출입은행" xfId="4308"/>
    <cellStyle name="_인원계획표 _적격 _수출입은행_신사동업무시설빌딩분리" xfId="4309"/>
    <cellStyle name="_인원계획표 _적격 _수출입은행_입찰견적서(제출)" xfId="4310"/>
    <cellStyle name="_인원계획표 _적격 _수출입은행_입찰견적서(제출-세원NEGO)" xfId="4311"/>
    <cellStyle name="_인원계획표 _적격 _수출입은행_입찰견적서(제출-수정)" xfId="4312"/>
    <cellStyle name="_인원계획표 _적격 _신사동업무시설빌딩분리" xfId="4313"/>
    <cellStyle name="_인원계획표 _적격 _입찰견적서(제출)" xfId="4314"/>
    <cellStyle name="_인원계획표 _적격 _입찰견적서(제출-세원NEGO)" xfId="4315"/>
    <cellStyle name="_인원계획표 _적격 _입찰견적서(제출-수정)" xfId="4316"/>
    <cellStyle name="_인원계획표 _적격 _지붕공사" xfId="4317"/>
    <cellStyle name="_인원계획표 _적격 _지붕공사_수원율전 실행내역" xfId="4318"/>
    <cellStyle name="_인원계획표 _적격 _지붕공사_수원율전 실행내역 검토안" xfId="4319"/>
    <cellStyle name="_인원계획표 _적격 _지붕공사_수원율전 실행내역 검토안_수원율전 실행내역" xfId="4320"/>
    <cellStyle name="_인원계획표 _적격 _지붕공사_수원율전 실행내역 검토안_수원율전 실행내역 검토안" xfId="4321"/>
    <cellStyle name="_인원계획표 _적격 _지붕공사_수원율전 실행내역 검토안_수원율전 실행내역 검토안_수정구 태평동 주상복합 실행내역 검토안" xfId="4322"/>
    <cellStyle name="_인원계획표 _적격 _지붕공사_수원율전 실행내역 검토안_수원율전 실행내역 검토안_태평동 실행내역서" xfId="4323"/>
    <cellStyle name="_인원계획표 _적격 _지붕공사_수원율전 실행내역 검토안_수정구 태평동 주상복합 실행내역 검토안" xfId="4324"/>
    <cellStyle name="_인원계획표 _적격 _지붕공사_수원율전 실행내역 검토안_실행내역서" xfId="4325"/>
    <cellStyle name="_인원계획표 _적격 _지붕공사_수원율전 실행내역 검토안_실행내역서 - 구미옥계(가)" xfId="4326"/>
    <cellStyle name="_인원계획표 _적격 _지붕공사_수원율전 실행내역 검토안_실행내역서-경산백천" xfId="4327"/>
    <cellStyle name="_인원계획표 _적격 _지붕공사_수원율전 실행내역 검토안_염창동 주상복합 실행내역 검토안" xfId="4328"/>
    <cellStyle name="_인원계획표 _적격 _지붕공사_수원율전 실행내역 검토안_태평동 실행내역서" xfId="4329"/>
    <cellStyle name="_인원계획표 _적격 _지붕공사_수원율전조합" xfId="4330"/>
    <cellStyle name="_인원계획표 _적격 _지붕공사_수원율전조합_수원율전 실행내역" xfId="4331"/>
    <cellStyle name="_인원계획표 _적격 _지붕공사_수원율전조합_수원율전 실행내역 검토안" xfId="4332"/>
    <cellStyle name="_인원계획표 _적격 _지붕공사_수원율전조합_수원율전 실행내역 검토안_수정구 태평동 주상복합 실행내역 검토안" xfId="4333"/>
    <cellStyle name="_인원계획표 _적격 _지붕공사_수원율전조합_수원율전 실행내역 검토안_태평동 실행내역서" xfId="4334"/>
    <cellStyle name="_인원계획표 _적격 _지붕공사_수원율전조합_수정구 태평동 주상복합 실행내역 검토안" xfId="4335"/>
    <cellStyle name="_인원계획표 _적격 _지붕공사_수원율전조합_실행내역서" xfId="4336"/>
    <cellStyle name="_인원계획표 _적격 _지붕공사_수원율전조합_실행내역서 - 구미옥계(가)" xfId="4337"/>
    <cellStyle name="_인원계획표 _적격 _지붕공사_수원율전조합_실행내역서-경산백천" xfId="4338"/>
    <cellStyle name="_인원계획표 _적격 _지붕공사_수원율전조합_염창동 주상복합 실행내역 검토안" xfId="4339"/>
    <cellStyle name="_인원계획표 _적격 _지붕공사_수원율전조합_태평동 실행내역서" xfId="4340"/>
    <cellStyle name="_인원계획표 _적격 _지붕공사_수정구 태평동 주상복합 실행내역 검토안" xfId="4341"/>
    <cellStyle name="_인원계획표 _적격 _지붕공사_태평동 실행내역서" xfId="4342"/>
    <cellStyle name="_인원계획표 _적격 _충정로임시동력(계약)" xfId="4343"/>
    <cellStyle name="_인원계획표 _적격 _충정로임시동력(계약)_신사동업무시설빌딩분리" xfId="4344"/>
    <cellStyle name="_인원계획표 _적격 _충정로임시동력(계약)_입찰견적서(제출)" xfId="4345"/>
    <cellStyle name="_인원계획표 _적격 _충정로임시동력(계약)_입찰견적서(제출-세원NEGO)" xfId="4346"/>
    <cellStyle name="_인원계획표 _적격 _충정로임시동력(계약)_입찰견적서(제출-수정)" xfId="4347"/>
    <cellStyle name="_인원계획표 _적격 _태평동 실행내역서" xfId="4348"/>
    <cellStyle name="_인원계획표 _지붕공사" xfId="4349"/>
    <cellStyle name="_인원계획표 _지붕공사_수원율전 실행내역" xfId="4350"/>
    <cellStyle name="_인원계획표 _지붕공사_수원율전 실행내역 검토안" xfId="4351"/>
    <cellStyle name="_인원계획표 _지붕공사_수원율전 실행내역 검토안_수원율전 실행내역" xfId="4352"/>
    <cellStyle name="_인원계획표 _지붕공사_수원율전 실행내역 검토안_수원율전 실행내역 검토안" xfId="4353"/>
    <cellStyle name="_인원계획표 _지붕공사_수원율전 실행내역 검토안_수원율전 실행내역 검토안_수정구 태평동 주상복합 실행내역 검토안" xfId="4354"/>
    <cellStyle name="_인원계획표 _지붕공사_수원율전 실행내역 검토안_수원율전 실행내역 검토안_태평동 실행내역서" xfId="4355"/>
    <cellStyle name="_인원계획표 _지붕공사_수원율전 실행내역 검토안_수정구 태평동 주상복합 실행내역 검토안" xfId="4356"/>
    <cellStyle name="_인원계획표 _지붕공사_수원율전 실행내역 검토안_실행내역서" xfId="4357"/>
    <cellStyle name="_인원계획표 _지붕공사_수원율전 실행내역 검토안_실행내역서 - 구미옥계(가)" xfId="4358"/>
    <cellStyle name="_인원계획표 _지붕공사_수원율전 실행내역 검토안_실행내역서-경산백천" xfId="4359"/>
    <cellStyle name="_인원계획표 _지붕공사_수원율전 실행내역 검토안_염창동 주상복합 실행내역 검토안" xfId="4360"/>
    <cellStyle name="_인원계획표 _지붕공사_수원율전 실행내역 검토안_태평동 실행내역서" xfId="4361"/>
    <cellStyle name="_인원계획표 _지붕공사_수원율전조합" xfId="4362"/>
    <cellStyle name="_인원계획표 _지붕공사_수원율전조합_수원율전 실행내역" xfId="4363"/>
    <cellStyle name="_인원계획표 _지붕공사_수원율전조합_수원율전 실행내역 검토안" xfId="4364"/>
    <cellStyle name="_인원계획표 _지붕공사_수원율전조합_수원율전 실행내역 검토안_수정구 태평동 주상복합 실행내역 검토안" xfId="4365"/>
    <cellStyle name="_인원계획표 _지붕공사_수원율전조합_수원율전 실행내역 검토안_태평동 실행내역서" xfId="4366"/>
    <cellStyle name="_인원계획표 _지붕공사_수원율전조합_수정구 태평동 주상복합 실행내역 검토안" xfId="4367"/>
    <cellStyle name="_인원계획표 _지붕공사_수원율전조합_실행내역서" xfId="4368"/>
    <cellStyle name="_인원계획표 _지붕공사_수원율전조합_실행내역서 - 구미옥계(가)" xfId="4369"/>
    <cellStyle name="_인원계획표 _지붕공사_수원율전조합_실행내역서-경산백천" xfId="4370"/>
    <cellStyle name="_인원계획표 _지붕공사_수원율전조합_염창동 주상복합 실행내역 검토안" xfId="4371"/>
    <cellStyle name="_인원계획표 _지붕공사_수원율전조합_태평동 실행내역서" xfId="4372"/>
    <cellStyle name="_인원계획표 _지붕공사_수정구 태평동 주상복합 실행내역 검토안" xfId="4373"/>
    <cellStyle name="_인원계획표 _지붕공사_태평동 실행내역서" xfId="4374"/>
    <cellStyle name="_인원계획표 _충정로임시동력(계약)" xfId="4375"/>
    <cellStyle name="_인원계획표 _충정로임시동력(계약)_신사동업무시설빌딩분리" xfId="4376"/>
    <cellStyle name="_인원계획표 _충정로임시동력(계약)_입찰견적서(제출)" xfId="4377"/>
    <cellStyle name="_인원계획표 _충정로임시동력(계약)_입찰견적서(제출-세원NEGO)" xfId="4378"/>
    <cellStyle name="_인원계획표 _충정로임시동력(계약)_입찰견적서(제출-수정)" xfId="4379"/>
    <cellStyle name="_인원계획표 _태평동 실행내역서" xfId="4380"/>
    <cellStyle name="_인천북항관공선부두(수정내역)" xfId="4381"/>
    <cellStyle name="_인테리어배관공사" xfId="4382"/>
    <cellStyle name="_일위대가" xfId="136"/>
    <cellStyle name="_일위대가 2" xfId="137"/>
    <cellStyle name="_일위대가 3" xfId="138"/>
    <cellStyle name="_일위대가 4" xfId="139"/>
    <cellStyle name="_일위대가 5" xfId="140"/>
    <cellStyle name="_일위대가 6" xfId="141"/>
    <cellStyle name="_일위대가 7" xfId="10204"/>
    <cellStyle name="_일위대가(2005년12월)" xfId="4383"/>
    <cellStyle name="_일위대가_1" xfId="142"/>
    <cellStyle name="_일위대가_2" xfId="143"/>
    <cellStyle name="_임시전력5회" xfId="4384"/>
    <cellStyle name="_입찰서0901" xfId="4385"/>
    <cellStyle name="_입찰서1016" xfId="4386"/>
    <cellStyle name="_입찰표지 " xfId="4387"/>
    <cellStyle name="_입찰표지 _공내역서" xfId="4388"/>
    <cellStyle name="_입찰표지 _공내역서_수원율전 실행내역" xfId="4389"/>
    <cellStyle name="_입찰표지 _공내역서_수원율전 실행내역 검토안" xfId="4390"/>
    <cellStyle name="_입찰표지 _공내역서_수원율전 실행내역 검토안_수원율전 실행내역" xfId="4391"/>
    <cellStyle name="_입찰표지 _공내역서_수원율전 실행내역 검토안_수원율전 실행내역 검토안" xfId="4392"/>
    <cellStyle name="_입찰표지 _공내역서_수원율전 실행내역 검토안_수원율전 실행내역 검토안_수정구 태평동 주상복합 실행내역 검토안" xfId="4393"/>
    <cellStyle name="_입찰표지 _공내역서_수원율전 실행내역 검토안_수원율전 실행내역 검토안_태평동 실행내역서" xfId="4394"/>
    <cellStyle name="_입찰표지 _공내역서_수원율전 실행내역 검토안_수정구 태평동 주상복합 실행내역 검토안" xfId="4395"/>
    <cellStyle name="_입찰표지 _공내역서_수원율전 실행내역 검토안_실행내역서" xfId="4396"/>
    <cellStyle name="_입찰표지 _공내역서_수원율전 실행내역 검토안_실행내역서 - 구미옥계(가)" xfId="4397"/>
    <cellStyle name="_입찰표지 _공내역서_수원율전 실행내역 검토안_실행내역서-경산백천" xfId="4398"/>
    <cellStyle name="_입찰표지 _공내역서_수원율전 실행내역 검토안_염창동 주상복합 실행내역 검토안" xfId="4399"/>
    <cellStyle name="_입찰표지 _공내역서_수원율전 실행내역 검토안_태평동 실행내역서" xfId="4400"/>
    <cellStyle name="_입찰표지 _공내역서_수원율전조합" xfId="4401"/>
    <cellStyle name="_입찰표지 _공내역서_수원율전조합_수원율전 실행내역" xfId="4402"/>
    <cellStyle name="_입찰표지 _공내역서_수원율전조합_수원율전 실행내역 검토안" xfId="4403"/>
    <cellStyle name="_입찰표지 _공내역서_수원율전조합_수원율전 실행내역 검토안_수정구 태평동 주상복합 실행내역 검토안" xfId="4404"/>
    <cellStyle name="_입찰표지 _공내역서_수원율전조합_수원율전 실행내역 검토안_태평동 실행내역서" xfId="4405"/>
    <cellStyle name="_입찰표지 _공내역서_수원율전조합_수정구 태평동 주상복합 실행내역 검토안" xfId="4406"/>
    <cellStyle name="_입찰표지 _공내역서_수원율전조합_실행내역서" xfId="4407"/>
    <cellStyle name="_입찰표지 _공내역서_수원율전조합_실행내역서 - 구미옥계(가)" xfId="4408"/>
    <cellStyle name="_입찰표지 _공내역서_수원율전조합_실행내역서-경산백천" xfId="4409"/>
    <cellStyle name="_입찰표지 _공내역서_수원율전조합_염창동 주상복합 실행내역 검토안" xfId="4410"/>
    <cellStyle name="_입찰표지 _공내역서_수원율전조합_태평동 실행내역서" xfId="4411"/>
    <cellStyle name="_입찰표지 _공내역서_수정구 태평동 주상복합 실행내역 검토안" xfId="4412"/>
    <cellStyle name="_입찰표지 _공내역서_태평동 실행내역서" xfId="4413"/>
    <cellStyle name="_입찰표지 _공내역서-창호" xfId="4414"/>
    <cellStyle name="_입찰표지 _공내역서-창호_수원율전 실행내역" xfId="4415"/>
    <cellStyle name="_입찰표지 _공내역서-창호_수원율전 실행내역 검토안" xfId="4416"/>
    <cellStyle name="_입찰표지 _공내역서-창호_수원율전 실행내역 검토안_수원율전 실행내역" xfId="4417"/>
    <cellStyle name="_입찰표지 _공내역서-창호_수원율전 실행내역 검토안_수원율전 실행내역 검토안" xfId="4418"/>
    <cellStyle name="_입찰표지 _공내역서-창호_수원율전 실행내역 검토안_수원율전 실행내역 검토안_수정구 태평동 주상복합 실행내역 검토안" xfId="4419"/>
    <cellStyle name="_입찰표지 _공내역서-창호_수원율전 실행내역 검토안_수원율전 실행내역 검토안_태평동 실행내역서" xfId="4420"/>
    <cellStyle name="_입찰표지 _공내역서-창호_수원율전 실행내역 검토안_수정구 태평동 주상복합 실행내역 검토안" xfId="4421"/>
    <cellStyle name="_입찰표지 _공내역서-창호_수원율전 실행내역 검토안_실행내역서" xfId="4422"/>
    <cellStyle name="_입찰표지 _공내역서-창호_수원율전 실행내역 검토안_실행내역서 - 구미옥계(가)" xfId="4423"/>
    <cellStyle name="_입찰표지 _공내역서-창호_수원율전 실행내역 검토안_실행내역서-경산백천" xfId="4424"/>
    <cellStyle name="_입찰표지 _공내역서-창호_수원율전 실행내역 검토안_염창동 주상복합 실행내역 검토안" xfId="4425"/>
    <cellStyle name="_입찰표지 _공내역서-창호_수원율전 실행내역 검토안_태평동 실행내역서" xfId="4426"/>
    <cellStyle name="_입찰표지 _공내역서-창호_수원율전조합" xfId="4427"/>
    <cellStyle name="_입찰표지 _공내역서-창호_수원율전조합_수원율전 실행내역" xfId="4428"/>
    <cellStyle name="_입찰표지 _공내역서-창호_수원율전조합_수원율전 실행내역 검토안" xfId="4429"/>
    <cellStyle name="_입찰표지 _공내역서-창호_수원율전조합_수원율전 실행내역 검토안_수정구 태평동 주상복합 실행내역 검토안" xfId="4430"/>
    <cellStyle name="_입찰표지 _공내역서-창호_수원율전조합_수원율전 실행내역 검토안_태평동 실행내역서" xfId="4431"/>
    <cellStyle name="_입찰표지 _공내역서-창호_수원율전조합_수정구 태평동 주상복합 실행내역 검토안" xfId="4432"/>
    <cellStyle name="_입찰표지 _공내역서-창호_수원율전조합_실행내역서" xfId="4433"/>
    <cellStyle name="_입찰표지 _공내역서-창호_수원율전조합_실행내역서 - 구미옥계(가)" xfId="4434"/>
    <cellStyle name="_입찰표지 _공내역서-창호_수원율전조합_실행내역서-경산백천" xfId="4435"/>
    <cellStyle name="_입찰표지 _공내역서-창호_수원율전조합_염창동 주상복합 실행내역 검토안" xfId="4436"/>
    <cellStyle name="_입찰표지 _공내역서-창호_수원율전조합_태평동 실행내역서" xfId="4437"/>
    <cellStyle name="_입찰표지 _공내역서-창호_수정구 태평동 주상복합 실행내역 검토안" xfId="4438"/>
    <cellStyle name="_입찰표지 _공내역서-창호_태평동 실행내역서" xfId="4439"/>
    <cellStyle name="_입찰표지 _공내역서-창호분개" xfId="4440"/>
    <cellStyle name="_입찰표지 _공내역서-창호분개_수원율전 실행내역" xfId="4441"/>
    <cellStyle name="_입찰표지 _공내역서-창호분개_수원율전 실행내역 검토안" xfId="4442"/>
    <cellStyle name="_입찰표지 _공내역서-창호분개_수원율전 실행내역 검토안_수원율전 실행내역" xfId="4443"/>
    <cellStyle name="_입찰표지 _공내역서-창호분개_수원율전 실행내역 검토안_수원율전 실행내역 검토안" xfId="4444"/>
    <cellStyle name="_입찰표지 _공내역서-창호분개_수원율전 실행내역 검토안_수원율전 실행내역 검토안_수정구 태평동 주상복합 실행내역 검토안" xfId="4445"/>
    <cellStyle name="_입찰표지 _공내역서-창호분개_수원율전 실행내역 검토안_수원율전 실행내역 검토안_태평동 실행내역서" xfId="4446"/>
    <cellStyle name="_입찰표지 _공내역서-창호분개_수원율전 실행내역 검토안_수정구 태평동 주상복합 실행내역 검토안" xfId="4447"/>
    <cellStyle name="_입찰표지 _공내역서-창호분개_수원율전 실행내역 검토안_실행내역서" xfId="4448"/>
    <cellStyle name="_입찰표지 _공내역서-창호분개_수원율전 실행내역 검토안_실행내역서 - 구미옥계(가)" xfId="4449"/>
    <cellStyle name="_입찰표지 _공내역서-창호분개_수원율전 실행내역 검토안_실행내역서-경산백천" xfId="4450"/>
    <cellStyle name="_입찰표지 _공내역서-창호분개_수원율전 실행내역 검토안_염창동 주상복합 실행내역 검토안" xfId="4451"/>
    <cellStyle name="_입찰표지 _공내역서-창호분개_수원율전 실행내역 검토안_태평동 실행내역서" xfId="4452"/>
    <cellStyle name="_입찰표지 _공내역서-창호분개_수원율전조합" xfId="4453"/>
    <cellStyle name="_입찰표지 _공내역서-창호분개_수원율전조합_수원율전 실행내역" xfId="4454"/>
    <cellStyle name="_입찰표지 _공내역서-창호분개_수원율전조합_수원율전 실행내역 검토안" xfId="4455"/>
    <cellStyle name="_입찰표지 _공내역서-창호분개_수원율전조합_수원율전 실행내역 검토안_수정구 태평동 주상복합 실행내역 검토안" xfId="4456"/>
    <cellStyle name="_입찰표지 _공내역서-창호분개_수원율전조합_수원율전 실행내역 검토안_태평동 실행내역서" xfId="4457"/>
    <cellStyle name="_입찰표지 _공내역서-창호분개_수원율전조합_수정구 태평동 주상복합 실행내역 검토안" xfId="4458"/>
    <cellStyle name="_입찰표지 _공내역서-창호분개_수원율전조합_실행내역서" xfId="4459"/>
    <cellStyle name="_입찰표지 _공내역서-창호분개_수원율전조합_실행내역서 - 구미옥계(가)" xfId="4460"/>
    <cellStyle name="_입찰표지 _공내역서-창호분개_수원율전조합_실행내역서-경산백천" xfId="4461"/>
    <cellStyle name="_입찰표지 _공내역서-창호분개_수원율전조합_염창동 주상복합 실행내역 검토안" xfId="4462"/>
    <cellStyle name="_입찰표지 _공내역서-창호분개_수원율전조합_태평동 실행내역서" xfId="4463"/>
    <cellStyle name="_입찰표지 _공내역서-창호분개_수정구 태평동 주상복합 실행내역 검토안" xfId="4464"/>
    <cellStyle name="_입찰표지 _공내역서-창호분개_태평동 실행내역서" xfId="4465"/>
    <cellStyle name="_입찰표지 _광장주차장" xfId="4466"/>
    <cellStyle name="_입찰표지 _광주평동투찰" xfId="4467"/>
    <cellStyle name="_입찰표지 _광주평동품의1" xfId="4468"/>
    <cellStyle name="_입찰표지 _노원문화회관전기" xfId="4469"/>
    <cellStyle name="_입찰표지 _노원문화회관전기_신사동업무시설빌딩분리" xfId="4470"/>
    <cellStyle name="_입찰표지 _노원문화회관전기_입찰견적서(제출)" xfId="4471"/>
    <cellStyle name="_입찰표지 _노원문화회관전기_입찰견적서(제출-세원NEGO)" xfId="4472"/>
    <cellStyle name="_입찰표지 _노원문화회관전기_입찰견적서(제출-수정)" xfId="4473"/>
    <cellStyle name="_입찰표지 _대전저유소탱크전기계장공사" xfId="4474"/>
    <cellStyle name="_입찰표지 _대전저유소탱크전기계장공사_광장주차장" xfId="4475"/>
    <cellStyle name="_입찰표지 _대전저유소탱크전기계장공사_신사동업무시설빌딩분리" xfId="4476"/>
    <cellStyle name="_입찰표지 _대전저유소탱크전기계장공사_입찰견적서(제출)" xfId="4477"/>
    <cellStyle name="_입찰표지 _대전저유소탱크전기계장공사_입찰견적서(제출-세원NEGO)" xfId="4478"/>
    <cellStyle name="_입찰표지 _대전저유소탱크전기계장공사_입찰견적서(제출-수정)" xfId="4479"/>
    <cellStyle name="_입찰표지 _도곡동임시" xfId="4480"/>
    <cellStyle name="_입찰표지 _도곡동임시_신사동업무시설빌딩분리" xfId="4481"/>
    <cellStyle name="_입찰표지 _도곡동임시_입찰견적서(제출)" xfId="4482"/>
    <cellStyle name="_입찰표지 _도곡동임시_입찰견적서(제출-세원NEGO)" xfId="4483"/>
    <cellStyle name="_입찰표지 _도곡동임시_입찰견적서(제출-수정)" xfId="4484"/>
    <cellStyle name="_입찰표지 _부천 소사" xfId="4485"/>
    <cellStyle name="_입찰표지 _부천 소사 2차" xfId="4486"/>
    <cellStyle name="_입찰표지 _부천 소사 2차_신사동업무시설빌딩분리" xfId="4487"/>
    <cellStyle name="_입찰표지 _부천 소사 2차_입찰견적서(제출)" xfId="4488"/>
    <cellStyle name="_입찰표지 _부천 소사 2차_입찰견적서(제출-세원NEGO)" xfId="4489"/>
    <cellStyle name="_입찰표지 _부천 소사 2차_입찰견적서(제출-수정)" xfId="4490"/>
    <cellStyle name="_입찰표지 _부천 소사_신사동업무시설빌딩분리" xfId="4491"/>
    <cellStyle name="_입찰표지 _부천 소사_입찰견적서(제출)" xfId="4492"/>
    <cellStyle name="_입찰표지 _부천 소사_입찰견적서(제출-세원NEGO)" xfId="4493"/>
    <cellStyle name="_입찰표지 _부천 소사_입찰견적서(제출-수정)" xfId="4494"/>
    <cellStyle name="_입찰표지 _사업예산2" xfId="4495"/>
    <cellStyle name="_입찰표지 _사업예산대비" xfId="4496"/>
    <cellStyle name="_입찰표지 _송학하수품의(설계넣고)" xfId="4497"/>
    <cellStyle name="_입찰표지 _수목" xfId="4498"/>
    <cellStyle name="_입찰표지 _수목_사업예산2" xfId="4499"/>
    <cellStyle name="_입찰표지 _수목_사업예산대비" xfId="4500"/>
    <cellStyle name="_입찰표지 _수원율전 실행내역" xfId="4501"/>
    <cellStyle name="_입찰표지 _수원율전 실행내역 검토안" xfId="4502"/>
    <cellStyle name="_입찰표지 _수원율전 실행내역 검토안_수원율전 실행내역" xfId="4503"/>
    <cellStyle name="_입찰표지 _수원율전 실행내역 검토안_수원율전 실행내역 검토안" xfId="4504"/>
    <cellStyle name="_입찰표지 _수원율전 실행내역 검토안_수원율전 실행내역 검토안_수정구 태평동 주상복합 실행내역 검토안" xfId="4505"/>
    <cellStyle name="_입찰표지 _수원율전 실행내역 검토안_수원율전 실행내역 검토안_태평동 실행내역서" xfId="4506"/>
    <cellStyle name="_입찰표지 _수원율전 실행내역 검토안_수정구 태평동 주상복합 실행내역 검토안" xfId="4507"/>
    <cellStyle name="_입찰표지 _수원율전 실행내역 검토안_실행내역서" xfId="4508"/>
    <cellStyle name="_입찰표지 _수원율전 실행내역 검토안_실행내역서 - 구미옥계(가)" xfId="4509"/>
    <cellStyle name="_입찰표지 _수원율전 실행내역 검토안_실행내역서-경산백천" xfId="4510"/>
    <cellStyle name="_입찰표지 _수원율전 실행내역 검토안_염창동 주상복합 실행내역 검토안" xfId="4511"/>
    <cellStyle name="_입찰표지 _수원율전 실행내역 검토안_태평동 실행내역서" xfId="4512"/>
    <cellStyle name="_입찰표지 _수원율전조합" xfId="4513"/>
    <cellStyle name="_입찰표지 _수원율전조합_수원율전 실행내역" xfId="4514"/>
    <cellStyle name="_입찰표지 _수원율전조합_수원율전 실행내역 검토안" xfId="4515"/>
    <cellStyle name="_입찰표지 _수원율전조합_수원율전 실행내역 검토안_수정구 태평동 주상복합 실행내역 검토안" xfId="4516"/>
    <cellStyle name="_입찰표지 _수원율전조합_수원율전 실행내역 검토안_태평동 실행내역서" xfId="4517"/>
    <cellStyle name="_입찰표지 _수원율전조합_수정구 태평동 주상복합 실행내역 검토안" xfId="4518"/>
    <cellStyle name="_입찰표지 _수원율전조합_실행내역서" xfId="4519"/>
    <cellStyle name="_입찰표지 _수원율전조합_실행내역서 - 구미옥계(가)" xfId="4520"/>
    <cellStyle name="_입찰표지 _수원율전조합_실행내역서-경산백천" xfId="4521"/>
    <cellStyle name="_입찰표지 _수원율전조합_염창동 주상복합 실행내역 검토안" xfId="4522"/>
    <cellStyle name="_입찰표지 _수원율전조합_태평동 실행내역서" xfId="4523"/>
    <cellStyle name="_입찰표지 _수정구 태평동 주상복합 실행내역 검토안" xfId="4524"/>
    <cellStyle name="_입찰표지 _수출입은행" xfId="4525"/>
    <cellStyle name="_입찰표지 _수출입은행_신사동업무시설빌딩분리" xfId="4526"/>
    <cellStyle name="_입찰표지 _수출입은행_입찰견적서(제출)" xfId="4527"/>
    <cellStyle name="_입찰표지 _수출입은행_입찰견적서(제출-세원NEGO)" xfId="4528"/>
    <cellStyle name="_입찰표지 _수출입은행_입찰견적서(제출-수정)" xfId="4529"/>
    <cellStyle name="_입찰표지 _신사동업무시설빌딩분리" xfId="4530"/>
    <cellStyle name="_입찰표지 _입찰견적서(제출)" xfId="4531"/>
    <cellStyle name="_입찰표지 _입찰견적서(제출-세원NEGO)" xfId="4532"/>
    <cellStyle name="_입찰표지 _입찰견적서(제출-수정)" xfId="4533"/>
    <cellStyle name="_입찰표지 _지붕공사" xfId="4534"/>
    <cellStyle name="_입찰표지 _지붕공사_수원율전 실행내역" xfId="4535"/>
    <cellStyle name="_입찰표지 _지붕공사_수원율전 실행내역 검토안" xfId="4536"/>
    <cellStyle name="_입찰표지 _지붕공사_수원율전 실행내역 검토안_수원율전 실행내역" xfId="4537"/>
    <cellStyle name="_입찰표지 _지붕공사_수원율전 실행내역 검토안_수원율전 실행내역 검토안" xfId="4538"/>
    <cellStyle name="_입찰표지 _지붕공사_수원율전 실행내역 검토안_수원율전 실행내역 검토안_수정구 태평동 주상복합 실행내역 검토안" xfId="4539"/>
    <cellStyle name="_입찰표지 _지붕공사_수원율전 실행내역 검토안_수원율전 실행내역 검토안_태평동 실행내역서" xfId="4540"/>
    <cellStyle name="_입찰표지 _지붕공사_수원율전 실행내역 검토안_수정구 태평동 주상복합 실행내역 검토안" xfId="4541"/>
    <cellStyle name="_입찰표지 _지붕공사_수원율전 실행내역 검토안_실행내역서" xfId="4542"/>
    <cellStyle name="_입찰표지 _지붕공사_수원율전 실행내역 검토안_실행내역서 - 구미옥계(가)" xfId="4543"/>
    <cellStyle name="_입찰표지 _지붕공사_수원율전 실행내역 검토안_실행내역서-경산백천" xfId="4544"/>
    <cellStyle name="_입찰표지 _지붕공사_수원율전 실행내역 검토안_염창동 주상복합 실행내역 검토안" xfId="4545"/>
    <cellStyle name="_입찰표지 _지붕공사_수원율전 실행내역 검토안_태평동 실행내역서" xfId="4546"/>
    <cellStyle name="_입찰표지 _지붕공사_수원율전조합" xfId="4547"/>
    <cellStyle name="_입찰표지 _지붕공사_수원율전조합_수원율전 실행내역" xfId="4548"/>
    <cellStyle name="_입찰표지 _지붕공사_수원율전조합_수원율전 실행내역 검토안" xfId="4549"/>
    <cellStyle name="_입찰표지 _지붕공사_수원율전조합_수원율전 실행내역 검토안_수정구 태평동 주상복합 실행내역 검토안" xfId="4550"/>
    <cellStyle name="_입찰표지 _지붕공사_수원율전조합_수원율전 실행내역 검토안_태평동 실행내역서" xfId="4551"/>
    <cellStyle name="_입찰표지 _지붕공사_수원율전조합_수정구 태평동 주상복합 실행내역 검토안" xfId="4552"/>
    <cellStyle name="_입찰표지 _지붕공사_수원율전조합_실행내역서" xfId="4553"/>
    <cellStyle name="_입찰표지 _지붕공사_수원율전조합_실행내역서 - 구미옥계(가)" xfId="4554"/>
    <cellStyle name="_입찰표지 _지붕공사_수원율전조합_실행내역서-경산백천" xfId="4555"/>
    <cellStyle name="_입찰표지 _지붕공사_수원율전조합_염창동 주상복합 실행내역 검토안" xfId="4556"/>
    <cellStyle name="_입찰표지 _지붕공사_수원율전조합_태평동 실행내역서" xfId="4557"/>
    <cellStyle name="_입찰표지 _지붕공사_수정구 태평동 주상복합 실행내역 검토안" xfId="4558"/>
    <cellStyle name="_입찰표지 _지붕공사_태평동 실행내역서" xfId="4559"/>
    <cellStyle name="_입찰표지 _충정로임시동력(계약)" xfId="4560"/>
    <cellStyle name="_입찰표지 _충정로임시동력(계약)_신사동업무시설빌딩분리" xfId="4561"/>
    <cellStyle name="_입찰표지 _충정로임시동력(계약)_입찰견적서(제출)" xfId="4562"/>
    <cellStyle name="_입찰표지 _충정로임시동력(계약)_입찰견적서(제출-세원NEGO)" xfId="4563"/>
    <cellStyle name="_입찰표지 _충정로임시동력(계약)_입찰견적서(제출-수정)" xfId="4564"/>
    <cellStyle name="_입찰표지 _태평동 실행내역서" xfId="4565"/>
    <cellStyle name="_자격증 TV " xfId="144"/>
    <cellStyle name="_자동제어공내역" xfId="4566"/>
    <cellStyle name="_자동제어-공내역(SK대전둔산사옥)" xfId="4567"/>
    <cellStyle name="_자동제어판넬내역" xfId="4568"/>
    <cellStyle name="_자재내역서0705" xfId="145"/>
    <cellStyle name="_자재비" xfId="146"/>
    <cellStyle name="_자재비_1" xfId="147"/>
    <cellStyle name="_자재비_2" xfId="148"/>
    <cellStyle name="_잡철물공사하도급계약통보" xfId="4569"/>
    <cellStyle name="_장비 리스트" xfId="3456"/>
    <cellStyle name="_장산중학교내역(혁성)" xfId="4570"/>
    <cellStyle name="_장산중학교내역(혁성업체)" xfId="4571"/>
    <cellStyle name="_장산중학교내역하도급(혁성)" xfId="4572"/>
    <cellStyle name="_재료비" xfId="4573"/>
    <cellStyle name="_적격 " xfId="4574"/>
    <cellStyle name="_적격 _공내역서" xfId="4575"/>
    <cellStyle name="_적격 _공내역서_수원율전 실행내역" xfId="4576"/>
    <cellStyle name="_적격 _공내역서_수원율전 실행내역 검토안" xfId="4577"/>
    <cellStyle name="_적격 _공내역서_수원율전 실행내역 검토안_수원율전 실행내역" xfId="4578"/>
    <cellStyle name="_적격 _공내역서_수원율전 실행내역 검토안_수원율전 실행내역 검토안" xfId="4579"/>
    <cellStyle name="_적격 _공내역서_수원율전 실행내역 검토안_수원율전 실행내역 검토안_수정구 태평동 주상복합 실행내역 검토안" xfId="4580"/>
    <cellStyle name="_적격 _공내역서_수원율전 실행내역 검토안_수원율전 실행내역 검토안_태평동 실행내역서" xfId="4581"/>
    <cellStyle name="_적격 _공내역서_수원율전 실행내역 검토안_수정구 태평동 주상복합 실행내역 검토안" xfId="4582"/>
    <cellStyle name="_적격 _공내역서_수원율전 실행내역 검토안_실행내역서" xfId="4583"/>
    <cellStyle name="_적격 _공내역서_수원율전 실행내역 검토안_실행내역서 - 구미옥계(가)" xfId="4584"/>
    <cellStyle name="_적격 _공내역서_수원율전 실행내역 검토안_실행내역서-경산백천" xfId="4585"/>
    <cellStyle name="_적격 _공내역서_수원율전 실행내역 검토안_염창동 주상복합 실행내역 검토안" xfId="4586"/>
    <cellStyle name="_적격 _공내역서_수원율전 실행내역 검토안_태평동 실행내역서" xfId="4587"/>
    <cellStyle name="_적격 _공내역서_수원율전조합" xfId="4588"/>
    <cellStyle name="_적격 _공내역서_수원율전조합_수원율전 실행내역" xfId="4589"/>
    <cellStyle name="_적격 _공내역서_수원율전조합_수원율전 실행내역 검토안" xfId="4590"/>
    <cellStyle name="_적격 _공내역서_수원율전조합_수원율전 실행내역 검토안_수정구 태평동 주상복합 실행내역 검토안" xfId="4591"/>
    <cellStyle name="_적격 _공내역서_수원율전조합_수원율전 실행내역 검토안_태평동 실행내역서" xfId="4592"/>
    <cellStyle name="_적격 _공내역서_수원율전조합_수정구 태평동 주상복합 실행내역 검토안" xfId="4593"/>
    <cellStyle name="_적격 _공내역서_수원율전조합_실행내역서" xfId="4594"/>
    <cellStyle name="_적격 _공내역서_수원율전조합_실행내역서 - 구미옥계(가)" xfId="4595"/>
    <cellStyle name="_적격 _공내역서_수원율전조합_실행내역서-경산백천" xfId="4596"/>
    <cellStyle name="_적격 _공내역서_수원율전조합_염창동 주상복합 실행내역 검토안" xfId="4597"/>
    <cellStyle name="_적격 _공내역서_수원율전조합_태평동 실행내역서" xfId="4598"/>
    <cellStyle name="_적격 _공내역서_수정구 태평동 주상복합 실행내역 검토안" xfId="4599"/>
    <cellStyle name="_적격 _공내역서_태평동 실행내역서" xfId="4600"/>
    <cellStyle name="_적격 _공내역서-창호" xfId="4601"/>
    <cellStyle name="_적격 _공내역서-창호_수원율전 실행내역" xfId="4602"/>
    <cellStyle name="_적격 _공내역서-창호_수원율전 실행내역 검토안" xfId="4603"/>
    <cellStyle name="_적격 _공내역서-창호_수원율전 실행내역 검토안_수원율전 실행내역" xfId="4604"/>
    <cellStyle name="_적격 _공내역서-창호_수원율전 실행내역 검토안_수원율전 실행내역 검토안" xfId="4605"/>
    <cellStyle name="_적격 _공내역서-창호_수원율전 실행내역 검토안_수원율전 실행내역 검토안_수정구 태평동 주상복합 실행내역 검토안" xfId="4606"/>
    <cellStyle name="_적격 _공내역서-창호_수원율전 실행내역 검토안_수원율전 실행내역 검토안_태평동 실행내역서" xfId="4607"/>
    <cellStyle name="_적격 _공내역서-창호_수원율전 실행내역 검토안_수정구 태평동 주상복합 실행내역 검토안" xfId="4608"/>
    <cellStyle name="_적격 _공내역서-창호_수원율전 실행내역 검토안_실행내역서" xfId="4609"/>
    <cellStyle name="_적격 _공내역서-창호_수원율전 실행내역 검토안_실행내역서 - 구미옥계(가)" xfId="4610"/>
    <cellStyle name="_적격 _공내역서-창호_수원율전 실행내역 검토안_실행내역서-경산백천" xfId="4611"/>
    <cellStyle name="_적격 _공내역서-창호_수원율전 실행내역 검토안_염창동 주상복합 실행내역 검토안" xfId="4612"/>
    <cellStyle name="_적격 _공내역서-창호_수원율전 실행내역 검토안_태평동 실행내역서" xfId="4613"/>
    <cellStyle name="_적격 _공내역서-창호_수원율전조합" xfId="4614"/>
    <cellStyle name="_적격 _공내역서-창호_수원율전조합_수원율전 실행내역" xfId="4615"/>
    <cellStyle name="_적격 _공내역서-창호_수원율전조합_수원율전 실행내역 검토안" xfId="4616"/>
    <cellStyle name="_적격 _공내역서-창호_수원율전조합_수원율전 실행내역 검토안_수정구 태평동 주상복합 실행내역 검토안" xfId="4617"/>
    <cellStyle name="_적격 _공내역서-창호_수원율전조합_수원율전 실행내역 검토안_태평동 실행내역서" xfId="4618"/>
    <cellStyle name="_적격 _공내역서-창호_수원율전조합_수정구 태평동 주상복합 실행내역 검토안" xfId="4619"/>
    <cellStyle name="_적격 _공내역서-창호_수원율전조합_실행내역서" xfId="4620"/>
    <cellStyle name="_적격 _공내역서-창호_수원율전조합_실행내역서 - 구미옥계(가)" xfId="4621"/>
    <cellStyle name="_적격 _공내역서-창호_수원율전조합_실행내역서-경산백천" xfId="4622"/>
    <cellStyle name="_적격 _공내역서-창호_수원율전조합_염창동 주상복합 실행내역 검토안" xfId="4623"/>
    <cellStyle name="_적격 _공내역서-창호_수원율전조합_태평동 실행내역서" xfId="4624"/>
    <cellStyle name="_적격 _공내역서-창호_수정구 태평동 주상복합 실행내역 검토안" xfId="4625"/>
    <cellStyle name="_적격 _공내역서-창호_태평동 실행내역서" xfId="4626"/>
    <cellStyle name="_적격 _공내역서-창호분개" xfId="4627"/>
    <cellStyle name="_적격 _공내역서-창호분개_수원율전 실행내역" xfId="4628"/>
    <cellStyle name="_적격 _공내역서-창호분개_수원율전 실행내역 검토안" xfId="4629"/>
    <cellStyle name="_적격 _공내역서-창호분개_수원율전 실행내역 검토안_수원율전 실행내역" xfId="4630"/>
    <cellStyle name="_적격 _공내역서-창호분개_수원율전 실행내역 검토안_수원율전 실행내역 검토안" xfId="4631"/>
    <cellStyle name="_적격 _공내역서-창호분개_수원율전 실행내역 검토안_수원율전 실행내역 검토안_수정구 태평동 주상복합 실행내역 검토안" xfId="4632"/>
    <cellStyle name="_적격 _공내역서-창호분개_수원율전 실행내역 검토안_수원율전 실행내역 검토안_태평동 실행내역서" xfId="4633"/>
    <cellStyle name="_적격 _공내역서-창호분개_수원율전 실행내역 검토안_수정구 태평동 주상복합 실행내역 검토안" xfId="4634"/>
    <cellStyle name="_적격 _공내역서-창호분개_수원율전 실행내역 검토안_실행내역서" xfId="4635"/>
    <cellStyle name="_적격 _공내역서-창호분개_수원율전 실행내역 검토안_실행내역서 - 구미옥계(가)" xfId="4636"/>
    <cellStyle name="_적격 _공내역서-창호분개_수원율전 실행내역 검토안_실행내역서-경산백천" xfId="4637"/>
    <cellStyle name="_적격 _공내역서-창호분개_수원율전 실행내역 검토안_염창동 주상복합 실행내역 검토안" xfId="4638"/>
    <cellStyle name="_적격 _공내역서-창호분개_수원율전 실행내역 검토안_태평동 실행내역서" xfId="4639"/>
    <cellStyle name="_적격 _공내역서-창호분개_수원율전조합" xfId="4640"/>
    <cellStyle name="_적격 _공내역서-창호분개_수원율전조합_수원율전 실행내역" xfId="4641"/>
    <cellStyle name="_적격 _공내역서-창호분개_수원율전조합_수원율전 실행내역 검토안" xfId="4642"/>
    <cellStyle name="_적격 _공내역서-창호분개_수원율전조합_수원율전 실행내역 검토안_수정구 태평동 주상복합 실행내역 검토안" xfId="4643"/>
    <cellStyle name="_적격 _공내역서-창호분개_수원율전조합_수원율전 실행내역 검토안_태평동 실행내역서" xfId="4644"/>
    <cellStyle name="_적격 _공내역서-창호분개_수원율전조합_수정구 태평동 주상복합 실행내역 검토안" xfId="4645"/>
    <cellStyle name="_적격 _공내역서-창호분개_수원율전조합_실행내역서" xfId="4646"/>
    <cellStyle name="_적격 _공내역서-창호분개_수원율전조합_실행내역서 - 구미옥계(가)" xfId="4647"/>
    <cellStyle name="_적격 _공내역서-창호분개_수원율전조합_실행내역서-경산백천" xfId="4648"/>
    <cellStyle name="_적격 _공내역서-창호분개_수원율전조합_염창동 주상복합 실행내역 검토안" xfId="4649"/>
    <cellStyle name="_적격 _공내역서-창호분개_수원율전조합_태평동 실행내역서" xfId="4650"/>
    <cellStyle name="_적격 _공내역서-창호분개_수정구 태평동 주상복합 실행내역 검토안" xfId="4651"/>
    <cellStyle name="_적격 _공내역서-창호분개_태평동 실행내역서" xfId="4652"/>
    <cellStyle name="_적격 _광장주차장" xfId="4653"/>
    <cellStyle name="_적격 _광주평동투찰" xfId="4654"/>
    <cellStyle name="_적격 _광주평동품의1" xfId="4655"/>
    <cellStyle name="_적격 _노원문화회관전기" xfId="4656"/>
    <cellStyle name="_적격 _노원문화회관전기_신사동업무시설빌딩분리" xfId="4657"/>
    <cellStyle name="_적격 _노원문화회관전기_입찰견적서(제출)" xfId="4658"/>
    <cellStyle name="_적격 _노원문화회관전기_입찰견적서(제출-세원NEGO)" xfId="4659"/>
    <cellStyle name="_적격 _노원문화회관전기_입찰견적서(제출-수정)" xfId="4660"/>
    <cellStyle name="_적격 _대전저유소탱크전기계장공사" xfId="4661"/>
    <cellStyle name="_적격 _대전저유소탱크전기계장공사_광장주차장" xfId="4662"/>
    <cellStyle name="_적격 _대전저유소탱크전기계장공사_신사동업무시설빌딩분리" xfId="4663"/>
    <cellStyle name="_적격 _대전저유소탱크전기계장공사_입찰견적서(제출)" xfId="4664"/>
    <cellStyle name="_적격 _대전저유소탱크전기계장공사_입찰견적서(제출-세원NEGO)" xfId="4665"/>
    <cellStyle name="_적격 _대전저유소탱크전기계장공사_입찰견적서(제출-수정)" xfId="4666"/>
    <cellStyle name="_적격 _도곡동임시" xfId="4667"/>
    <cellStyle name="_적격 _도곡동임시_신사동업무시설빌딩분리" xfId="4668"/>
    <cellStyle name="_적격 _도곡동임시_입찰견적서(제출)" xfId="4669"/>
    <cellStyle name="_적격 _도곡동임시_입찰견적서(제출-세원NEGO)" xfId="4670"/>
    <cellStyle name="_적격 _도곡동임시_입찰견적서(제출-수정)" xfId="4671"/>
    <cellStyle name="_적격 _부천 소사" xfId="4672"/>
    <cellStyle name="_적격 _부천 소사 2차" xfId="4673"/>
    <cellStyle name="_적격 _부천 소사 2차_신사동업무시설빌딩분리" xfId="4674"/>
    <cellStyle name="_적격 _부천 소사 2차_입찰견적서(제출)" xfId="4675"/>
    <cellStyle name="_적격 _부천 소사 2차_입찰견적서(제출-세원NEGO)" xfId="4676"/>
    <cellStyle name="_적격 _부천 소사 2차_입찰견적서(제출-수정)" xfId="4677"/>
    <cellStyle name="_적격 _부천 소사_신사동업무시설빌딩분리" xfId="4678"/>
    <cellStyle name="_적격 _부천 소사_입찰견적서(제출)" xfId="4679"/>
    <cellStyle name="_적격 _부천 소사_입찰견적서(제출-세원NEGO)" xfId="4680"/>
    <cellStyle name="_적격 _부천 소사_입찰견적서(제출-수정)" xfId="4681"/>
    <cellStyle name="_적격 _송학하수품의(설계넣고)" xfId="4682"/>
    <cellStyle name="_적격 _수원율전 실행내역" xfId="4683"/>
    <cellStyle name="_적격 _수원율전 실행내역 검토안" xfId="4684"/>
    <cellStyle name="_적격 _수원율전 실행내역 검토안_수원율전 실행내역" xfId="4685"/>
    <cellStyle name="_적격 _수원율전 실행내역 검토안_수원율전 실행내역 검토안" xfId="4686"/>
    <cellStyle name="_적격 _수원율전 실행내역 검토안_수원율전 실행내역 검토안_수정구 태평동 주상복합 실행내역 검토안" xfId="4687"/>
    <cellStyle name="_적격 _수원율전 실행내역 검토안_수원율전 실행내역 검토안_태평동 실행내역서" xfId="4688"/>
    <cellStyle name="_적격 _수원율전 실행내역 검토안_수정구 태평동 주상복합 실행내역 검토안" xfId="4689"/>
    <cellStyle name="_적격 _수원율전 실행내역 검토안_실행내역서" xfId="4690"/>
    <cellStyle name="_적격 _수원율전 실행내역 검토안_실행내역서 - 구미옥계(가)" xfId="4691"/>
    <cellStyle name="_적격 _수원율전 실행내역 검토안_실행내역서-경산백천" xfId="4692"/>
    <cellStyle name="_적격 _수원율전 실행내역 검토안_염창동 주상복합 실행내역 검토안" xfId="4693"/>
    <cellStyle name="_적격 _수원율전 실행내역 검토안_태평동 실행내역서" xfId="4694"/>
    <cellStyle name="_적격 _수원율전조합" xfId="4695"/>
    <cellStyle name="_적격 _수원율전조합_수원율전 실행내역" xfId="4696"/>
    <cellStyle name="_적격 _수원율전조합_수원율전 실행내역 검토안" xfId="4697"/>
    <cellStyle name="_적격 _수원율전조합_수원율전 실행내역 검토안_수정구 태평동 주상복합 실행내역 검토안" xfId="4698"/>
    <cellStyle name="_적격 _수원율전조합_수원율전 실행내역 검토안_태평동 실행내역서" xfId="4699"/>
    <cellStyle name="_적격 _수원율전조합_수정구 태평동 주상복합 실행내역 검토안" xfId="4700"/>
    <cellStyle name="_적격 _수원율전조합_실행내역서" xfId="4701"/>
    <cellStyle name="_적격 _수원율전조합_실행내역서 - 구미옥계(가)" xfId="4702"/>
    <cellStyle name="_적격 _수원율전조합_실행내역서-경산백천" xfId="4703"/>
    <cellStyle name="_적격 _수원율전조합_염창동 주상복합 실행내역 검토안" xfId="4704"/>
    <cellStyle name="_적격 _수원율전조합_태평동 실행내역서" xfId="4705"/>
    <cellStyle name="_적격 _수정구 태평동 주상복합 실행내역 검토안" xfId="4706"/>
    <cellStyle name="_적격 _수출입은행" xfId="4707"/>
    <cellStyle name="_적격 _수출입은행_신사동업무시설빌딩분리" xfId="4708"/>
    <cellStyle name="_적격 _수출입은행_입찰견적서(제출)" xfId="4709"/>
    <cellStyle name="_적격 _수출입은행_입찰견적서(제출-세원NEGO)" xfId="4710"/>
    <cellStyle name="_적격 _수출입은행_입찰견적서(제출-수정)" xfId="4711"/>
    <cellStyle name="_적격 _신사동업무시설빌딩분리" xfId="4712"/>
    <cellStyle name="_적격 _입찰견적서(제출)" xfId="4713"/>
    <cellStyle name="_적격 _입찰견적서(제출-세원NEGO)" xfId="4714"/>
    <cellStyle name="_적격 _입찰견적서(제출-수정)" xfId="4715"/>
    <cellStyle name="_적격 _지붕공사" xfId="4716"/>
    <cellStyle name="_적격 _지붕공사_수원율전 실행내역" xfId="4717"/>
    <cellStyle name="_적격 _지붕공사_수원율전 실행내역 검토안" xfId="4718"/>
    <cellStyle name="_적격 _지붕공사_수원율전 실행내역 검토안_수원율전 실행내역" xfId="4719"/>
    <cellStyle name="_적격 _지붕공사_수원율전 실행내역 검토안_수원율전 실행내역 검토안" xfId="4720"/>
    <cellStyle name="_적격 _지붕공사_수원율전 실행내역 검토안_수원율전 실행내역 검토안_수정구 태평동 주상복합 실행내역 검토안" xfId="4721"/>
    <cellStyle name="_적격 _지붕공사_수원율전 실행내역 검토안_수원율전 실행내역 검토안_태평동 실행내역서" xfId="4722"/>
    <cellStyle name="_적격 _지붕공사_수원율전 실행내역 검토안_수정구 태평동 주상복합 실행내역 검토안" xfId="4723"/>
    <cellStyle name="_적격 _지붕공사_수원율전 실행내역 검토안_실행내역서" xfId="4724"/>
    <cellStyle name="_적격 _지붕공사_수원율전 실행내역 검토안_실행내역서 - 구미옥계(가)" xfId="4725"/>
    <cellStyle name="_적격 _지붕공사_수원율전 실행내역 검토안_실행내역서-경산백천" xfId="4726"/>
    <cellStyle name="_적격 _지붕공사_수원율전 실행내역 검토안_염창동 주상복합 실행내역 검토안" xfId="4727"/>
    <cellStyle name="_적격 _지붕공사_수원율전 실행내역 검토안_태평동 실행내역서" xfId="4728"/>
    <cellStyle name="_적격 _지붕공사_수원율전조합" xfId="4729"/>
    <cellStyle name="_적격 _지붕공사_수원율전조합_수원율전 실행내역" xfId="4730"/>
    <cellStyle name="_적격 _지붕공사_수원율전조합_수원율전 실행내역 검토안" xfId="4731"/>
    <cellStyle name="_적격 _지붕공사_수원율전조합_수원율전 실행내역 검토안_수정구 태평동 주상복합 실행내역 검토안" xfId="4732"/>
    <cellStyle name="_적격 _지붕공사_수원율전조합_수원율전 실행내역 검토안_태평동 실행내역서" xfId="4733"/>
    <cellStyle name="_적격 _지붕공사_수원율전조합_수정구 태평동 주상복합 실행내역 검토안" xfId="4734"/>
    <cellStyle name="_적격 _지붕공사_수원율전조합_실행내역서" xfId="4735"/>
    <cellStyle name="_적격 _지붕공사_수원율전조합_실행내역서 - 구미옥계(가)" xfId="4736"/>
    <cellStyle name="_적격 _지붕공사_수원율전조합_실행내역서-경산백천" xfId="4737"/>
    <cellStyle name="_적격 _지붕공사_수원율전조합_염창동 주상복합 실행내역 검토안" xfId="4738"/>
    <cellStyle name="_적격 _지붕공사_수원율전조합_태평동 실행내역서" xfId="4739"/>
    <cellStyle name="_적격 _지붕공사_수정구 태평동 주상복합 실행내역 검토안" xfId="4740"/>
    <cellStyle name="_적격 _지붕공사_태평동 실행내역서" xfId="4741"/>
    <cellStyle name="_적격 _집행갑지 " xfId="4742"/>
    <cellStyle name="_적격 _집행갑지 _공내역서" xfId="4743"/>
    <cellStyle name="_적격 _집행갑지 _공내역서_수원율전 실행내역" xfId="4744"/>
    <cellStyle name="_적격 _집행갑지 _공내역서_수원율전 실행내역 검토안" xfId="4745"/>
    <cellStyle name="_적격 _집행갑지 _공내역서_수원율전 실행내역 검토안_수원율전 실행내역" xfId="4746"/>
    <cellStyle name="_적격 _집행갑지 _공내역서_수원율전 실행내역 검토안_수원율전 실행내역 검토안" xfId="4747"/>
    <cellStyle name="_적격 _집행갑지 _공내역서_수원율전 실행내역 검토안_수원율전 실행내역 검토안_수정구 태평동 주상복합 실행내역 검토안" xfId="4748"/>
    <cellStyle name="_적격 _집행갑지 _공내역서_수원율전 실행내역 검토안_수원율전 실행내역 검토안_태평동 실행내역서" xfId="4749"/>
    <cellStyle name="_적격 _집행갑지 _공내역서_수원율전 실행내역 검토안_수정구 태평동 주상복합 실행내역 검토안" xfId="4750"/>
    <cellStyle name="_적격 _집행갑지 _공내역서_수원율전 실행내역 검토안_실행내역서" xfId="4751"/>
    <cellStyle name="_적격 _집행갑지 _공내역서_수원율전 실행내역 검토안_실행내역서 - 구미옥계(가)" xfId="4752"/>
    <cellStyle name="_적격 _집행갑지 _공내역서_수원율전 실행내역 검토안_실행내역서-경산백천" xfId="4753"/>
    <cellStyle name="_적격 _집행갑지 _공내역서_수원율전 실행내역 검토안_염창동 주상복합 실행내역 검토안" xfId="4754"/>
    <cellStyle name="_적격 _집행갑지 _공내역서_수원율전 실행내역 검토안_태평동 실행내역서" xfId="4755"/>
    <cellStyle name="_적격 _집행갑지 _공내역서_수원율전조합" xfId="4756"/>
    <cellStyle name="_적격 _집행갑지 _공내역서_수원율전조합_수원율전 실행내역" xfId="4757"/>
    <cellStyle name="_적격 _집행갑지 _공내역서_수원율전조합_수원율전 실행내역 검토안" xfId="4758"/>
    <cellStyle name="_적격 _집행갑지 _공내역서_수원율전조합_수원율전 실행내역 검토안_수정구 태평동 주상복합 실행내역 검토안" xfId="4759"/>
    <cellStyle name="_적격 _집행갑지 _공내역서_수원율전조합_수원율전 실행내역 검토안_태평동 실행내역서" xfId="4760"/>
    <cellStyle name="_적격 _집행갑지 _공내역서_수원율전조합_수정구 태평동 주상복합 실행내역 검토안" xfId="4761"/>
    <cellStyle name="_적격 _집행갑지 _공내역서_수원율전조합_실행내역서" xfId="4762"/>
    <cellStyle name="_적격 _집행갑지 _공내역서_수원율전조합_실행내역서 - 구미옥계(가)" xfId="4763"/>
    <cellStyle name="_적격 _집행갑지 _공내역서_수원율전조합_실행내역서-경산백천" xfId="4764"/>
    <cellStyle name="_적격 _집행갑지 _공내역서_수원율전조합_염창동 주상복합 실행내역 검토안" xfId="4765"/>
    <cellStyle name="_적격 _집행갑지 _공내역서_수원율전조합_태평동 실행내역서" xfId="4766"/>
    <cellStyle name="_적격 _집행갑지 _공내역서_수정구 태평동 주상복합 실행내역 검토안" xfId="4767"/>
    <cellStyle name="_적격 _집행갑지 _공내역서_태평동 실행내역서" xfId="4768"/>
    <cellStyle name="_적격 _집행갑지 _공내역서-창호" xfId="4769"/>
    <cellStyle name="_적격 _집행갑지 _공내역서-창호_수원율전 실행내역" xfId="4770"/>
    <cellStyle name="_적격 _집행갑지 _공내역서-창호_수원율전 실행내역 검토안" xfId="4771"/>
    <cellStyle name="_적격 _집행갑지 _공내역서-창호_수원율전 실행내역 검토안_수원율전 실행내역" xfId="4772"/>
    <cellStyle name="_적격 _집행갑지 _공내역서-창호_수원율전 실행내역 검토안_수원율전 실행내역 검토안" xfId="4773"/>
    <cellStyle name="_적격 _집행갑지 _공내역서-창호_수원율전 실행내역 검토안_수원율전 실행내역 검토안_수정구 태평동 주상복합 실행내역 검토안" xfId="4774"/>
    <cellStyle name="_적격 _집행갑지 _공내역서-창호_수원율전 실행내역 검토안_수원율전 실행내역 검토안_태평동 실행내역서" xfId="4775"/>
    <cellStyle name="_적격 _집행갑지 _공내역서-창호_수원율전 실행내역 검토안_수정구 태평동 주상복합 실행내역 검토안" xfId="4776"/>
    <cellStyle name="_적격 _집행갑지 _공내역서-창호_수원율전 실행내역 검토안_실행내역서" xfId="4777"/>
    <cellStyle name="_적격 _집행갑지 _공내역서-창호_수원율전 실행내역 검토안_실행내역서 - 구미옥계(가)" xfId="4778"/>
    <cellStyle name="_적격 _집행갑지 _공내역서-창호_수원율전 실행내역 검토안_실행내역서-경산백천" xfId="4779"/>
    <cellStyle name="_적격 _집행갑지 _공내역서-창호_수원율전 실행내역 검토안_염창동 주상복합 실행내역 검토안" xfId="4780"/>
    <cellStyle name="_적격 _집행갑지 _공내역서-창호_수원율전 실행내역 검토안_태평동 실행내역서" xfId="4781"/>
    <cellStyle name="_적격 _집행갑지 _공내역서-창호_수원율전조합" xfId="4782"/>
    <cellStyle name="_적격 _집행갑지 _공내역서-창호_수원율전조합_수원율전 실행내역" xfId="4783"/>
    <cellStyle name="_적격 _집행갑지 _공내역서-창호_수원율전조합_수원율전 실행내역 검토안" xfId="4784"/>
    <cellStyle name="_적격 _집행갑지 _공내역서-창호_수원율전조합_수원율전 실행내역 검토안_수정구 태평동 주상복합 실행내역 검토안" xfId="4785"/>
    <cellStyle name="_적격 _집행갑지 _공내역서-창호_수원율전조합_수원율전 실행내역 검토안_태평동 실행내역서" xfId="4786"/>
    <cellStyle name="_적격 _집행갑지 _공내역서-창호_수원율전조합_수정구 태평동 주상복합 실행내역 검토안" xfId="4787"/>
    <cellStyle name="_적격 _집행갑지 _공내역서-창호_수원율전조합_실행내역서" xfId="4788"/>
    <cellStyle name="_적격 _집행갑지 _공내역서-창호_수원율전조합_실행내역서 - 구미옥계(가)" xfId="4789"/>
    <cellStyle name="_적격 _집행갑지 _공내역서-창호_수원율전조합_실행내역서-경산백천" xfId="4790"/>
    <cellStyle name="_적격 _집행갑지 _공내역서-창호_수원율전조합_염창동 주상복합 실행내역 검토안" xfId="4791"/>
    <cellStyle name="_적격 _집행갑지 _공내역서-창호_수원율전조합_태평동 실행내역서" xfId="4792"/>
    <cellStyle name="_적격 _집행갑지 _공내역서-창호_수정구 태평동 주상복합 실행내역 검토안" xfId="4793"/>
    <cellStyle name="_적격 _집행갑지 _공내역서-창호_태평동 실행내역서" xfId="4794"/>
    <cellStyle name="_적격 _집행갑지 _공내역서-창호분개" xfId="4795"/>
    <cellStyle name="_적격 _집행갑지 _공내역서-창호분개_수원율전 실행내역" xfId="4796"/>
    <cellStyle name="_적격 _집행갑지 _공내역서-창호분개_수원율전 실행내역 검토안" xfId="4797"/>
    <cellStyle name="_적격 _집행갑지 _공내역서-창호분개_수원율전 실행내역 검토안_수원율전 실행내역" xfId="4798"/>
    <cellStyle name="_적격 _집행갑지 _공내역서-창호분개_수원율전 실행내역 검토안_수원율전 실행내역 검토안" xfId="4799"/>
    <cellStyle name="_적격 _집행갑지 _공내역서-창호분개_수원율전 실행내역 검토안_수원율전 실행내역 검토안_수정구 태평동 주상복합 실행내역 검토안" xfId="4800"/>
    <cellStyle name="_적격 _집행갑지 _공내역서-창호분개_수원율전 실행내역 검토안_수원율전 실행내역 검토안_태평동 실행내역서" xfId="4801"/>
    <cellStyle name="_적격 _집행갑지 _공내역서-창호분개_수원율전 실행내역 검토안_수정구 태평동 주상복합 실행내역 검토안" xfId="4802"/>
    <cellStyle name="_적격 _집행갑지 _공내역서-창호분개_수원율전 실행내역 검토안_실행내역서" xfId="4803"/>
    <cellStyle name="_적격 _집행갑지 _공내역서-창호분개_수원율전 실행내역 검토안_실행내역서 - 구미옥계(가)" xfId="4804"/>
    <cellStyle name="_적격 _집행갑지 _공내역서-창호분개_수원율전 실행내역 검토안_실행내역서-경산백천" xfId="4805"/>
    <cellStyle name="_적격 _집행갑지 _공내역서-창호분개_수원율전 실행내역 검토안_염창동 주상복합 실행내역 검토안" xfId="4806"/>
    <cellStyle name="_적격 _집행갑지 _공내역서-창호분개_수원율전 실행내역 검토안_태평동 실행내역서" xfId="4807"/>
    <cellStyle name="_적격 _집행갑지 _공내역서-창호분개_수원율전조합" xfId="4808"/>
    <cellStyle name="_적격 _집행갑지 _공내역서-창호분개_수원율전조합_수원율전 실행내역" xfId="4809"/>
    <cellStyle name="_적격 _집행갑지 _공내역서-창호분개_수원율전조합_수원율전 실행내역 검토안" xfId="4810"/>
    <cellStyle name="_적격 _집행갑지 _공내역서-창호분개_수원율전조합_수원율전 실행내역 검토안_수정구 태평동 주상복합 실행내역 검토안" xfId="4811"/>
    <cellStyle name="_적격 _집행갑지 _공내역서-창호분개_수원율전조합_수원율전 실행내역 검토안_태평동 실행내역서" xfId="4812"/>
    <cellStyle name="_적격 _집행갑지 _공내역서-창호분개_수원율전조합_수정구 태평동 주상복합 실행내역 검토안" xfId="4813"/>
    <cellStyle name="_적격 _집행갑지 _공내역서-창호분개_수원율전조합_실행내역서" xfId="4814"/>
    <cellStyle name="_적격 _집행갑지 _공내역서-창호분개_수원율전조합_실행내역서 - 구미옥계(가)" xfId="4815"/>
    <cellStyle name="_적격 _집행갑지 _공내역서-창호분개_수원율전조합_실행내역서-경산백천" xfId="4816"/>
    <cellStyle name="_적격 _집행갑지 _공내역서-창호분개_수원율전조합_염창동 주상복합 실행내역 검토안" xfId="4817"/>
    <cellStyle name="_적격 _집행갑지 _공내역서-창호분개_수원율전조합_태평동 실행내역서" xfId="4818"/>
    <cellStyle name="_적격 _집행갑지 _공내역서-창호분개_수정구 태평동 주상복합 실행내역 검토안" xfId="4819"/>
    <cellStyle name="_적격 _집행갑지 _공내역서-창호분개_태평동 실행내역서" xfId="4820"/>
    <cellStyle name="_적격 _집행갑지 _광주평동투찰" xfId="4821"/>
    <cellStyle name="_적격 _집행갑지 _광주평동품의1" xfId="4822"/>
    <cellStyle name="_적격 _집행갑지 _송학하수품의(설계넣고)" xfId="4823"/>
    <cellStyle name="_적격 _집행갑지 _수원율전 실행내역" xfId="4824"/>
    <cellStyle name="_적격 _집행갑지 _수원율전 실행내역 검토안" xfId="4825"/>
    <cellStyle name="_적격 _집행갑지 _수원율전 실행내역 검토안_수원율전 실행내역" xfId="4826"/>
    <cellStyle name="_적격 _집행갑지 _수원율전 실행내역 검토안_수원율전 실행내역 검토안" xfId="4827"/>
    <cellStyle name="_적격 _집행갑지 _수원율전 실행내역 검토안_수원율전 실행내역 검토안_수정구 태평동 주상복합 실행내역 검토안" xfId="4828"/>
    <cellStyle name="_적격 _집행갑지 _수원율전 실행내역 검토안_수원율전 실행내역 검토안_태평동 실행내역서" xfId="4829"/>
    <cellStyle name="_적격 _집행갑지 _수원율전 실행내역 검토안_수정구 태평동 주상복합 실행내역 검토안" xfId="4830"/>
    <cellStyle name="_적격 _집행갑지 _수원율전 실행내역 검토안_실행내역서" xfId="4831"/>
    <cellStyle name="_적격 _집행갑지 _수원율전 실행내역 검토안_실행내역서 - 구미옥계(가)" xfId="4832"/>
    <cellStyle name="_적격 _집행갑지 _수원율전 실행내역 검토안_실행내역서-경산백천" xfId="4833"/>
    <cellStyle name="_적격 _집행갑지 _수원율전 실행내역 검토안_염창동 주상복합 실행내역 검토안" xfId="4834"/>
    <cellStyle name="_적격 _집행갑지 _수원율전 실행내역 검토안_태평동 실행내역서" xfId="4835"/>
    <cellStyle name="_적격 _집행갑지 _수원율전조합" xfId="4836"/>
    <cellStyle name="_적격 _집행갑지 _수원율전조합_수원율전 실행내역" xfId="4837"/>
    <cellStyle name="_적격 _집행갑지 _수원율전조합_수원율전 실행내역 검토안" xfId="4838"/>
    <cellStyle name="_적격 _집행갑지 _수원율전조합_수원율전 실행내역 검토안_수정구 태평동 주상복합 실행내역 검토안" xfId="4839"/>
    <cellStyle name="_적격 _집행갑지 _수원율전조합_수원율전 실행내역 검토안_태평동 실행내역서" xfId="4840"/>
    <cellStyle name="_적격 _집행갑지 _수원율전조합_수정구 태평동 주상복합 실행내역 검토안" xfId="4841"/>
    <cellStyle name="_적격 _집행갑지 _수원율전조합_실행내역서" xfId="4842"/>
    <cellStyle name="_적격 _집행갑지 _수원율전조합_실행내역서 - 구미옥계(가)" xfId="4843"/>
    <cellStyle name="_적격 _집행갑지 _수원율전조합_실행내역서-경산백천" xfId="4844"/>
    <cellStyle name="_적격 _집행갑지 _수원율전조합_염창동 주상복합 실행내역 검토안" xfId="4845"/>
    <cellStyle name="_적격 _집행갑지 _수원율전조합_태평동 실행내역서" xfId="4846"/>
    <cellStyle name="_적격 _집행갑지 _수정구 태평동 주상복합 실행내역 검토안" xfId="4847"/>
    <cellStyle name="_적격 _집행갑지 _지붕공사" xfId="4848"/>
    <cellStyle name="_적격 _집행갑지 _지붕공사_수원율전 실행내역" xfId="4849"/>
    <cellStyle name="_적격 _집행갑지 _지붕공사_수원율전 실행내역 검토안" xfId="4850"/>
    <cellStyle name="_적격 _집행갑지 _지붕공사_수원율전 실행내역 검토안_수원율전 실행내역" xfId="4851"/>
    <cellStyle name="_적격 _집행갑지 _지붕공사_수원율전 실행내역 검토안_수원율전 실행내역 검토안" xfId="4852"/>
    <cellStyle name="_적격 _집행갑지 _지붕공사_수원율전 실행내역 검토안_수원율전 실행내역 검토안_수정구 태평동 주상복합 실행내역 검토안" xfId="4853"/>
    <cellStyle name="_적격 _집행갑지 _지붕공사_수원율전 실행내역 검토안_수원율전 실행내역 검토안_태평동 실행내역서" xfId="4854"/>
    <cellStyle name="_적격 _집행갑지 _지붕공사_수원율전 실행내역 검토안_수정구 태평동 주상복합 실행내역 검토안" xfId="4855"/>
    <cellStyle name="_적격 _집행갑지 _지붕공사_수원율전 실행내역 검토안_실행내역서" xfId="4856"/>
    <cellStyle name="_적격 _집행갑지 _지붕공사_수원율전 실행내역 검토안_실행내역서 - 구미옥계(가)" xfId="4857"/>
    <cellStyle name="_적격 _집행갑지 _지붕공사_수원율전 실행내역 검토안_실행내역서-경산백천" xfId="4858"/>
    <cellStyle name="_적격 _집행갑지 _지붕공사_수원율전 실행내역 검토안_염창동 주상복합 실행내역 검토안" xfId="4859"/>
    <cellStyle name="_적격 _집행갑지 _지붕공사_수원율전 실행내역 검토안_태평동 실행내역서" xfId="4860"/>
    <cellStyle name="_적격 _집행갑지 _지붕공사_수원율전조합" xfId="4861"/>
    <cellStyle name="_적격 _집행갑지 _지붕공사_수원율전조합_수원율전 실행내역" xfId="4862"/>
    <cellStyle name="_적격 _집행갑지 _지붕공사_수원율전조합_수원율전 실행내역 검토안" xfId="4863"/>
    <cellStyle name="_적격 _집행갑지 _지붕공사_수원율전조합_수원율전 실행내역 검토안_수정구 태평동 주상복합 실행내역 검토안" xfId="4864"/>
    <cellStyle name="_적격 _집행갑지 _지붕공사_수원율전조합_수원율전 실행내역 검토안_태평동 실행내역서" xfId="4865"/>
    <cellStyle name="_적격 _집행갑지 _지붕공사_수원율전조합_수정구 태평동 주상복합 실행내역 검토안" xfId="4866"/>
    <cellStyle name="_적격 _집행갑지 _지붕공사_수원율전조합_실행내역서" xfId="4867"/>
    <cellStyle name="_적격 _집행갑지 _지붕공사_수원율전조합_실행내역서 - 구미옥계(가)" xfId="4868"/>
    <cellStyle name="_적격 _집행갑지 _지붕공사_수원율전조합_실행내역서-경산백천" xfId="4869"/>
    <cellStyle name="_적격 _집행갑지 _지붕공사_수원율전조합_염창동 주상복합 실행내역 검토안" xfId="4870"/>
    <cellStyle name="_적격 _집행갑지 _지붕공사_수원율전조합_태평동 실행내역서" xfId="4871"/>
    <cellStyle name="_적격 _집행갑지 _지붕공사_수정구 태평동 주상복합 실행내역 검토안" xfId="4872"/>
    <cellStyle name="_적격 _집행갑지 _지붕공사_태평동 실행내역서" xfId="4873"/>
    <cellStyle name="_적격 _집행갑지 _태평동 실행내역서" xfId="4874"/>
    <cellStyle name="_적격 _충정로임시동력(계약)" xfId="4875"/>
    <cellStyle name="_적격 _충정로임시동력(계약)_신사동업무시설빌딩분리" xfId="4876"/>
    <cellStyle name="_적격 _충정로임시동력(계약)_입찰견적서(제출)" xfId="4877"/>
    <cellStyle name="_적격 _충정로임시동력(계약)_입찰견적서(제출-세원NEGO)" xfId="4878"/>
    <cellStyle name="_적격 _충정로임시동력(계약)_입찰견적서(제출-수정)" xfId="4879"/>
    <cellStyle name="_적격 _태평동 실행내역서" xfId="4880"/>
    <cellStyle name="_적격(화산) " xfId="4881"/>
    <cellStyle name="_적격(화산) _공내역서" xfId="4882"/>
    <cellStyle name="_적격(화산) _공내역서_수원율전 실행내역" xfId="4883"/>
    <cellStyle name="_적격(화산) _공내역서_수원율전 실행내역 검토안" xfId="4884"/>
    <cellStyle name="_적격(화산) _공내역서_수원율전 실행내역 검토안_수원율전 실행내역" xfId="4885"/>
    <cellStyle name="_적격(화산) _공내역서_수원율전 실행내역 검토안_수원율전 실행내역 검토안" xfId="4886"/>
    <cellStyle name="_적격(화산) _공내역서_수원율전 실행내역 검토안_수원율전 실행내역 검토안_수정구 태평동 주상복합 실행내역 검토안" xfId="4887"/>
    <cellStyle name="_적격(화산) _공내역서_수원율전 실행내역 검토안_수원율전 실행내역 검토안_태평동 실행내역서" xfId="4888"/>
    <cellStyle name="_적격(화산) _공내역서_수원율전 실행내역 검토안_수정구 태평동 주상복합 실행내역 검토안" xfId="4889"/>
    <cellStyle name="_적격(화산) _공내역서_수원율전 실행내역 검토안_실행내역서" xfId="4890"/>
    <cellStyle name="_적격(화산) _공내역서_수원율전 실행내역 검토안_실행내역서 - 구미옥계(가)" xfId="4891"/>
    <cellStyle name="_적격(화산) _공내역서_수원율전 실행내역 검토안_실행내역서-경산백천" xfId="4892"/>
    <cellStyle name="_적격(화산) _공내역서_수원율전 실행내역 검토안_염창동 주상복합 실행내역 검토안" xfId="4893"/>
    <cellStyle name="_적격(화산) _공내역서_수원율전 실행내역 검토안_태평동 실행내역서" xfId="4894"/>
    <cellStyle name="_적격(화산) _공내역서_수원율전조합" xfId="4895"/>
    <cellStyle name="_적격(화산) _공내역서_수원율전조합_수원율전 실행내역" xfId="4896"/>
    <cellStyle name="_적격(화산) _공내역서_수원율전조합_수원율전 실행내역 검토안" xfId="4897"/>
    <cellStyle name="_적격(화산) _공내역서_수원율전조합_수원율전 실행내역 검토안_수정구 태평동 주상복합 실행내역 검토안" xfId="4898"/>
    <cellStyle name="_적격(화산) _공내역서_수원율전조합_수원율전 실행내역 검토안_태평동 실행내역서" xfId="4899"/>
    <cellStyle name="_적격(화산) _공내역서_수원율전조합_수정구 태평동 주상복합 실행내역 검토안" xfId="4900"/>
    <cellStyle name="_적격(화산) _공내역서_수원율전조합_실행내역서" xfId="4901"/>
    <cellStyle name="_적격(화산) _공내역서_수원율전조합_실행내역서 - 구미옥계(가)" xfId="4902"/>
    <cellStyle name="_적격(화산) _공내역서_수원율전조합_실행내역서-경산백천" xfId="4903"/>
    <cellStyle name="_적격(화산) _공내역서_수원율전조합_염창동 주상복합 실행내역 검토안" xfId="4904"/>
    <cellStyle name="_적격(화산) _공내역서_수원율전조합_태평동 실행내역서" xfId="4905"/>
    <cellStyle name="_적격(화산) _공내역서_수정구 태평동 주상복합 실행내역 검토안" xfId="4906"/>
    <cellStyle name="_적격(화산) _공내역서_태평동 실행내역서" xfId="4907"/>
    <cellStyle name="_적격(화산) _공내역서-창호" xfId="4908"/>
    <cellStyle name="_적격(화산) _공내역서-창호_수원율전 실행내역" xfId="4909"/>
    <cellStyle name="_적격(화산) _공내역서-창호_수원율전 실행내역 검토안" xfId="4910"/>
    <cellStyle name="_적격(화산) _공내역서-창호_수원율전 실행내역 검토안_수원율전 실행내역" xfId="4911"/>
    <cellStyle name="_적격(화산) _공내역서-창호_수원율전 실행내역 검토안_수원율전 실행내역 검토안" xfId="4912"/>
    <cellStyle name="_적격(화산) _공내역서-창호_수원율전 실행내역 검토안_수원율전 실행내역 검토안_수정구 태평동 주상복합 실행내역 검토안" xfId="4913"/>
    <cellStyle name="_적격(화산) _공내역서-창호_수원율전 실행내역 검토안_수원율전 실행내역 검토안_태평동 실행내역서" xfId="4914"/>
    <cellStyle name="_적격(화산) _공내역서-창호_수원율전 실행내역 검토안_수정구 태평동 주상복합 실행내역 검토안" xfId="4915"/>
    <cellStyle name="_적격(화산) _공내역서-창호_수원율전 실행내역 검토안_실행내역서" xfId="4916"/>
    <cellStyle name="_적격(화산) _공내역서-창호_수원율전 실행내역 검토안_실행내역서 - 구미옥계(가)" xfId="4917"/>
    <cellStyle name="_적격(화산) _공내역서-창호_수원율전 실행내역 검토안_실행내역서-경산백천" xfId="4918"/>
    <cellStyle name="_적격(화산) _공내역서-창호_수원율전 실행내역 검토안_염창동 주상복합 실행내역 검토안" xfId="4919"/>
    <cellStyle name="_적격(화산) _공내역서-창호_수원율전 실행내역 검토안_태평동 실행내역서" xfId="4920"/>
    <cellStyle name="_적격(화산) _공내역서-창호_수원율전조합" xfId="4921"/>
    <cellStyle name="_적격(화산) _공내역서-창호_수원율전조합_수원율전 실행내역" xfId="4922"/>
    <cellStyle name="_적격(화산) _공내역서-창호_수원율전조합_수원율전 실행내역 검토안" xfId="4923"/>
    <cellStyle name="_적격(화산) _공내역서-창호_수원율전조합_수원율전 실행내역 검토안_수정구 태평동 주상복합 실행내역 검토안" xfId="4924"/>
    <cellStyle name="_적격(화산) _공내역서-창호_수원율전조합_수원율전 실행내역 검토안_태평동 실행내역서" xfId="4925"/>
    <cellStyle name="_적격(화산) _공내역서-창호_수원율전조합_수정구 태평동 주상복합 실행내역 검토안" xfId="4926"/>
    <cellStyle name="_적격(화산) _공내역서-창호_수원율전조합_실행내역서" xfId="4927"/>
    <cellStyle name="_적격(화산) _공내역서-창호_수원율전조합_실행내역서 - 구미옥계(가)" xfId="4928"/>
    <cellStyle name="_적격(화산) _공내역서-창호_수원율전조합_실행내역서-경산백천" xfId="4929"/>
    <cellStyle name="_적격(화산) _공내역서-창호_수원율전조합_염창동 주상복합 실행내역 검토안" xfId="4930"/>
    <cellStyle name="_적격(화산) _공내역서-창호_수원율전조합_태평동 실행내역서" xfId="4931"/>
    <cellStyle name="_적격(화산) _공내역서-창호_수정구 태평동 주상복합 실행내역 검토안" xfId="4932"/>
    <cellStyle name="_적격(화산) _공내역서-창호_태평동 실행내역서" xfId="4933"/>
    <cellStyle name="_적격(화산) _공내역서-창호분개" xfId="4934"/>
    <cellStyle name="_적격(화산) _공내역서-창호분개_수원율전 실행내역" xfId="4935"/>
    <cellStyle name="_적격(화산) _공내역서-창호분개_수원율전 실행내역 검토안" xfId="4936"/>
    <cellStyle name="_적격(화산) _공내역서-창호분개_수원율전 실행내역 검토안_수원율전 실행내역" xfId="4937"/>
    <cellStyle name="_적격(화산) _공내역서-창호분개_수원율전 실행내역 검토안_수원율전 실행내역 검토안" xfId="4938"/>
    <cellStyle name="_적격(화산) _공내역서-창호분개_수원율전 실행내역 검토안_수원율전 실행내역 검토안_수정구 태평동 주상복합 실행내역 검토안" xfId="4939"/>
    <cellStyle name="_적격(화산) _공내역서-창호분개_수원율전 실행내역 검토안_수원율전 실행내역 검토안_태평동 실행내역서" xfId="4940"/>
    <cellStyle name="_적격(화산) _공내역서-창호분개_수원율전 실행내역 검토안_수정구 태평동 주상복합 실행내역 검토안" xfId="4941"/>
    <cellStyle name="_적격(화산) _공내역서-창호분개_수원율전 실행내역 검토안_실행내역서" xfId="4942"/>
    <cellStyle name="_적격(화산) _공내역서-창호분개_수원율전 실행내역 검토안_실행내역서 - 구미옥계(가)" xfId="4943"/>
    <cellStyle name="_적격(화산) _공내역서-창호분개_수원율전 실행내역 검토안_실행내역서-경산백천" xfId="4944"/>
    <cellStyle name="_적격(화산) _공내역서-창호분개_수원율전 실행내역 검토안_염창동 주상복합 실행내역 검토안" xfId="4945"/>
    <cellStyle name="_적격(화산) _공내역서-창호분개_수원율전 실행내역 검토안_태평동 실행내역서" xfId="4946"/>
    <cellStyle name="_적격(화산) _공내역서-창호분개_수원율전조합" xfId="4947"/>
    <cellStyle name="_적격(화산) _공내역서-창호분개_수원율전조합_수원율전 실행내역" xfId="4948"/>
    <cellStyle name="_적격(화산) _공내역서-창호분개_수원율전조합_수원율전 실행내역 검토안" xfId="4949"/>
    <cellStyle name="_적격(화산) _공내역서-창호분개_수원율전조합_수원율전 실행내역 검토안_수정구 태평동 주상복합 실행내역 검토안" xfId="4950"/>
    <cellStyle name="_적격(화산) _공내역서-창호분개_수원율전조합_수원율전 실행내역 검토안_태평동 실행내역서" xfId="4951"/>
    <cellStyle name="_적격(화산) _공내역서-창호분개_수원율전조합_수정구 태평동 주상복합 실행내역 검토안" xfId="4952"/>
    <cellStyle name="_적격(화산) _공내역서-창호분개_수원율전조합_실행내역서" xfId="4953"/>
    <cellStyle name="_적격(화산) _공내역서-창호분개_수원율전조합_실행내역서 - 구미옥계(가)" xfId="4954"/>
    <cellStyle name="_적격(화산) _공내역서-창호분개_수원율전조합_실행내역서-경산백천" xfId="4955"/>
    <cellStyle name="_적격(화산) _공내역서-창호분개_수원율전조합_염창동 주상복합 실행내역 검토안" xfId="4956"/>
    <cellStyle name="_적격(화산) _공내역서-창호분개_수원율전조합_태평동 실행내역서" xfId="4957"/>
    <cellStyle name="_적격(화산) _공내역서-창호분개_수정구 태평동 주상복합 실행내역 검토안" xfId="4958"/>
    <cellStyle name="_적격(화산) _공내역서-창호분개_태평동 실행내역서" xfId="4959"/>
    <cellStyle name="_적격(화산) _광장주차장" xfId="4960"/>
    <cellStyle name="_적격(화산) _광주평동투찰" xfId="4961"/>
    <cellStyle name="_적격(화산) _광주평동품의1" xfId="4962"/>
    <cellStyle name="_적격(화산) _노원문화회관전기" xfId="4963"/>
    <cellStyle name="_적격(화산) _노원문화회관전기_신사동업무시설빌딩분리" xfId="4964"/>
    <cellStyle name="_적격(화산) _노원문화회관전기_입찰견적서(제출)" xfId="4965"/>
    <cellStyle name="_적격(화산) _노원문화회관전기_입찰견적서(제출-세원NEGO)" xfId="4966"/>
    <cellStyle name="_적격(화산) _노원문화회관전기_입찰견적서(제출-수정)" xfId="4967"/>
    <cellStyle name="_적격(화산) _대전저유소탱크전기계장공사" xfId="4968"/>
    <cellStyle name="_적격(화산) _대전저유소탱크전기계장공사_광장주차장" xfId="4969"/>
    <cellStyle name="_적격(화산) _대전저유소탱크전기계장공사_신사동업무시설빌딩분리" xfId="4970"/>
    <cellStyle name="_적격(화산) _대전저유소탱크전기계장공사_입찰견적서(제출)" xfId="4971"/>
    <cellStyle name="_적격(화산) _대전저유소탱크전기계장공사_입찰견적서(제출-세원NEGO)" xfId="4972"/>
    <cellStyle name="_적격(화산) _대전저유소탱크전기계장공사_입찰견적서(제출-수정)" xfId="4973"/>
    <cellStyle name="_적격(화산) _도곡동임시" xfId="4974"/>
    <cellStyle name="_적격(화산) _도곡동임시_신사동업무시설빌딩분리" xfId="4975"/>
    <cellStyle name="_적격(화산) _도곡동임시_입찰견적서(제출)" xfId="4976"/>
    <cellStyle name="_적격(화산) _도곡동임시_입찰견적서(제출-세원NEGO)" xfId="4977"/>
    <cellStyle name="_적격(화산) _도곡동임시_입찰견적서(제출-수정)" xfId="4978"/>
    <cellStyle name="_적격(화산) _부천 소사" xfId="4979"/>
    <cellStyle name="_적격(화산) _부천 소사 2차" xfId="4980"/>
    <cellStyle name="_적격(화산) _부천 소사 2차_신사동업무시설빌딩분리" xfId="4981"/>
    <cellStyle name="_적격(화산) _부천 소사 2차_입찰견적서(제출)" xfId="4982"/>
    <cellStyle name="_적격(화산) _부천 소사 2차_입찰견적서(제출-세원NEGO)" xfId="4983"/>
    <cellStyle name="_적격(화산) _부천 소사 2차_입찰견적서(제출-수정)" xfId="4984"/>
    <cellStyle name="_적격(화산) _부천 소사_신사동업무시설빌딩분리" xfId="4985"/>
    <cellStyle name="_적격(화산) _부천 소사_입찰견적서(제출)" xfId="4986"/>
    <cellStyle name="_적격(화산) _부천 소사_입찰견적서(제출-세원NEGO)" xfId="4987"/>
    <cellStyle name="_적격(화산) _부천 소사_입찰견적서(제출-수정)" xfId="4988"/>
    <cellStyle name="_적격(화산) _사업예산2" xfId="4989"/>
    <cellStyle name="_적격(화산) _사업예산대비" xfId="4990"/>
    <cellStyle name="_적격(화산) _송학하수품의(설계넣고)" xfId="4991"/>
    <cellStyle name="_적격(화산) _수목" xfId="4992"/>
    <cellStyle name="_적격(화산) _수목_사업예산2" xfId="4993"/>
    <cellStyle name="_적격(화산) _수목_사업예산대비" xfId="4994"/>
    <cellStyle name="_적격(화산) _수원율전 실행내역" xfId="4995"/>
    <cellStyle name="_적격(화산) _수원율전 실행내역 검토안" xfId="4996"/>
    <cellStyle name="_적격(화산) _수원율전 실행내역 검토안_수원율전 실행내역" xfId="4997"/>
    <cellStyle name="_적격(화산) _수원율전 실행내역 검토안_수원율전 실행내역 검토안" xfId="4998"/>
    <cellStyle name="_적격(화산) _수원율전 실행내역 검토안_수원율전 실행내역 검토안_수정구 태평동 주상복합 실행내역 검토안" xfId="4999"/>
    <cellStyle name="_적격(화산) _수원율전 실행내역 검토안_수원율전 실행내역 검토안_태평동 실행내역서" xfId="5000"/>
    <cellStyle name="_적격(화산) _수원율전 실행내역 검토안_수정구 태평동 주상복합 실행내역 검토안" xfId="5001"/>
    <cellStyle name="_적격(화산) _수원율전 실행내역 검토안_실행내역서" xfId="5002"/>
    <cellStyle name="_적격(화산) _수원율전 실행내역 검토안_실행내역서 - 구미옥계(가)" xfId="5003"/>
    <cellStyle name="_적격(화산) _수원율전 실행내역 검토안_실행내역서-경산백천" xfId="5004"/>
    <cellStyle name="_적격(화산) _수원율전 실행내역 검토안_염창동 주상복합 실행내역 검토안" xfId="5005"/>
    <cellStyle name="_적격(화산) _수원율전 실행내역 검토안_태평동 실행내역서" xfId="5006"/>
    <cellStyle name="_적격(화산) _수원율전조합" xfId="5007"/>
    <cellStyle name="_적격(화산) _수원율전조합_수원율전 실행내역" xfId="5008"/>
    <cellStyle name="_적격(화산) _수원율전조합_수원율전 실행내역 검토안" xfId="5009"/>
    <cellStyle name="_적격(화산) _수원율전조합_수원율전 실행내역 검토안_수정구 태평동 주상복합 실행내역 검토안" xfId="5010"/>
    <cellStyle name="_적격(화산) _수원율전조합_수원율전 실행내역 검토안_태평동 실행내역서" xfId="5011"/>
    <cellStyle name="_적격(화산) _수원율전조합_수정구 태평동 주상복합 실행내역 검토안" xfId="5012"/>
    <cellStyle name="_적격(화산) _수원율전조합_실행내역서" xfId="5013"/>
    <cellStyle name="_적격(화산) _수원율전조합_실행내역서 - 구미옥계(가)" xfId="5014"/>
    <cellStyle name="_적격(화산) _수원율전조합_실행내역서-경산백천" xfId="5015"/>
    <cellStyle name="_적격(화산) _수원율전조합_염창동 주상복합 실행내역 검토안" xfId="5016"/>
    <cellStyle name="_적격(화산) _수원율전조합_태평동 실행내역서" xfId="5017"/>
    <cellStyle name="_적격(화산) _수정구 태평동 주상복합 실행내역 검토안" xfId="5018"/>
    <cellStyle name="_적격(화산) _수출입은행" xfId="5019"/>
    <cellStyle name="_적격(화산) _수출입은행_신사동업무시설빌딩분리" xfId="5020"/>
    <cellStyle name="_적격(화산) _수출입은행_입찰견적서(제출)" xfId="5021"/>
    <cellStyle name="_적격(화산) _수출입은행_입찰견적서(제출-세원NEGO)" xfId="5022"/>
    <cellStyle name="_적격(화산) _수출입은행_입찰견적서(제출-수정)" xfId="5023"/>
    <cellStyle name="_적격(화산) _신사동업무시설빌딩분리" xfId="5024"/>
    <cellStyle name="_적격(화산) _입찰견적서(제출)" xfId="5025"/>
    <cellStyle name="_적격(화산) _입찰견적서(제출-세원NEGO)" xfId="5026"/>
    <cellStyle name="_적격(화산) _입찰견적서(제출-수정)" xfId="5027"/>
    <cellStyle name="_적격(화산) _지붕공사" xfId="5028"/>
    <cellStyle name="_적격(화산) _지붕공사_수원율전 실행내역" xfId="5029"/>
    <cellStyle name="_적격(화산) _지붕공사_수원율전 실행내역 검토안" xfId="5030"/>
    <cellStyle name="_적격(화산) _지붕공사_수원율전 실행내역 검토안_수원율전 실행내역" xfId="5031"/>
    <cellStyle name="_적격(화산) _지붕공사_수원율전 실행내역 검토안_수원율전 실행내역 검토안" xfId="5032"/>
    <cellStyle name="_적격(화산) _지붕공사_수원율전 실행내역 검토안_수원율전 실행내역 검토안_수정구 태평동 주상복합 실행내역 검토안" xfId="5033"/>
    <cellStyle name="_적격(화산) _지붕공사_수원율전 실행내역 검토안_수원율전 실행내역 검토안_태평동 실행내역서" xfId="5034"/>
    <cellStyle name="_적격(화산) _지붕공사_수원율전 실행내역 검토안_수정구 태평동 주상복합 실행내역 검토안" xfId="5035"/>
    <cellStyle name="_적격(화산) _지붕공사_수원율전 실행내역 검토안_실행내역서" xfId="5036"/>
    <cellStyle name="_적격(화산) _지붕공사_수원율전 실행내역 검토안_실행내역서 - 구미옥계(가)" xfId="5037"/>
    <cellStyle name="_적격(화산) _지붕공사_수원율전 실행내역 검토안_실행내역서-경산백천" xfId="5038"/>
    <cellStyle name="_적격(화산) _지붕공사_수원율전 실행내역 검토안_염창동 주상복합 실행내역 검토안" xfId="5039"/>
    <cellStyle name="_적격(화산) _지붕공사_수원율전 실행내역 검토안_태평동 실행내역서" xfId="5040"/>
    <cellStyle name="_적격(화산) _지붕공사_수원율전조합" xfId="5041"/>
    <cellStyle name="_적격(화산) _지붕공사_수원율전조합_수원율전 실행내역" xfId="5042"/>
    <cellStyle name="_적격(화산) _지붕공사_수원율전조합_수원율전 실행내역 검토안" xfId="5043"/>
    <cellStyle name="_적격(화산) _지붕공사_수원율전조합_수원율전 실행내역 검토안_수정구 태평동 주상복합 실행내역 검토안" xfId="5044"/>
    <cellStyle name="_적격(화산) _지붕공사_수원율전조합_수원율전 실행내역 검토안_태평동 실행내역서" xfId="5045"/>
    <cellStyle name="_적격(화산) _지붕공사_수원율전조합_수정구 태평동 주상복합 실행내역 검토안" xfId="5046"/>
    <cellStyle name="_적격(화산) _지붕공사_수원율전조합_실행내역서" xfId="5047"/>
    <cellStyle name="_적격(화산) _지붕공사_수원율전조합_실행내역서 - 구미옥계(가)" xfId="5048"/>
    <cellStyle name="_적격(화산) _지붕공사_수원율전조합_실행내역서-경산백천" xfId="5049"/>
    <cellStyle name="_적격(화산) _지붕공사_수원율전조합_염창동 주상복합 실행내역 검토안" xfId="5050"/>
    <cellStyle name="_적격(화산) _지붕공사_수원율전조합_태평동 실행내역서" xfId="5051"/>
    <cellStyle name="_적격(화산) _지붕공사_수정구 태평동 주상복합 실행내역 검토안" xfId="5052"/>
    <cellStyle name="_적격(화산) _지붕공사_태평동 실행내역서" xfId="5053"/>
    <cellStyle name="_적격(화산) _충정로임시동력(계약)" xfId="5054"/>
    <cellStyle name="_적격(화산) _충정로임시동력(계약)_신사동업무시설빌딩분리" xfId="5055"/>
    <cellStyle name="_적격(화산) _충정로임시동력(계약)_입찰견적서(제출)" xfId="5056"/>
    <cellStyle name="_적격(화산) _충정로임시동력(계약)_입찰견적서(제출-세원NEGO)" xfId="5057"/>
    <cellStyle name="_적격(화산) _충정로임시동력(계약)_입찰견적서(제출-수정)" xfId="5058"/>
    <cellStyle name="_적격(화산) _태평동 실행내역서" xfId="5059"/>
    <cellStyle name="_전기(부암동)" xfId="5060"/>
    <cellStyle name="_전기공사실행(전체)내역" xfId="5061"/>
    <cellStyle name="_전기공사일위대가(복사용)" xfId="10205"/>
    <cellStyle name="_전기공사일위대가(참고용)" xfId="10206"/>
    <cellStyle name="_전기공사일위대가-060501" xfId="10207"/>
    <cellStyle name="_전기공사일위대가-060509" xfId="10208"/>
    <cellStyle name="_전기내역(불모)" xfId="5062"/>
    <cellStyle name="_전기물량" xfId="5063"/>
    <cellStyle name="_전등전열" xfId="149"/>
    <cellStyle name="_전자지불(삼성SDS)" xfId="5064"/>
    <cellStyle name="_전자지불-(케이비)" xfId="5065"/>
    <cellStyle name="_전주시관내(이서~용정)건설공사(신화)" xfId="5066"/>
    <cellStyle name="_전체공사내역서" xfId="5067"/>
    <cellStyle name="_점검정비기준" xfId="5068"/>
    <cellStyle name="_정보통합견적서_20030207_2차" xfId="150"/>
    <cellStyle name="_정부노임단가" xfId="5069"/>
    <cellStyle name="_정산개요" xfId="5070"/>
    <cellStyle name="_정산내역서(음향)" xfId="151"/>
    <cellStyle name="_제18회(05.02)수정본" xfId="5071"/>
    <cellStyle name="_제목" xfId="5072"/>
    <cellStyle name="_제목_내역서" xfId="5073"/>
    <cellStyle name="_제작시설_내역(합계)" xfId="152"/>
    <cellStyle name="_제작시설_내역-3" xfId="153"/>
    <cellStyle name="_제주3차-040626(제출)" xfId="3457"/>
    <cellStyle name="_제주도문예회관(동아PA)" xfId="5074"/>
    <cellStyle name="_제출용병천하수(지역관로1)" xfId="5075"/>
    <cellStyle name="_제출용병천하수(지역관로1)_광주평동투찰" xfId="5076"/>
    <cellStyle name="_제출용병천하수(지역관로1)_광주평동품의1" xfId="5077"/>
    <cellStyle name="_제출용병천하수(지역관로1)_송학하수품의(설계넣고)" xfId="5078"/>
    <cellStyle name="_조경공내역서" xfId="5079"/>
    <cellStyle name="_조인양식" xfId="5080"/>
    <cellStyle name="_주조정실" xfId="154"/>
    <cellStyle name="_준공내역(전기)" xfId="5081"/>
    <cellStyle name="_중계0318입찰" xfId="155"/>
    <cellStyle name="_중도금기성(제출용)" xfId="5082"/>
    <cellStyle name="_중림내역표지" xfId="5083"/>
    <cellStyle name="_증권거래소(산출-1)" xfId="156"/>
    <cellStyle name="_지구경계 성토량변경" xfId="5084"/>
    <cellStyle name="_지장물이설공사(단가및 수량산출서)" xfId="5085"/>
    <cellStyle name="_지정과제1분기실적(확정990408)" xfId="5086"/>
    <cellStyle name="_지정과제1분기실적(확정990408)_1" xfId="5087"/>
    <cellStyle name="_지정과제2차심의list" xfId="5098"/>
    <cellStyle name="_지정과제2차심의list_1" xfId="5099"/>
    <cellStyle name="_지정과제2차심의list_2" xfId="5100"/>
    <cellStyle name="_지정과제2차심의결과" xfId="5088"/>
    <cellStyle name="_지정과제2차심의결과(금액조정후최종)" xfId="5089"/>
    <cellStyle name="_지정과제2차심의결과(금액조정후최종)_1" xfId="5090"/>
    <cellStyle name="_지정과제2차심의결과(금액조정후최종)_1_경영개선실적보고(전주공장)" xfId="5091"/>
    <cellStyle name="_지정과제2차심의결과(금액조정후최종)_1_별첨1_2" xfId="5092"/>
    <cellStyle name="_지정과제2차심의결과(금액조정후최종)_1_제안과제집계표(공장전체)" xfId="5093"/>
    <cellStyle name="_지정과제2차심의결과(금액조정후최종)_경영개선실적보고(전주공장)" xfId="5094"/>
    <cellStyle name="_지정과제2차심의결과(금액조정후최종)_별첨1_2" xfId="5095"/>
    <cellStyle name="_지정과제2차심의결과(금액조정후최종)_제안과제집계표(공장전체)" xfId="5096"/>
    <cellStyle name="_지정과제2차심의결과_1" xfId="5097"/>
    <cellStyle name="_직접경비" xfId="5101"/>
    <cellStyle name="_집계" xfId="5102"/>
    <cellStyle name="_집계표" xfId="5103"/>
    <cellStyle name="_집중관리(981231)" xfId="5104"/>
    <cellStyle name="_집중관리(981231)_1" xfId="5105"/>
    <cellStyle name="_집중관리(지정과제및 양식)" xfId="5106"/>
    <cellStyle name="_집중관리(지정과제및 양식)_1" xfId="5107"/>
    <cellStyle name="_집행갑지 " xfId="5108"/>
    <cellStyle name="_집행갑지 _공내역서" xfId="5109"/>
    <cellStyle name="_집행갑지 _공내역서_수원율전 실행내역" xfId="5110"/>
    <cellStyle name="_집행갑지 _공내역서_수원율전 실행내역 검토안" xfId="5111"/>
    <cellStyle name="_집행갑지 _공내역서_수원율전 실행내역 검토안_수원율전 실행내역" xfId="5112"/>
    <cellStyle name="_집행갑지 _공내역서_수원율전 실행내역 검토안_수원율전 실행내역 검토안" xfId="5113"/>
    <cellStyle name="_집행갑지 _공내역서_수원율전 실행내역 검토안_수원율전 실행내역 검토안_수정구 태평동 주상복합 실행내역 검토안" xfId="5114"/>
    <cellStyle name="_집행갑지 _공내역서_수원율전 실행내역 검토안_수원율전 실행내역 검토안_태평동 실행내역서" xfId="5115"/>
    <cellStyle name="_집행갑지 _공내역서_수원율전 실행내역 검토안_수정구 태평동 주상복합 실행내역 검토안" xfId="5116"/>
    <cellStyle name="_집행갑지 _공내역서_수원율전 실행내역 검토안_실행내역서" xfId="5117"/>
    <cellStyle name="_집행갑지 _공내역서_수원율전 실행내역 검토안_실행내역서 - 구미옥계(가)" xfId="5118"/>
    <cellStyle name="_집행갑지 _공내역서_수원율전 실행내역 검토안_실행내역서-경산백천" xfId="5119"/>
    <cellStyle name="_집행갑지 _공내역서_수원율전 실행내역 검토안_염창동 주상복합 실행내역 검토안" xfId="5120"/>
    <cellStyle name="_집행갑지 _공내역서_수원율전 실행내역 검토안_태평동 실행내역서" xfId="5121"/>
    <cellStyle name="_집행갑지 _공내역서_수원율전조합" xfId="5122"/>
    <cellStyle name="_집행갑지 _공내역서_수원율전조합_수원율전 실행내역" xfId="5123"/>
    <cellStyle name="_집행갑지 _공내역서_수원율전조합_수원율전 실행내역 검토안" xfId="5124"/>
    <cellStyle name="_집행갑지 _공내역서_수원율전조합_수원율전 실행내역 검토안_수정구 태평동 주상복합 실행내역 검토안" xfId="5125"/>
    <cellStyle name="_집행갑지 _공내역서_수원율전조합_수원율전 실행내역 검토안_태평동 실행내역서" xfId="5126"/>
    <cellStyle name="_집행갑지 _공내역서_수원율전조합_수정구 태평동 주상복합 실행내역 검토안" xfId="5127"/>
    <cellStyle name="_집행갑지 _공내역서_수원율전조합_실행내역서" xfId="5128"/>
    <cellStyle name="_집행갑지 _공내역서_수원율전조합_실행내역서 - 구미옥계(가)" xfId="5129"/>
    <cellStyle name="_집행갑지 _공내역서_수원율전조합_실행내역서-경산백천" xfId="5130"/>
    <cellStyle name="_집행갑지 _공내역서_수원율전조합_염창동 주상복합 실행내역 검토안" xfId="5131"/>
    <cellStyle name="_집행갑지 _공내역서_수원율전조합_태평동 실행내역서" xfId="5132"/>
    <cellStyle name="_집행갑지 _공내역서_수정구 태평동 주상복합 실행내역 검토안" xfId="5133"/>
    <cellStyle name="_집행갑지 _공내역서_태평동 실행내역서" xfId="5134"/>
    <cellStyle name="_집행갑지 _공내역서-창호" xfId="5135"/>
    <cellStyle name="_집행갑지 _공내역서-창호_수원율전 실행내역" xfId="5136"/>
    <cellStyle name="_집행갑지 _공내역서-창호_수원율전 실행내역 검토안" xfId="5137"/>
    <cellStyle name="_집행갑지 _공내역서-창호_수원율전 실행내역 검토안_수원율전 실행내역" xfId="5138"/>
    <cellStyle name="_집행갑지 _공내역서-창호_수원율전 실행내역 검토안_수원율전 실행내역 검토안" xfId="5139"/>
    <cellStyle name="_집행갑지 _공내역서-창호_수원율전 실행내역 검토안_수원율전 실행내역 검토안_수정구 태평동 주상복합 실행내역 검토안" xfId="5140"/>
    <cellStyle name="_집행갑지 _공내역서-창호_수원율전 실행내역 검토안_수원율전 실행내역 검토안_태평동 실행내역서" xfId="5141"/>
    <cellStyle name="_집행갑지 _공내역서-창호_수원율전 실행내역 검토안_수정구 태평동 주상복합 실행내역 검토안" xfId="5142"/>
    <cellStyle name="_집행갑지 _공내역서-창호_수원율전 실행내역 검토안_실행내역서" xfId="5143"/>
    <cellStyle name="_집행갑지 _공내역서-창호_수원율전 실행내역 검토안_실행내역서 - 구미옥계(가)" xfId="5144"/>
    <cellStyle name="_집행갑지 _공내역서-창호_수원율전 실행내역 검토안_실행내역서-경산백천" xfId="5145"/>
    <cellStyle name="_집행갑지 _공내역서-창호_수원율전 실행내역 검토안_염창동 주상복합 실행내역 검토안" xfId="5146"/>
    <cellStyle name="_집행갑지 _공내역서-창호_수원율전 실행내역 검토안_태평동 실행내역서" xfId="5147"/>
    <cellStyle name="_집행갑지 _공내역서-창호_수원율전조합" xfId="5148"/>
    <cellStyle name="_집행갑지 _공내역서-창호_수원율전조합_수원율전 실행내역" xfId="5149"/>
    <cellStyle name="_집행갑지 _공내역서-창호_수원율전조합_수원율전 실행내역 검토안" xfId="5150"/>
    <cellStyle name="_집행갑지 _공내역서-창호_수원율전조합_수원율전 실행내역 검토안_수정구 태평동 주상복합 실행내역 검토안" xfId="5151"/>
    <cellStyle name="_집행갑지 _공내역서-창호_수원율전조합_수원율전 실행내역 검토안_태평동 실행내역서" xfId="5152"/>
    <cellStyle name="_집행갑지 _공내역서-창호_수원율전조합_수정구 태평동 주상복합 실행내역 검토안" xfId="5153"/>
    <cellStyle name="_집행갑지 _공내역서-창호_수원율전조합_실행내역서" xfId="5154"/>
    <cellStyle name="_집행갑지 _공내역서-창호_수원율전조합_실행내역서 - 구미옥계(가)" xfId="5155"/>
    <cellStyle name="_집행갑지 _공내역서-창호_수원율전조합_실행내역서-경산백천" xfId="5156"/>
    <cellStyle name="_집행갑지 _공내역서-창호_수원율전조합_염창동 주상복합 실행내역 검토안" xfId="5157"/>
    <cellStyle name="_집행갑지 _공내역서-창호_수원율전조합_태평동 실행내역서" xfId="5158"/>
    <cellStyle name="_집행갑지 _공내역서-창호_수정구 태평동 주상복합 실행내역 검토안" xfId="5159"/>
    <cellStyle name="_집행갑지 _공내역서-창호_태평동 실행내역서" xfId="5160"/>
    <cellStyle name="_집행갑지 _공내역서-창호분개" xfId="5161"/>
    <cellStyle name="_집행갑지 _공내역서-창호분개_수원율전 실행내역" xfId="5162"/>
    <cellStyle name="_집행갑지 _공내역서-창호분개_수원율전 실행내역 검토안" xfId="5163"/>
    <cellStyle name="_집행갑지 _공내역서-창호분개_수원율전 실행내역 검토안_수원율전 실행내역" xfId="5164"/>
    <cellStyle name="_집행갑지 _공내역서-창호분개_수원율전 실행내역 검토안_수원율전 실행내역 검토안" xfId="5165"/>
    <cellStyle name="_집행갑지 _공내역서-창호분개_수원율전 실행내역 검토안_수원율전 실행내역 검토안_수정구 태평동 주상복합 실행내역 검토안" xfId="5166"/>
    <cellStyle name="_집행갑지 _공내역서-창호분개_수원율전 실행내역 검토안_수원율전 실행내역 검토안_태평동 실행내역서" xfId="5167"/>
    <cellStyle name="_집행갑지 _공내역서-창호분개_수원율전 실행내역 검토안_수정구 태평동 주상복합 실행내역 검토안" xfId="5168"/>
    <cellStyle name="_집행갑지 _공내역서-창호분개_수원율전 실행내역 검토안_실행내역서" xfId="5169"/>
    <cellStyle name="_집행갑지 _공내역서-창호분개_수원율전 실행내역 검토안_실행내역서 - 구미옥계(가)" xfId="5170"/>
    <cellStyle name="_집행갑지 _공내역서-창호분개_수원율전 실행내역 검토안_실행내역서-경산백천" xfId="5171"/>
    <cellStyle name="_집행갑지 _공내역서-창호분개_수원율전 실행내역 검토안_염창동 주상복합 실행내역 검토안" xfId="5172"/>
    <cellStyle name="_집행갑지 _공내역서-창호분개_수원율전 실행내역 검토안_태평동 실행내역서" xfId="5173"/>
    <cellStyle name="_집행갑지 _공내역서-창호분개_수원율전조합" xfId="5174"/>
    <cellStyle name="_집행갑지 _공내역서-창호분개_수원율전조합_수원율전 실행내역" xfId="5175"/>
    <cellStyle name="_집행갑지 _공내역서-창호분개_수원율전조합_수원율전 실행내역 검토안" xfId="5176"/>
    <cellStyle name="_집행갑지 _공내역서-창호분개_수원율전조합_수원율전 실행내역 검토안_수정구 태평동 주상복합 실행내역 검토안" xfId="5177"/>
    <cellStyle name="_집행갑지 _공내역서-창호분개_수원율전조합_수원율전 실행내역 검토안_태평동 실행내역서" xfId="5178"/>
    <cellStyle name="_집행갑지 _공내역서-창호분개_수원율전조합_수정구 태평동 주상복합 실행내역 검토안" xfId="5179"/>
    <cellStyle name="_집행갑지 _공내역서-창호분개_수원율전조합_실행내역서" xfId="5180"/>
    <cellStyle name="_집행갑지 _공내역서-창호분개_수원율전조합_실행내역서 - 구미옥계(가)" xfId="5181"/>
    <cellStyle name="_집행갑지 _공내역서-창호분개_수원율전조합_실행내역서-경산백천" xfId="5182"/>
    <cellStyle name="_집행갑지 _공내역서-창호분개_수원율전조합_염창동 주상복합 실행내역 검토안" xfId="5183"/>
    <cellStyle name="_집행갑지 _공내역서-창호분개_수원율전조합_태평동 실행내역서" xfId="5184"/>
    <cellStyle name="_집행갑지 _공내역서-창호분개_수정구 태평동 주상복합 실행내역 검토안" xfId="5185"/>
    <cellStyle name="_집행갑지 _공내역서-창호분개_태평동 실행내역서" xfId="5186"/>
    <cellStyle name="_집행갑지 _광주평동투찰" xfId="5187"/>
    <cellStyle name="_집행갑지 _광주평동품의1" xfId="5188"/>
    <cellStyle name="_집행갑지 _송학하수품의(설계넣고)" xfId="5189"/>
    <cellStyle name="_집행갑지 _수원율전 실행내역" xfId="5190"/>
    <cellStyle name="_집행갑지 _수원율전 실행내역 검토안" xfId="5191"/>
    <cellStyle name="_집행갑지 _수원율전 실행내역 검토안_수원율전 실행내역" xfId="5192"/>
    <cellStyle name="_집행갑지 _수원율전 실행내역 검토안_수원율전 실행내역 검토안" xfId="5193"/>
    <cellStyle name="_집행갑지 _수원율전 실행내역 검토안_수원율전 실행내역 검토안_수정구 태평동 주상복합 실행내역 검토안" xfId="5194"/>
    <cellStyle name="_집행갑지 _수원율전 실행내역 검토안_수원율전 실행내역 검토안_태평동 실행내역서" xfId="5195"/>
    <cellStyle name="_집행갑지 _수원율전 실행내역 검토안_수정구 태평동 주상복합 실행내역 검토안" xfId="5196"/>
    <cellStyle name="_집행갑지 _수원율전 실행내역 검토안_실행내역서" xfId="5197"/>
    <cellStyle name="_집행갑지 _수원율전 실행내역 검토안_실행내역서 - 구미옥계(가)" xfId="5198"/>
    <cellStyle name="_집행갑지 _수원율전 실행내역 검토안_실행내역서-경산백천" xfId="5199"/>
    <cellStyle name="_집행갑지 _수원율전 실행내역 검토안_염창동 주상복합 실행내역 검토안" xfId="5200"/>
    <cellStyle name="_집행갑지 _수원율전 실행내역 검토안_태평동 실행내역서" xfId="5201"/>
    <cellStyle name="_집행갑지 _수원율전조합" xfId="5202"/>
    <cellStyle name="_집행갑지 _수원율전조합_수원율전 실행내역" xfId="5203"/>
    <cellStyle name="_집행갑지 _수원율전조합_수원율전 실행내역 검토안" xfId="5204"/>
    <cellStyle name="_집행갑지 _수원율전조합_수원율전 실행내역 검토안_수정구 태평동 주상복합 실행내역 검토안" xfId="5205"/>
    <cellStyle name="_집행갑지 _수원율전조합_수원율전 실행내역 검토안_태평동 실행내역서" xfId="5206"/>
    <cellStyle name="_집행갑지 _수원율전조합_수정구 태평동 주상복합 실행내역 검토안" xfId="5207"/>
    <cellStyle name="_집행갑지 _수원율전조합_실행내역서" xfId="5208"/>
    <cellStyle name="_집행갑지 _수원율전조합_실행내역서 - 구미옥계(가)" xfId="5209"/>
    <cellStyle name="_집행갑지 _수원율전조합_실행내역서-경산백천" xfId="5210"/>
    <cellStyle name="_집행갑지 _수원율전조합_염창동 주상복합 실행내역 검토안" xfId="5211"/>
    <cellStyle name="_집행갑지 _수원율전조합_태평동 실행내역서" xfId="5212"/>
    <cellStyle name="_집행갑지 _수정구 태평동 주상복합 실행내역 검토안" xfId="5213"/>
    <cellStyle name="_집행갑지 _지붕공사" xfId="5214"/>
    <cellStyle name="_집행갑지 _지붕공사_수원율전 실행내역" xfId="5215"/>
    <cellStyle name="_집행갑지 _지붕공사_수원율전 실행내역 검토안" xfId="5216"/>
    <cellStyle name="_집행갑지 _지붕공사_수원율전 실행내역 검토안_수원율전 실행내역" xfId="5217"/>
    <cellStyle name="_집행갑지 _지붕공사_수원율전 실행내역 검토안_수원율전 실행내역 검토안" xfId="5218"/>
    <cellStyle name="_집행갑지 _지붕공사_수원율전 실행내역 검토안_수원율전 실행내역 검토안_수정구 태평동 주상복합 실행내역 검토안" xfId="5219"/>
    <cellStyle name="_집행갑지 _지붕공사_수원율전 실행내역 검토안_수원율전 실행내역 검토안_태평동 실행내역서" xfId="5220"/>
    <cellStyle name="_집행갑지 _지붕공사_수원율전 실행내역 검토안_수정구 태평동 주상복합 실행내역 검토안" xfId="5221"/>
    <cellStyle name="_집행갑지 _지붕공사_수원율전 실행내역 검토안_실행내역서" xfId="5222"/>
    <cellStyle name="_집행갑지 _지붕공사_수원율전 실행내역 검토안_실행내역서 - 구미옥계(가)" xfId="5223"/>
    <cellStyle name="_집행갑지 _지붕공사_수원율전 실행내역 검토안_실행내역서-경산백천" xfId="5224"/>
    <cellStyle name="_집행갑지 _지붕공사_수원율전 실행내역 검토안_염창동 주상복합 실행내역 검토안" xfId="5225"/>
    <cellStyle name="_집행갑지 _지붕공사_수원율전 실행내역 검토안_태평동 실행내역서" xfId="5226"/>
    <cellStyle name="_집행갑지 _지붕공사_수원율전조합" xfId="5227"/>
    <cellStyle name="_집행갑지 _지붕공사_수원율전조합_수원율전 실행내역" xfId="5228"/>
    <cellStyle name="_집행갑지 _지붕공사_수원율전조합_수원율전 실행내역 검토안" xfId="5229"/>
    <cellStyle name="_집행갑지 _지붕공사_수원율전조합_수원율전 실행내역 검토안_수정구 태평동 주상복합 실행내역 검토안" xfId="5230"/>
    <cellStyle name="_집행갑지 _지붕공사_수원율전조합_수원율전 실행내역 검토안_태평동 실행내역서" xfId="5231"/>
    <cellStyle name="_집행갑지 _지붕공사_수원율전조합_수정구 태평동 주상복합 실행내역 검토안" xfId="5232"/>
    <cellStyle name="_집행갑지 _지붕공사_수원율전조합_실행내역서" xfId="5233"/>
    <cellStyle name="_집행갑지 _지붕공사_수원율전조합_실행내역서 - 구미옥계(가)" xfId="5234"/>
    <cellStyle name="_집행갑지 _지붕공사_수원율전조합_실행내역서-경산백천" xfId="5235"/>
    <cellStyle name="_집행갑지 _지붕공사_수원율전조합_염창동 주상복합 실행내역 검토안" xfId="5236"/>
    <cellStyle name="_집행갑지 _지붕공사_수원율전조합_태평동 실행내역서" xfId="5237"/>
    <cellStyle name="_집행갑지 _지붕공사_수정구 태평동 주상복합 실행내역 검토안" xfId="5238"/>
    <cellStyle name="_집행갑지 _지붕공사_태평동 실행내역서" xfId="5239"/>
    <cellStyle name="_집행갑지 _태평동 실행내역서" xfId="5240"/>
    <cellStyle name="_창(에리트(설치제외)" xfId="5241"/>
    <cellStyle name="_철골비교" xfId="5242"/>
    <cellStyle name="_청담동근생내역(변경-800)" xfId="5243"/>
    <cellStyle name="_청사이전(양천케이블)-시스템031203(제출)" xfId="157"/>
    <cellStyle name="_청사이전(양천케이블)-시스템031226(제출)" xfId="158"/>
    <cellStyle name="_청소년수련관산출근거조서" xfId="159"/>
    <cellStyle name="_청소년수련관산출근거조서_1" xfId="160"/>
    <cellStyle name="_청소년수련관일위대가" xfId="161"/>
    <cellStyle name="_청소년수련관일위대가_1" xfId="162"/>
    <cellStyle name="_초록봉이설공사0712" xfId="163"/>
    <cellStyle name="_총괄공사대갑 " xfId="5244"/>
    <cellStyle name="_총괄내역서" xfId="5245"/>
    <cellStyle name="_총괄대갑내역서(0327)" xfId="5246"/>
    <cellStyle name="_추가견적서" xfId="5247"/>
    <cellStyle name="_축령산야영수련장조성및기타공사(동일)" xfId="5248"/>
    <cellStyle name="_충주원본" xfId="5249"/>
    <cellStyle name="_충주원본_설계2임시" xfId="5250"/>
    <cellStyle name="_충주원본_설계2임시_설계서(장)" xfId="5251"/>
    <cellStyle name="_충주원본_설계2임시_설계최종" xfId="5252"/>
    <cellStyle name="_카톨릭병원(최종-20021120)" xfId="5253"/>
    <cellStyle name="_케이블_추가물량샘플링_01" xfId="9711"/>
    <cellStyle name="_크럇샤 변경실정보고1-1" xfId="5254"/>
    <cellStyle name="_타일공사" xfId="5255"/>
    <cellStyle name="_타일공사_부대토목공사발주" xfId="5256"/>
    <cellStyle name="_타일공사_테라조공사" xfId="5257"/>
    <cellStyle name="_타일공사_테라조공사_부대토목공사발주" xfId="5258"/>
    <cellStyle name="_타일공사_테라조공사_토공사발주" xfId="5259"/>
    <cellStyle name="_타일공사_테라조공사_토공사발주-1" xfId="5260"/>
    <cellStyle name="_타일공사_토공사발주" xfId="5261"/>
    <cellStyle name="_타일공사_토공사발주-1" xfId="5262"/>
    <cellStyle name="_태화엔지니어링" xfId="3458"/>
    <cellStyle name="_테마공사새로03" xfId="5263"/>
    <cellStyle name="_토공사발주" xfId="5264"/>
    <cellStyle name="_토공사발주-1" xfId="5265"/>
    <cellStyle name="_토공사시공계획서(일산)" xfId="5266"/>
    <cellStyle name="_토목공내역서" xfId="5267"/>
    <cellStyle name="_토목조경발주내역서(한국방송공사)" xfId="5268"/>
    <cellStyle name="_통신자재승인" xfId="164"/>
    <cellStyle name="_통합견적서-그룹영업팀" xfId="165"/>
    <cellStyle name="_투찰내역" xfId="5269"/>
    <cellStyle name="_페어견적" xfId="5270"/>
    <cellStyle name="_평창하이테크-제출" xfId="5271"/>
    <cellStyle name="_포장공(괴목배수로)" xfId="9712"/>
    <cellStyle name="_포항교도소(대동)" xfId="5272"/>
    <cellStyle name="_포항교도소(원본)" xfId="5273"/>
    <cellStyle name="_풍림임시" xfId="5274"/>
    <cellStyle name="_하계동계약" xfId="5275"/>
    <cellStyle name="_하도급양식" xfId="5276"/>
    <cellStyle name="_하반기자재구입(김인규부장님 메일)" xfId="9713"/>
    <cellStyle name="_하이마트_최종네고_0707" xfId="10209"/>
    <cellStyle name="_학생회관 휴게실" xfId="9714"/>
    <cellStyle name="_한국은행 후암동 직원공동숙소 신축공사" xfId="5277"/>
    <cellStyle name="_한남동사회복지시설_02_6_18" xfId="166"/>
    <cellStyle name="_한남동산출물량(설변)" xfId="167"/>
    <cellStyle name="_한남동하이페리온2신축설비공사" xfId="5278"/>
    <cellStyle name="_한전연구견적" xfId="5279"/>
    <cellStyle name="_한투 사내방송-초기" xfId="168"/>
    <cellStyle name="_한효빌딩 리모델링 공사(국보)" xfId="5280"/>
    <cellStyle name="_한효빌딩개보수" xfId="5281"/>
    <cellStyle name="_해운대_MCS" xfId="169"/>
    <cellStyle name="_해운대기장방송 디지털분배망 RF물량산출" xfId="170"/>
    <cellStyle name="_해운대방송서버DMC물량산출내역(손규열)" xfId="171"/>
    <cellStyle name="_협력업체견적대비(수송동)" xfId="5282"/>
    <cellStyle name="_협력업체견적대비(행신)" xfId="5283"/>
    <cellStyle name="_호남선두계역외2개소연결통로" xfId="5284"/>
    <cellStyle name="_호남선전철화송정리역사111" xfId="5285"/>
    <cellStyle name="_호암관 물량산출조서(AV)050624" xfId="172"/>
    <cellStyle name="_홍대리님견적요청" xfId="173"/>
    <cellStyle name="_홍제초등학교(강산)" xfId="5286"/>
    <cellStyle name="_홍천중(강임계약내역)" xfId="5287"/>
    <cellStyle name="_화성동탄꿈에그린(3차수정 견적)" xfId="5288"/>
    <cellStyle name="_효자APT가설공사" xfId="5289"/>
    <cellStyle name="_희은건축(부경대스튜디오)" xfId="174"/>
    <cellStyle name="¡¾¨u￠￢ⓒ÷A¨u," xfId="5473"/>
    <cellStyle name="¨" xfId="206"/>
    <cellStyle name="’E‰Y [0.00]_laroux" xfId="207"/>
    <cellStyle name="’E‰Y_laroux" xfId="208"/>
    <cellStyle name="¤@?e_TEST-1 " xfId="211"/>
    <cellStyle name="\MNPREF32.DLL&amp;" xfId="5477"/>
    <cellStyle name="+,-,0" xfId="5474"/>
    <cellStyle name="△ []" xfId="5475"/>
    <cellStyle name="△ [0]" xfId="5476"/>
    <cellStyle name="△백분율" xfId="209"/>
    <cellStyle name="△콤마" xfId="210"/>
    <cellStyle name="" xfId="2"/>
    <cellStyle name="æØè [0.00]_NT Server " xfId="8997"/>
    <cellStyle name="æØè_NT Server " xfId="8998"/>
    <cellStyle name="ÊÝ [0.00]_NT Server " xfId="9532"/>
    <cellStyle name="ÊÝ_NT Server " xfId="9533"/>
    <cellStyle name="W?_½RmF¼° " xfId="9692"/>
    <cellStyle name="W_BOOKSHIP" xfId="3432"/>
    <cellStyle name="0" xfId="5478"/>
    <cellStyle name="0%" xfId="212"/>
    <cellStyle name="0,0_x000d__x000a_NA_x000d__x000a_" xfId="213"/>
    <cellStyle name="0.0" xfId="5479"/>
    <cellStyle name="0.0%" xfId="214"/>
    <cellStyle name="0.00" xfId="5480"/>
    <cellStyle name="0.00%" xfId="215"/>
    <cellStyle name="0.000%" xfId="216"/>
    <cellStyle name="0.0000%" xfId="217"/>
    <cellStyle name="00" xfId="5481"/>
    <cellStyle name="000" xfId="10210"/>
    <cellStyle name="1" xfId="5482"/>
    <cellStyle name="1 000 Kc_RESULTS" xfId="218"/>
    <cellStyle name="1)" xfId="5483"/>
    <cellStyle name="1." xfId="5484"/>
    <cellStyle name="1_20051014193-02_대화도서관(총괄)(1)" xfId="5485"/>
    <cellStyle name="1_2회3월간접비" xfId="5486"/>
    <cellStyle name="1_345kv신안산변전토건공사(해동완료)" xfId="5487"/>
    <cellStyle name="1_5월공정(2-1공구)" xfId="5488"/>
    <cellStyle name="1_book1" xfId="5892"/>
    <cellStyle name="1_Book1_1" xfId="5893"/>
    <cellStyle name="1_laroux" xfId="5894"/>
    <cellStyle name="1_laroux_ATC-YOON1" xfId="5895"/>
    <cellStyle name="1_total" xfId="5896"/>
    <cellStyle name="1_total 2" xfId="10211"/>
    <cellStyle name="1_total_04.마전중(기계변경후 )" xfId="5897"/>
    <cellStyle name="1_total_10.24종합" xfId="10212"/>
    <cellStyle name="1_total_10.24종합 2" xfId="10213"/>
    <cellStyle name="1_total_10.24종합_NEW단위수량-주산" xfId="10214"/>
    <cellStyle name="1_total_10.24종합_NEW단위수량-주산 2" xfId="10215"/>
    <cellStyle name="1_total_10.24종합_남대천단위수량" xfId="10216"/>
    <cellStyle name="1_total_10.24종합_남대천단위수량 2" xfId="10217"/>
    <cellStyle name="1_total_10.24종합_단위수량" xfId="10218"/>
    <cellStyle name="1_total_10.24종합_단위수량 2" xfId="10219"/>
    <cellStyle name="1_total_10.24종합_단위수량1" xfId="10220"/>
    <cellStyle name="1_total_10.24종합_단위수량1 2" xfId="10221"/>
    <cellStyle name="1_total_10.24종합_단위수량15" xfId="10222"/>
    <cellStyle name="1_total_10.24종합_단위수량15 2" xfId="10223"/>
    <cellStyle name="1_total_10.24종합_도곡단위수량" xfId="10224"/>
    <cellStyle name="1_total_10.24종합_도곡단위수량 2" xfId="10225"/>
    <cellStyle name="1_total_10.24종합_수량산출서-11.25" xfId="10226"/>
    <cellStyle name="1_total_10.24종합_수량산출서-11.25 2" xfId="10227"/>
    <cellStyle name="1_total_10.24종합_수량산출서-11.25_NEW단위수량-주산" xfId="10228"/>
    <cellStyle name="1_total_10.24종합_수량산출서-11.25_NEW단위수량-주산 2" xfId="10229"/>
    <cellStyle name="1_total_10.24종합_수량산출서-11.25_남대천단위수량" xfId="10230"/>
    <cellStyle name="1_total_10.24종합_수량산출서-11.25_남대천단위수량 2" xfId="10231"/>
    <cellStyle name="1_total_10.24종합_수량산출서-11.25_단위수량" xfId="10232"/>
    <cellStyle name="1_total_10.24종합_수량산출서-11.25_단위수량 2" xfId="10233"/>
    <cellStyle name="1_total_10.24종합_수량산출서-11.25_단위수량1" xfId="10234"/>
    <cellStyle name="1_total_10.24종합_수량산출서-11.25_단위수량1 2" xfId="10235"/>
    <cellStyle name="1_total_10.24종합_수량산출서-11.25_단위수량15" xfId="10236"/>
    <cellStyle name="1_total_10.24종합_수량산출서-11.25_단위수량15 2" xfId="10237"/>
    <cellStyle name="1_total_10.24종합_수량산출서-11.25_도곡단위수량" xfId="10238"/>
    <cellStyle name="1_total_10.24종합_수량산출서-11.25_도곡단위수량 2" xfId="10239"/>
    <cellStyle name="1_total_10.24종합_수량산출서-11.25_철거단위수량" xfId="10240"/>
    <cellStyle name="1_total_10.24종합_수량산출서-11.25_철거단위수량 2" xfId="10241"/>
    <cellStyle name="1_total_10.24종합_수량산출서-11.25_철거수량" xfId="10242"/>
    <cellStyle name="1_total_10.24종합_수량산출서-11.25_철거수량 2" xfId="10243"/>
    <cellStyle name="1_total_10.24종합_수량산출서-11.25_한수단위수량" xfId="10244"/>
    <cellStyle name="1_total_10.24종합_수량산출서-11.25_한수단위수량 2" xfId="10245"/>
    <cellStyle name="1_total_10.24종합_수량산출서-1201" xfId="10246"/>
    <cellStyle name="1_total_10.24종합_수량산출서-1201 2" xfId="10247"/>
    <cellStyle name="1_total_10.24종합_수량산출서-1201_NEW단위수량-주산" xfId="10248"/>
    <cellStyle name="1_total_10.24종합_수량산출서-1201_NEW단위수량-주산 2" xfId="10249"/>
    <cellStyle name="1_total_10.24종합_수량산출서-1201_남대천단위수량" xfId="10250"/>
    <cellStyle name="1_total_10.24종합_수량산출서-1201_남대천단위수량 2" xfId="10251"/>
    <cellStyle name="1_total_10.24종합_수량산출서-1201_단위수량" xfId="10252"/>
    <cellStyle name="1_total_10.24종합_수량산출서-1201_단위수량 2" xfId="10253"/>
    <cellStyle name="1_total_10.24종합_수량산출서-1201_단위수량1" xfId="10254"/>
    <cellStyle name="1_total_10.24종합_수량산출서-1201_단위수량1 2" xfId="10255"/>
    <cellStyle name="1_total_10.24종합_수량산출서-1201_단위수량15" xfId="10256"/>
    <cellStyle name="1_total_10.24종합_수량산출서-1201_단위수량15 2" xfId="10257"/>
    <cellStyle name="1_total_10.24종합_수량산출서-1201_도곡단위수량" xfId="10258"/>
    <cellStyle name="1_total_10.24종합_수량산출서-1201_도곡단위수량 2" xfId="10259"/>
    <cellStyle name="1_total_10.24종합_수량산출서-1201_철거단위수량" xfId="10260"/>
    <cellStyle name="1_total_10.24종합_수량산출서-1201_철거단위수량 2" xfId="10261"/>
    <cellStyle name="1_total_10.24종합_수량산출서-1201_철거수량" xfId="10262"/>
    <cellStyle name="1_total_10.24종합_수량산출서-1201_철거수량 2" xfId="10263"/>
    <cellStyle name="1_total_10.24종합_수량산출서-1201_한수단위수량" xfId="10264"/>
    <cellStyle name="1_total_10.24종합_수량산출서-1201_한수단위수량 2" xfId="10265"/>
    <cellStyle name="1_total_10.24종합_시설물단위수량" xfId="10266"/>
    <cellStyle name="1_total_10.24종합_시설물단위수량 2" xfId="10267"/>
    <cellStyle name="1_total_10.24종합_시설물단위수량1" xfId="10268"/>
    <cellStyle name="1_total_10.24종합_시설물단위수량1 2" xfId="10269"/>
    <cellStyle name="1_total_10.24종합_시설물단위수량1_시설물단위수량" xfId="10270"/>
    <cellStyle name="1_total_10.24종합_시설물단위수량1_시설물단위수량 2" xfId="10271"/>
    <cellStyle name="1_total_10.24종합_오창수량산출서" xfId="10272"/>
    <cellStyle name="1_total_10.24종합_오창수량산출서 2" xfId="10273"/>
    <cellStyle name="1_total_10.24종합_오창수량산출서_NEW단위수량-주산" xfId="10274"/>
    <cellStyle name="1_total_10.24종합_오창수량산출서_NEW단위수량-주산 2" xfId="10275"/>
    <cellStyle name="1_total_10.24종합_오창수량산출서_남대천단위수량" xfId="10276"/>
    <cellStyle name="1_total_10.24종합_오창수량산출서_남대천단위수량 2" xfId="10277"/>
    <cellStyle name="1_total_10.24종합_오창수량산출서_단위수량" xfId="10278"/>
    <cellStyle name="1_total_10.24종합_오창수량산출서_단위수량 2" xfId="10279"/>
    <cellStyle name="1_total_10.24종합_오창수량산출서_단위수량1" xfId="10280"/>
    <cellStyle name="1_total_10.24종합_오창수량산출서_단위수량1 2" xfId="10281"/>
    <cellStyle name="1_total_10.24종합_오창수량산출서_단위수량15" xfId="10282"/>
    <cellStyle name="1_total_10.24종합_오창수량산출서_단위수량15 2" xfId="10283"/>
    <cellStyle name="1_total_10.24종합_오창수량산출서_도곡단위수량" xfId="10284"/>
    <cellStyle name="1_total_10.24종합_오창수량산출서_도곡단위수량 2" xfId="10285"/>
    <cellStyle name="1_total_10.24종합_오창수량산출서_수량산출서-11.25" xfId="10286"/>
    <cellStyle name="1_total_10.24종합_오창수량산출서_수량산출서-11.25 2" xfId="10287"/>
    <cellStyle name="1_total_10.24종합_오창수량산출서_수량산출서-11.25_NEW단위수량-주산" xfId="10288"/>
    <cellStyle name="1_total_10.24종합_오창수량산출서_수량산출서-11.25_NEW단위수량-주산 2" xfId="10289"/>
    <cellStyle name="1_total_10.24종합_오창수량산출서_수량산출서-11.25_남대천단위수량" xfId="10290"/>
    <cellStyle name="1_total_10.24종합_오창수량산출서_수량산출서-11.25_남대천단위수량 2" xfId="10291"/>
    <cellStyle name="1_total_10.24종합_오창수량산출서_수량산출서-11.25_단위수량" xfId="10292"/>
    <cellStyle name="1_total_10.24종합_오창수량산출서_수량산출서-11.25_단위수량 2" xfId="10293"/>
    <cellStyle name="1_total_10.24종합_오창수량산출서_수량산출서-11.25_단위수량1" xfId="10294"/>
    <cellStyle name="1_total_10.24종합_오창수량산출서_수량산출서-11.25_단위수량1 2" xfId="10295"/>
    <cellStyle name="1_total_10.24종합_오창수량산출서_수량산출서-11.25_단위수량15" xfId="10296"/>
    <cellStyle name="1_total_10.24종합_오창수량산출서_수량산출서-11.25_단위수량15 2" xfId="10297"/>
    <cellStyle name="1_total_10.24종합_오창수량산출서_수량산출서-11.25_도곡단위수량" xfId="10298"/>
    <cellStyle name="1_total_10.24종합_오창수량산출서_수량산출서-11.25_도곡단위수량 2" xfId="10299"/>
    <cellStyle name="1_total_10.24종합_오창수량산출서_수량산출서-11.25_철거단위수량" xfId="10300"/>
    <cellStyle name="1_total_10.24종합_오창수량산출서_수량산출서-11.25_철거단위수량 2" xfId="10301"/>
    <cellStyle name="1_total_10.24종합_오창수량산출서_수량산출서-11.25_철거수량" xfId="10302"/>
    <cellStyle name="1_total_10.24종합_오창수량산출서_수량산출서-11.25_철거수량 2" xfId="10303"/>
    <cellStyle name="1_total_10.24종합_오창수량산출서_수량산출서-11.25_한수단위수량" xfId="10304"/>
    <cellStyle name="1_total_10.24종합_오창수량산출서_수량산출서-11.25_한수단위수량 2" xfId="10305"/>
    <cellStyle name="1_total_10.24종합_오창수량산출서_수량산출서-1201" xfId="10306"/>
    <cellStyle name="1_total_10.24종합_오창수량산출서_수량산출서-1201 2" xfId="10307"/>
    <cellStyle name="1_total_10.24종합_오창수량산출서_수량산출서-1201_NEW단위수량-주산" xfId="10308"/>
    <cellStyle name="1_total_10.24종합_오창수량산출서_수량산출서-1201_NEW단위수량-주산 2" xfId="10309"/>
    <cellStyle name="1_total_10.24종합_오창수량산출서_수량산출서-1201_남대천단위수량" xfId="10310"/>
    <cellStyle name="1_total_10.24종합_오창수량산출서_수량산출서-1201_남대천단위수량 2" xfId="10311"/>
    <cellStyle name="1_total_10.24종합_오창수량산출서_수량산출서-1201_단위수량" xfId="10312"/>
    <cellStyle name="1_total_10.24종합_오창수량산출서_수량산출서-1201_단위수량 2" xfId="10313"/>
    <cellStyle name="1_total_10.24종합_오창수량산출서_수량산출서-1201_단위수량1" xfId="10314"/>
    <cellStyle name="1_total_10.24종합_오창수량산출서_수량산출서-1201_단위수량1 2" xfId="10315"/>
    <cellStyle name="1_total_10.24종합_오창수량산출서_수량산출서-1201_단위수량15" xfId="10316"/>
    <cellStyle name="1_total_10.24종합_오창수량산출서_수량산출서-1201_단위수량15 2" xfId="10317"/>
    <cellStyle name="1_total_10.24종합_오창수량산출서_수량산출서-1201_도곡단위수량" xfId="10318"/>
    <cellStyle name="1_total_10.24종합_오창수량산출서_수량산출서-1201_도곡단위수량 2" xfId="10319"/>
    <cellStyle name="1_total_10.24종합_오창수량산출서_수량산출서-1201_철거단위수량" xfId="10320"/>
    <cellStyle name="1_total_10.24종합_오창수량산출서_수량산출서-1201_철거단위수량 2" xfId="10321"/>
    <cellStyle name="1_total_10.24종합_오창수량산출서_수량산출서-1201_철거수량" xfId="10322"/>
    <cellStyle name="1_total_10.24종합_오창수량산출서_수량산출서-1201_철거수량 2" xfId="10323"/>
    <cellStyle name="1_total_10.24종합_오창수량산출서_수량산출서-1201_한수단위수량" xfId="10324"/>
    <cellStyle name="1_total_10.24종합_오창수량산출서_수량산출서-1201_한수단위수량 2" xfId="10325"/>
    <cellStyle name="1_total_10.24종합_오창수량산출서_시설물단위수량" xfId="10326"/>
    <cellStyle name="1_total_10.24종합_오창수량산출서_시설물단위수량 2" xfId="10327"/>
    <cellStyle name="1_total_10.24종합_오창수량산출서_시설물단위수량1" xfId="10328"/>
    <cellStyle name="1_total_10.24종합_오창수량산출서_시설물단위수량1 2" xfId="10329"/>
    <cellStyle name="1_total_10.24종합_오창수량산출서_시설물단위수량1_시설물단위수량" xfId="10330"/>
    <cellStyle name="1_total_10.24종합_오창수량산출서_시설물단위수량1_시설물단위수량 2" xfId="10331"/>
    <cellStyle name="1_total_10.24종합_오창수량산출서_철거단위수량" xfId="10332"/>
    <cellStyle name="1_total_10.24종합_오창수량산출서_철거단위수량 2" xfId="10333"/>
    <cellStyle name="1_total_10.24종합_오창수량산출서_철거수량" xfId="10334"/>
    <cellStyle name="1_total_10.24종합_오창수량산출서_철거수량 2" xfId="10335"/>
    <cellStyle name="1_total_10.24종합_오창수량산출서_한수단위수량" xfId="10336"/>
    <cellStyle name="1_total_10.24종합_오창수량산출서_한수단위수량 2" xfId="10337"/>
    <cellStyle name="1_total_10.24종합_철거단위수량" xfId="10338"/>
    <cellStyle name="1_total_10.24종합_철거단위수량 2" xfId="10339"/>
    <cellStyle name="1_total_10.24종합_철거수량" xfId="10340"/>
    <cellStyle name="1_total_10.24종합_철거수량 2" xfId="10341"/>
    <cellStyle name="1_total_10.24종합_한수단위수량" xfId="10342"/>
    <cellStyle name="1_total_10.24종합_한수단위수량 2" xfId="10343"/>
    <cellStyle name="1_total_NEW단위수량" xfId="10344"/>
    <cellStyle name="1_total_NEW단위수량 2" xfId="10345"/>
    <cellStyle name="1_total_NEW단위수량-영동" xfId="10346"/>
    <cellStyle name="1_total_NEW단위수량-영동 2" xfId="10347"/>
    <cellStyle name="1_total_NEW단위수량-주산" xfId="10348"/>
    <cellStyle name="1_total_NEW단위수량-주산 2" xfId="10349"/>
    <cellStyle name="1_total_Sheet1" xfId="6234"/>
    <cellStyle name="1_total_Sheet1_00갑지" xfId="6235"/>
    <cellStyle name="1_total_Sheet1_00갑지_04.마전중(기계변경후 )" xfId="6236"/>
    <cellStyle name="1_total_Sheet1_00갑지_백화점화장실인테리어" xfId="6237"/>
    <cellStyle name="1_total_Sheet1_00갑지_백화점화장실인테리어_04.마전중(기계변경후 )" xfId="6238"/>
    <cellStyle name="1_total_Sheet1_00갑지_설계내역서" xfId="6239"/>
    <cellStyle name="1_total_Sheet1_00갑지_설계내역서_04.마전중(기계변경후 )" xfId="6240"/>
    <cellStyle name="1_total_Sheet1_00갑지_설계내역서_백화점화장실인테리어" xfId="6241"/>
    <cellStyle name="1_total_Sheet1_00갑지_설계내역서_백화점화장실인테리어_04.마전중(기계변경후 )" xfId="6242"/>
    <cellStyle name="1_total_Sheet1_00갑지_설계내역서_울산FITNESS인테리어" xfId="6243"/>
    <cellStyle name="1_total_Sheet1_00갑지_설계내역서_울산FITNESS인테리어_04.마전중(기계변경후 )" xfId="6244"/>
    <cellStyle name="1_total_Sheet1_00갑지_설계내역서_화명조경" xfId="6245"/>
    <cellStyle name="1_total_Sheet1_00갑지_설계내역서_화명조경_04.마전중(기계변경후 )" xfId="6246"/>
    <cellStyle name="1_total_Sheet1_00갑지_설계내역서_화명조경_백화점화장실인테리어" xfId="6247"/>
    <cellStyle name="1_total_Sheet1_00갑지_설계내역서_화명조경_백화점화장실인테리어_04.마전중(기계변경후 )" xfId="6248"/>
    <cellStyle name="1_total_Sheet1_00갑지_설계내역서_화명조경_울산FITNESS인테리어" xfId="6249"/>
    <cellStyle name="1_total_Sheet1_00갑지_설계내역서_화명조경_울산FITNESS인테리어_04.마전중(기계변경후 )" xfId="6250"/>
    <cellStyle name="1_total_Sheet1_00갑지_설계내역서1월7일" xfId="6251"/>
    <cellStyle name="1_total_Sheet1_00갑지_설계내역서1월7일_04.마전중(기계변경후 )" xfId="6252"/>
    <cellStyle name="1_total_Sheet1_00갑지_설계내역서1월7일_백화점화장실인테리어" xfId="6253"/>
    <cellStyle name="1_total_Sheet1_00갑지_설계내역서1월7일_백화점화장실인테리어_04.마전중(기계변경후 )" xfId="6254"/>
    <cellStyle name="1_total_Sheet1_00갑지_설계내역서1월7일_울산FITNESS인테리어" xfId="6255"/>
    <cellStyle name="1_total_Sheet1_00갑지_설계내역서1월7일_울산FITNESS인테리어_04.마전중(기계변경후 )" xfId="6256"/>
    <cellStyle name="1_total_Sheet1_00갑지_설계내역서1월7일_화명조경" xfId="6257"/>
    <cellStyle name="1_total_Sheet1_00갑지_설계내역서1월7일_화명조경_04.마전중(기계변경후 )" xfId="6258"/>
    <cellStyle name="1_total_Sheet1_00갑지_설계내역서1월7일_화명조경_백화점화장실인테리어" xfId="6259"/>
    <cellStyle name="1_total_Sheet1_00갑지_설계내역서1월7일_화명조경_백화점화장실인테리어_04.마전중(기계변경후 )" xfId="6260"/>
    <cellStyle name="1_total_Sheet1_00갑지_설계내역서1월7일_화명조경_울산FITNESS인테리어" xfId="6261"/>
    <cellStyle name="1_total_Sheet1_00갑지_설계내역서1월7일_화명조경_울산FITNESS인테리어_04.마전중(기계변경후 )" xfId="6262"/>
    <cellStyle name="1_total_Sheet1_00갑지_울산FITNESS인테리어" xfId="6263"/>
    <cellStyle name="1_total_Sheet1_00갑지_울산FITNESS인테리어_04.마전중(기계변경후 )" xfId="6264"/>
    <cellStyle name="1_total_Sheet1_00갑지_화명조경" xfId="6265"/>
    <cellStyle name="1_total_Sheet1_00갑지_화명조경_04.마전중(기계변경후 )" xfId="6266"/>
    <cellStyle name="1_total_Sheet1_00갑지_화명조경_백화점화장실인테리어" xfId="6267"/>
    <cellStyle name="1_total_Sheet1_00갑지_화명조경_백화점화장실인테리어_04.마전중(기계변경후 )" xfId="6268"/>
    <cellStyle name="1_total_Sheet1_00갑지_화명조경_울산FITNESS인테리어" xfId="6269"/>
    <cellStyle name="1_total_Sheet1_00갑지_화명조경_울산FITNESS인테리어_04.마전중(기계변경후 )" xfId="6270"/>
    <cellStyle name="1_total_Sheet1_04.마전중(기계변경후 )" xfId="6271"/>
    <cellStyle name="1_total_Sheet1_과천놀이터설계서" xfId="6272"/>
    <cellStyle name="1_total_Sheet1_과천놀이터설계서_04.마전중(기계변경후 )" xfId="6273"/>
    <cellStyle name="1_total_Sheet1_과천놀이터설계서_백화점화장실인테리어" xfId="6274"/>
    <cellStyle name="1_total_Sheet1_과천놀이터설계서_백화점화장실인테리어_04.마전중(기계변경후 )" xfId="6275"/>
    <cellStyle name="1_total_Sheet1_과천놀이터설계서_설계내역서" xfId="6276"/>
    <cellStyle name="1_total_Sheet1_과천놀이터설계서_설계내역서_04.마전중(기계변경후 )" xfId="6277"/>
    <cellStyle name="1_total_Sheet1_과천놀이터설계서_설계내역서_백화점화장실인테리어" xfId="6278"/>
    <cellStyle name="1_total_Sheet1_과천놀이터설계서_설계내역서_백화점화장실인테리어_04.마전중(기계변경후 )" xfId="6279"/>
    <cellStyle name="1_total_Sheet1_과천놀이터설계서_설계내역서_울산FITNESS인테리어" xfId="6280"/>
    <cellStyle name="1_total_Sheet1_과천놀이터설계서_설계내역서_울산FITNESS인테리어_04.마전중(기계변경후 )" xfId="6281"/>
    <cellStyle name="1_total_Sheet1_과천놀이터설계서_설계내역서_화명조경" xfId="6282"/>
    <cellStyle name="1_total_Sheet1_과천놀이터설계서_설계내역서_화명조경_04.마전중(기계변경후 )" xfId="6283"/>
    <cellStyle name="1_total_Sheet1_과천놀이터설계서_설계내역서_화명조경_백화점화장실인테리어" xfId="6284"/>
    <cellStyle name="1_total_Sheet1_과천놀이터설계서_설계내역서_화명조경_백화점화장실인테리어_04.마전중(기계변경후 )" xfId="6285"/>
    <cellStyle name="1_total_Sheet1_과천놀이터설계서_설계내역서_화명조경_울산FITNESS인테리어" xfId="6286"/>
    <cellStyle name="1_total_Sheet1_과천놀이터설계서_설계내역서_화명조경_울산FITNESS인테리어_04.마전중(기계변경후 )" xfId="6287"/>
    <cellStyle name="1_total_Sheet1_과천놀이터설계서_설계내역서1월7일" xfId="6288"/>
    <cellStyle name="1_total_Sheet1_과천놀이터설계서_설계내역서1월7일_04.마전중(기계변경후 )" xfId="6289"/>
    <cellStyle name="1_total_Sheet1_과천놀이터설계서_설계내역서1월7일_백화점화장실인테리어" xfId="6290"/>
    <cellStyle name="1_total_Sheet1_과천놀이터설계서_설계내역서1월7일_백화점화장실인테리어_04.마전중(기계변경후 )" xfId="6291"/>
    <cellStyle name="1_total_Sheet1_과천놀이터설계서_설계내역서1월7일_울산FITNESS인테리어" xfId="6292"/>
    <cellStyle name="1_total_Sheet1_과천놀이터설계서_설계내역서1월7일_울산FITNESS인테리어_04.마전중(기계변경후 )" xfId="6293"/>
    <cellStyle name="1_total_Sheet1_과천놀이터설계서_설계내역서1월7일_화명조경" xfId="6294"/>
    <cellStyle name="1_total_Sheet1_과천놀이터설계서_설계내역서1월7일_화명조경_04.마전중(기계변경후 )" xfId="6295"/>
    <cellStyle name="1_total_Sheet1_과천놀이터설계서_설계내역서1월7일_화명조경_백화점화장실인테리어" xfId="6296"/>
    <cellStyle name="1_total_Sheet1_과천놀이터설계서_설계내역서1월7일_화명조경_백화점화장실인테리어_04.마전중(기계변경후 )" xfId="6297"/>
    <cellStyle name="1_total_Sheet1_과천놀이터설계서_설계내역서1월7일_화명조경_울산FITNESS인테리어" xfId="6298"/>
    <cellStyle name="1_total_Sheet1_과천놀이터설계서_설계내역서1월7일_화명조경_울산FITNESS인테리어_04.마전중(기계변경후 )" xfId="6299"/>
    <cellStyle name="1_total_Sheet1_과천놀이터설계서_울산FITNESS인테리어" xfId="6300"/>
    <cellStyle name="1_total_Sheet1_과천놀이터설계서_울산FITNESS인테리어_04.마전중(기계변경후 )" xfId="6301"/>
    <cellStyle name="1_total_Sheet1_과천놀이터설계서_화명조경" xfId="6302"/>
    <cellStyle name="1_total_Sheet1_과천놀이터설계서_화명조경_04.마전중(기계변경후 )" xfId="6303"/>
    <cellStyle name="1_total_Sheet1_과천놀이터설계서_화명조경_백화점화장실인테리어" xfId="6304"/>
    <cellStyle name="1_total_Sheet1_과천놀이터설계서_화명조경_백화점화장실인테리어_04.마전중(기계변경후 )" xfId="6305"/>
    <cellStyle name="1_total_Sheet1_과천놀이터설계서_화명조경_울산FITNESS인테리어" xfId="6306"/>
    <cellStyle name="1_total_Sheet1_과천놀이터설계서_화명조경_울산FITNESS인테리어_04.마전중(기계변경후 )" xfId="6307"/>
    <cellStyle name="1_total_Sheet1_백화점화장실인테리어" xfId="6308"/>
    <cellStyle name="1_total_Sheet1_백화점화장실인테리어_04.마전중(기계변경후 )" xfId="6309"/>
    <cellStyle name="1_total_Sheet1_울산FITNESS인테리어" xfId="6310"/>
    <cellStyle name="1_total_Sheet1_울산FITNESS인테리어_04.마전중(기계변경후 )" xfId="6311"/>
    <cellStyle name="1_total_Sheet1_총괄갑지" xfId="6312"/>
    <cellStyle name="1_total_Sheet1_총괄갑지_04.마전중(기계변경후 )" xfId="6313"/>
    <cellStyle name="1_total_Sheet1_총괄갑지_백화점화장실인테리어" xfId="6314"/>
    <cellStyle name="1_total_Sheet1_총괄갑지_백화점화장실인테리어_04.마전중(기계변경후 )" xfId="6315"/>
    <cellStyle name="1_total_Sheet1_총괄갑지_설계내역서" xfId="6316"/>
    <cellStyle name="1_total_Sheet1_총괄갑지_설계내역서_04.마전중(기계변경후 )" xfId="6317"/>
    <cellStyle name="1_total_Sheet1_총괄갑지_설계내역서_백화점화장실인테리어" xfId="6318"/>
    <cellStyle name="1_total_Sheet1_총괄갑지_설계내역서_백화점화장실인테리어_04.마전중(기계변경후 )" xfId="6319"/>
    <cellStyle name="1_total_Sheet1_총괄갑지_설계내역서_울산FITNESS인테리어" xfId="6320"/>
    <cellStyle name="1_total_Sheet1_총괄갑지_설계내역서_울산FITNESS인테리어_04.마전중(기계변경후 )" xfId="6321"/>
    <cellStyle name="1_total_Sheet1_총괄갑지_설계내역서_화명조경" xfId="6322"/>
    <cellStyle name="1_total_Sheet1_총괄갑지_설계내역서_화명조경_04.마전중(기계변경후 )" xfId="6323"/>
    <cellStyle name="1_total_Sheet1_총괄갑지_설계내역서_화명조경_백화점화장실인테리어" xfId="6324"/>
    <cellStyle name="1_total_Sheet1_총괄갑지_설계내역서_화명조경_백화점화장실인테리어_04.마전중(기계변경후 )" xfId="6325"/>
    <cellStyle name="1_total_Sheet1_총괄갑지_설계내역서_화명조경_울산FITNESS인테리어" xfId="6326"/>
    <cellStyle name="1_total_Sheet1_총괄갑지_설계내역서_화명조경_울산FITNESS인테리어_04.마전중(기계변경후 )" xfId="6327"/>
    <cellStyle name="1_total_Sheet1_총괄갑지_설계내역서1월7일" xfId="6328"/>
    <cellStyle name="1_total_Sheet1_총괄갑지_설계내역서1월7일_04.마전중(기계변경후 )" xfId="6329"/>
    <cellStyle name="1_total_Sheet1_총괄갑지_설계내역서1월7일_백화점화장실인테리어" xfId="6330"/>
    <cellStyle name="1_total_Sheet1_총괄갑지_설계내역서1월7일_백화점화장실인테리어_04.마전중(기계변경후 )" xfId="6331"/>
    <cellStyle name="1_total_Sheet1_총괄갑지_설계내역서1월7일_울산FITNESS인테리어" xfId="6332"/>
    <cellStyle name="1_total_Sheet1_총괄갑지_설계내역서1월7일_울산FITNESS인테리어_04.마전중(기계변경후 )" xfId="6333"/>
    <cellStyle name="1_total_Sheet1_총괄갑지_설계내역서1월7일_화명조경" xfId="6334"/>
    <cellStyle name="1_total_Sheet1_총괄갑지_설계내역서1월7일_화명조경_04.마전중(기계변경후 )" xfId="6335"/>
    <cellStyle name="1_total_Sheet1_총괄갑지_설계내역서1월7일_화명조경_백화점화장실인테리어" xfId="6336"/>
    <cellStyle name="1_total_Sheet1_총괄갑지_설계내역서1월7일_화명조경_백화점화장실인테리어_04.마전중(기계변경후 )" xfId="6337"/>
    <cellStyle name="1_total_Sheet1_총괄갑지_설계내역서1월7일_화명조경_울산FITNESS인테리어" xfId="6338"/>
    <cellStyle name="1_total_Sheet1_총괄갑지_설계내역서1월7일_화명조경_울산FITNESS인테리어_04.마전중(기계변경후 )" xfId="6339"/>
    <cellStyle name="1_total_Sheet1_총괄갑지_울산FITNESS인테리어" xfId="6340"/>
    <cellStyle name="1_total_Sheet1_총괄갑지_울산FITNESS인테리어_04.마전중(기계변경후 )" xfId="6341"/>
    <cellStyle name="1_total_Sheet1_총괄갑지_화명조경" xfId="6342"/>
    <cellStyle name="1_total_Sheet1_총괄갑지_화명조경_04.마전중(기계변경후 )" xfId="6343"/>
    <cellStyle name="1_total_Sheet1_총괄갑지_화명조경_백화점화장실인테리어" xfId="6344"/>
    <cellStyle name="1_total_Sheet1_총괄갑지_화명조경_백화점화장실인테리어_04.마전중(기계변경후 )" xfId="6345"/>
    <cellStyle name="1_total_Sheet1_총괄갑지_화명조경_울산FITNESS인테리어" xfId="6346"/>
    <cellStyle name="1_total_Sheet1_총괄갑지_화명조경_울산FITNESS인테리어_04.마전중(기계변경후 )" xfId="6347"/>
    <cellStyle name="1_total_Sheet1_총괄내역서" xfId="6348"/>
    <cellStyle name="1_total_Sheet1_총괄내역서_04.마전중(기계변경후 )" xfId="6349"/>
    <cellStyle name="1_total_Sheet1_총괄내역서_백화점화장실인테리어" xfId="6350"/>
    <cellStyle name="1_total_Sheet1_총괄내역서_백화점화장실인테리어_04.마전중(기계변경후 )" xfId="6351"/>
    <cellStyle name="1_total_Sheet1_총괄내역서_설계내역서" xfId="6352"/>
    <cellStyle name="1_total_Sheet1_총괄내역서_설계내역서_04.마전중(기계변경후 )" xfId="6353"/>
    <cellStyle name="1_total_Sheet1_총괄내역서_설계내역서_백화점화장실인테리어" xfId="6354"/>
    <cellStyle name="1_total_Sheet1_총괄내역서_설계내역서_백화점화장실인테리어_04.마전중(기계변경후 )" xfId="6355"/>
    <cellStyle name="1_total_Sheet1_총괄내역서_설계내역서_울산FITNESS인테리어" xfId="6356"/>
    <cellStyle name="1_total_Sheet1_총괄내역서_설계내역서_울산FITNESS인테리어_04.마전중(기계변경후 )" xfId="6357"/>
    <cellStyle name="1_total_Sheet1_총괄내역서_설계내역서_화명조경" xfId="6358"/>
    <cellStyle name="1_total_Sheet1_총괄내역서_설계내역서_화명조경_04.마전중(기계변경후 )" xfId="6359"/>
    <cellStyle name="1_total_Sheet1_총괄내역서_설계내역서_화명조경_백화점화장실인테리어" xfId="6360"/>
    <cellStyle name="1_total_Sheet1_총괄내역서_설계내역서_화명조경_백화점화장실인테리어_04.마전중(기계변경후 )" xfId="6361"/>
    <cellStyle name="1_total_Sheet1_총괄내역서_설계내역서_화명조경_울산FITNESS인테리어" xfId="6362"/>
    <cellStyle name="1_total_Sheet1_총괄내역서_설계내역서_화명조경_울산FITNESS인테리어_04.마전중(기계변경후 )" xfId="6363"/>
    <cellStyle name="1_total_Sheet1_총괄내역서_설계내역서1월7일" xfId="6364"/>
    <cellStyle name="1_total_Sheet1_총괄내역서_설계내역서1월7일_04.마전중(기계변경후 )" xfId="6365"/>
    <cellStyle name="1_total_Sheet1_총괄내역서_설계내역서1월7일_백화점화장실인테리어" xfId="6366"/>
    <cellStyle name="1_total_Sheet1_총괄내역서_설계내역서1월7일_백화점화장실인테리어_04.마전중(기계변경후 )" xfId="6367"/>
    <cellStyle name="1_total_Sheet1_총괄내역서_설계내역서1월7일_울산FITNESS인테리어" xfId="6368"/>
    <cellStyle name="1_total_Sheet1_총괄내역서_설계내역서1월7일_울산FITNESS인테리어_04.마전중(기계변경후 )" xfId="6369"/>
    <cellStyle name="1_total_Sheet1_총괄내역서_설계내역서1월7일_화명조경" xfId="6370"/>
    <cellStyle name="1_total_Sheet1_총괄내역서_설계내역서1월7일_화명조경_04.마전중(기계변경후 )" xfId="6371"/>
    <cellStyle name="1_total_Sheet1_총괄내역서_설계내역서1월7일_화명조경_백화점화장실인테리어" xfId="6372"/>
    <cellStyle name="1_total_Sheet1_총괄내역서_설계내역서1월7일_화명조경_백화점화장실인테리어_04.마전중(기계변경후 )" xfId="6373"/>
    <cellStyle name="1_total_Sheet1_총괄내역서_설계내역서1월7일_화명조경_울산FITNESS인테리어" xfId="6374"/>
    <cellStyle name="1_total_Sheet1_총괄내역서_설계내역서1월7일_화명조경_울산FITNESS인테리어_04.마전중(기계변경후 )" xfId="6375"/>
    <cellStyle name="1_total_Sheet1_총괄내역서_울산FITNESS인테리어" xfId="6376"/>
    <cellStyle name="1_total_Sheet1_총괄내역서_울산FITNESS인테리어_04.마전중(기계변경후 )" xfId="6377"/>
    <cellStyle name="1_total_Sheet1_총괄내역서_화명조경" xfId="6378"/>
    <cellStyle name="1_total_Sheet1_총괄내역서_화명조경_04.마전중(기계변경후 )" xfId="6379"/>
    <cellStyle name="1_total_Sheet1_총괄내역서_화명조경_백화점화장실인테리어" xfId="6380"/>
    <cellStyle name="1_total_Sheet1_총괄내역서_화명조경_백화점화장실인테리어_04.마전중(기계변경후 )" xfId="6381"/>
    <cellStyle name="1_total_Sheet1_총괄내역서_화명조경_울산FITNESS인테리어" xfId="6382"/>
    <cellStyle name="1_total_Sheet1_총괄내역서_화명조경_울산FITNESS인테리어_04.마전중(기계변경후 )" xfId="6383"/>
    <cellStyle name="1_total_Sheet1_화명조경" xfId="6384"/>
    <cellStyle name="1_total_Sheet1_화명조경_04.마전중(기계변경후 )" xfId="6385"/>
    <cellStyle name="1_total_Sheet1_화명조경_백화점화장실인테리어" xfId="6386"/>
    <cellStyle name="1_total_Sheet1_화명조경_백화점화장실인테리어_04.마전중(기계변경후 )" xfId="6387"/>
    <cellStyle name="1_total_Sheet1_화명조경_울산FITNESS인테리어" xfId="6388"/>
    <cellStyle name="1_total_Sheet1_화명조경_울산FITNESS인테리어_04.마전중(기계변경후 )" xfId="6389"/>
    <cellStyle name="1_total_갑지0601" xfId="5898"/>
    <cellStyle name="1_total_갑지0601_00갑지" xfId="5899"/>
    <cellStyle name="1_total_갑지0601_00갑지_04.마전중(기계변경후 )" xfId="5900"/>
    <cellStyle name="1_total_갑지0601_00갑지_백화점화장실인테리어" xfId="5901"/>
    <cellStyle name="1_total_갑지0601_00갑지_백화점화장실인테리어_04.마전중(기계변경후 )" xfId="5902"/>
    <cellStyle name="1_total_갑지0601_00갑지_설계내역서" xfId="5903"/>
    <cellStyle name="1_total_갑지0601_00갑지_설계내역서_04.마전중(기계변경후 )" xfId="5904"/>
    <cellStyle name="1_total_갑지0601_00갑지_설계내역서_백화점화장실인테리어" xfId="5905"/>
    <cellStyle name="1_total_갑지0601_00갑지_설계내역서_백화점화장실인테리어_04.마전중(기계변경후 )" xfId="5906"/>
    <cellStyle name="1_total_갑지0601_00갑지_설계내역서_울산FITNESS인테리어" xfId="5907"/>
    <cellStyle name="1_total_갑지0601_00갑지_설계내역서_울산FITNESS인테리어_04.마전중(기계변경후 )" xfId="5908"/>
    <cellStyle name="1_total_갑지0601_00갑지_설계내역서_화명조경" xfId="5909"/>
    <cellStyle name="1_total_갑지0601_00갑지_설계내역서_화명조경_04.마전중(기계변경후 )" xfId="5910"/>
    <cellStyle name="1_total_갑지0601_00갑지_설계내역서_화명조경_백화점화장실인테리어" xfId="5911"/>
    <cellStyle name="1_total_갑지0601_00갑지_설계내역서_화명조경_백화점화장실인테리어_04.마전중(기계변경후 )" xfId="5912"/>
    <cellStyle name="1_total_갑지0601_00갑지_설계내역서_화명조경_울산FITNESS인테리어" xfId="5913"/>
    <cellStyle name="1_total_갑지0601_00갑지_설계내역서_화명조경_울산FITNESS인테리어_04.마전중(기계변경후 )" xfId="5914"/>
    <cellStyle name="1_total_갑지0601_00갑지_설계내역서1월7일" xfId="5915"/>
    <cellStyle name="1_total_갑지0601_00갑지_설계내역서1월7일_04.마전중(기계변경후 )" xfId="5916"/>
    <cellStyle name="1_total_갑지0601_00갑지_설계내역서1월7일_백화점화장실인테리어" xfId="5917"/>
    <cellStyle name="1_total_갑지0601_00갑지_설계내역서1월7일_백화점화장실인테리어_04.마전중(기계변경후 )" xfId="5918"/>
    <cellStyle name="1_total_갑지0601_00갑지_설계내역서1월7일_울산FITNESS인테리어" xfId="5919"/>
    <cellStyle name="1_total_갑지0601_00갑지_설계내역서1월7일_울산FITNESS인테리어_04.마전중(기계변경후 )" xfId="5920"/>
    <cellStyle name="1_total_갑지0601_00갑지_설계내역서1월7일_화명조경" xfId="5921"/>
    <cellStyle name="1_total_갑지0601_00갑지_설계내역서1월7일_화명조경_04.마전중(기계변경후 )" xfId="5922"/>
    <cellStyle name="1_total_갑지0601_00갑지_설계내역서1월7일_화명조경_백화점화장실인테리어" xfId="5923"/>
    <cellStyle name="1_total_갑지0601_00갑지_설계내역서1월7일_화명조경_백화점화장실인테리어_04.마전중(기계변경후 )" xfId="5924"/>
    <cellStyle name="1_total_갑지0601_00갑지_설계내역서1월7일_화명조경_울산FITNESS인테리어" xfId="5925"/>
    <cellStyle name="1_total_갑지0601_00갑지_설계내역서1월7일_화명조경_울산FITNESS인테리어_04.마전중(기계변경후 )" xfId="5926"/>
    <cellStyle name="1_total_갑지0601_00갑지_울산FITNESS인테리어" xfId="5927"/>
    <cellStyle name="1_total_갑지0601_00갑지_울산FITNESS인테리어_04.마전중(기계변경후 )" xfId="5928"/>
    <cellStyle name="1_total_갑지0601_00갑지_화명조경" xfId="5929"/>
    <cellStyle name="1_total_갑지0601_00갑지_화명조경_04.마전중(기계변경후 )" xfId="5930"/>
    <cellStyle name="1_total_갑지0601_00갑지_화명조경_백화점화장실인테리어" xfId="5931"/>
    <cellStyle name="1_total_갑지0601_00갑지_화명조경_백화점화장실인테리어_04.마전중(기계변경후 )" xfId="5932"/>
    <cellStyle name="1_total_갑지0601_00갑지_화명조경_울산FITNESS인테리어" xfId="5933"/>
    <cellStyle name="1_total_갑지0601_00갑지_화명조경_울산FITNESS인테리어_04.마전중(기계변경후 )" xfId="5934"/>
    <cellStyle name="1_total_갑지0601_04.마전중(기계변경후 )" xfId="5935"/>
    <cellStyle name="1_total_갑지0601_과천놀이터설계서" xfId="5936"/>
    <cellStyle name="1_total_갑지0601_과천놀이터설계서_04.마전중(기계변경후 )" xfId="5937"/>
    <cellStyle name="1_total_갑지0601_과천놀이터설계서_백화점화장실인테리어" xfId="5938"/>
    <cellStyle name="1_total_갑지0601_과천놀이터설계서_백화점화장실인테리어_04.마전중(기계변경후 )" xfId="5939"/>
    <cellStyle name="1_total_갑지0601_과천놀이터설계서_설계내역서" xfId="5940"/>
    <cellStyle name="1_total_갑지0601_과천놀이터설계서_설계내역서_04.마전중(기계변경후 )" xfId="5941"/>
    <cellStyle name="1_total_갑지0601_과천놀이터설계서_설계내역서_백화점화장실인테리어" xfId="5942"/>
    <cellStyle name="1_total_갑지0601_과천놀이터설계서_설계내역서_백화점화장실인테리어_04.마전중(기계변경후 )" xfId="5943"/>
    <cellStyle name="1_total_갑지0601_과천놀이터설계서_설계내역서_울산FITNESS인테리어" xfId="5944"/>
    <cellStyle name="1_total_갑지0601_과천놀이터설계서_설계내역서_울산FITNESS인테리어_04.마전중(기계변경후 )" xfId="5945"/>
    <cellStyle name="1_total_갑지0601_과천놀이터설계서_설계내역서_화명조경" xfId="5946"/>
    <cellStyle name="1_total_갑지0601_과천놀이터설계서_설계내역서_화명조경_04.마전중(기계변경후 )" xfId="5947"/>
    <cellStyle name="1_total_갑지0601_과천놀이터설계서_설계내역서_화명조경_백화점화장실인테리어" xfId="5948"/>
    <cellStyle name="1_total_갑지0601_과천놀이터설계서_설계내역서_화명조경_백화점화장실인테리어_04.마전중(기계변경후 )" xfId="5949"/>
    <cellStyle name="1_total_갑지0601_과천놀이터설계서_설계내역서_화명조경_울산FITNESS인테리어" xfId="5950"/>
    <cellStyle name="1_total_갑지0601_과천놀이터설계서_설계내역서_화명조경_울산FITNESS인테리어_04.마전중(기계변경후 )" xfId="5951"/>
    <cellStyle name="1_total_갑지0601_과천놀이터설계서_설계내역서1월7일" xfId="5952"/>
    <cellStyle name="1_total_갑지0601_과천놀이터설계서_설계내역서1월7일_04.마전중(기계변경후 )" xfId="5953"/>
    <cellStyle name="1_total_갑지0601_과천놀이터설계서_설계내역서1월7일_백화점화장실인테리어" xfId="5954"/>
    <cellStyle name="1_total_갑지0601_과천놀이터설계서_설계내역서1월7일_백화점화장실인테리어_04.마전중(기계변경후 )" xfId="5955"/>
    <cellStyle name="1_total_갑지0601_과천놀이터설계서_설계내역서1월7일_울산FITNESS인테리어" xfId="5956"/>
    <cellStyle name="1_total_갑지0601_과천놀이터설계서_설계내역서1월7일_울산FITNESS인테리어_04.마전중(기계변경후 )" xfId="5957"/>
    <cellStyle name="1_total_갑지0601_과천놀이터설계서_설계내역서1월7일_화명조경" xfId="5958"/>
    <cellStyle name="1_total_갑지0601_과천놀이터설계서_설계내역서1월7일_화명조경_04.마전중(기계변경후 )" xfId="5959"/>
    <cellStyle name="1_total_갑지0601_과천놀이터설계서_설계내역서1월7일_화명조경_백화점화장실인테리어" xfId="5960"/>
    <cellStyle name="1_total_갑지0601_과천놀이터설계서_설계내역서1월7일_화명조경_백화점화장실인테리어_04.마전중(기계변경후 )" xfId="5961"/>
    <cellStyle name="1_total_갑지0601_과천놀이터설계서_설계내역서1월7일_화명조경_울산FITNESS인테리어" xfId="5962"/>
    <cellStyle name="1_total_갑지0601_과천놀이터설계서_설계내역서1월7일_화명조경_울산FITNESS인테리어_04.마전중(기계변경후 )" xfId="5963"/>
    <cellStyle name="1_total_갑지0601_과천놀이터설계서_울산FITNESS인테리어" xfId="5964"/>
    <cellStyle name="1_total_갑지0601_과천놀이터설계서_울산FITNESS인테리어_04.마전중(기계변경후 )" xfId="5965"/>
    <cellStyle name="1_total_갑지0601_과천놀이터설계서_화명조경" xfId="5966"/>
    <cellStyle name="1_total_갑지0601_과천놀이터설계서_화명조경_04.마전중(기계변경후 )" xfId="5967"/>
    <cellStyle name="1_total_갑지0601_과천놀이터설계서_화명조경_백화점화장실인테리어" xfId="5968"/>
    <cellStyle name="1_total_갑지0601_과천놀이터설계서_화명조경_백화점화장실인테리어_04.마전중(기계변경후 )" xfId="5969"/>
    <cellStyle name="1_total_갑지0601_과천놀이터설계서_화명조경_울산FITNESS인테리어" xfId="5970"/>
    <cellStyle name="1_total_갑지0601_과천놀이터설계서_화명조경_울산FITNESS인테리어_04.마전중(기계변경후 )" xfId="5971"/>
    <cellStyle name="1_total_갑지0601_백화점화장실인테리어" xfId="5972"/>
    <cellStyle name="1_total_갑지0601_백화점화장실인테리어_04.마전중(기계변경후 )" xfId="5973"/>
    <cellStyle name="1_total_갑지0601_울산FITNESS인테리어" xfId="5974"/>
    <cellStyle name="1_total_갑지0601_울산FITNESS인테리어_04.마전중(기계변경후 )" xfId="5975"/>
    <cellStyle name="1_total_갑지0601_총괄갑지" xfId="5976"/>
    <cellStyle name="1_total_갑지0601_총괄갑지_04.마전중(기계변경후 )" xfId="5977"/>
    <cellStyle name="1_total_갑지0601_총괄갑지_백화점화장실인테리어" xfId="5978"/>
    <cellStyle name="1_total_갑지0601_총괄갑지_백화점화장실인테리어_04.마전중(기계변경후 )" xfId="5979"/>
    <cellStyle name="1_total_갑지0601_총괄갑지_설계내역서" xfId="5980"/>
    <cellStyle name="1_total_갑지0601_총괄갑지_설계내역서_04.마전중(기계변경후 )" xfId="5981"/>
    <cellStyle name="1_total_갑지0601_총괄갑지_설계내역서_백화점화장실인테리어" xfId="5982"/>
    <cellStyle name="1_total_갑지0601_총괄갑지_설계내역서_백화점화장실인테리어_04.마전중(기계변경후 )" xfId="5983"/>
    <cellStyle name="1_total_갑지0601_총괄갑지_설계내역서_울산FITNESS인테리어" xfId="5984"/>
    <cellStyle name="1_total_갑지0601_총괄갑지_설계내역서_울산FITNESS인테리어_04.마전중(기계변경후 )" xfId="5985"/>
    <cellStyle name="1_total_갑지0601_총괄갑지_설계내역서_화명조경" xfId="5986"/>
    <cellStyle name="1_total_갑지0601_총괄갑지_설계내역서_화명조경_04.마전중(기계변경후 )" xfId="5987"/>
    <cellStyle name="1_total_갑지0601_총괄갑지_설계내역서_화명조경_백화점화장실인테리어" xfId="5988"/>
    <cellStyle name="1_total_갑지0601_총괄갑지_설계내역서_화명조경_백화점화장실인테리어_04.마전중(기계변경후 )" xfId="5989"/>
    <cellStyle name="1_total_갑지0601_총괄갑지_설계내역서_화명조경_울산FITNESS인테리어" xfId="5990"/>
    <cellStyle name="1_total_갑지0601_총괄갑지_설계내역서_화명조경_울산FITNESS인테리어_04.마전중(기계변경후 )" xfId="5991"/>
    <cellStyle name="1_total_갑지0601_총괄갑지_설계내역서1월7일" xfId="5992"/>
    <cellStyle name="1_total_갑지0601_총괄갑지_설계내역서1월7일_04.마전중(기계변경후 )" xfId="5993"/>
    <cellStyle name="1_total_갑지0601_총괄갑지_설계내역서1월7일_백화점화장실인테리어" xfId="5994"/>
    <cellStyle name="1_total_갑지0601_총괄갑지_설계내역서1월7일_백화점화장실인테리어_04.마전중(기계변경후 )" xfId="5995"/>
    <cellStyle name="1_total_갑지0601_총괄갑지_설계내역서1월7일_울산FITNESS인테리어" xfId="5996"/>
    <cellStyle name="1_total_갑지0601_총괄갑지_설계내역서1월7일_울산FITNESS인테리어_04.마전중(기계변경후 )" xfId="5997"/>
    <cellStyle name="1_total_갑지0601_총괄갑지_설계내역서1월7일_화명조경" xfId="5998"/>
    <cellStyle name="1_total_갑지0601_총괄갑지_설계내역서1월7일_화명조경_04.마전중(기계변경후 )" xfId="5999"/>
    <cellStyle name="1_total_갑지0601_총괄갑지_설계내역서1월7일_화명조경_백화점화장실인테리어" xfId="6000"/>
    <cellStyle name="1_total_갑지0601_총괄갑지_설계내역서1월7일_화명조경_백화점화장실인테리어_04.마전중(기계변경후 )" xfId="6001"/>
    <cellStyle name="1_total_갑지0601_총괄갑지_설계내역서1월7일_화명조경_울산FITNESS인테리어" xfId="6002"/>
    <cellStyle name="1_total_갑지0601_총괄갑지_설계내역서1월7일_화명조경_울산FITNESS인테리어_04.마전중(기계변경후 )" xfId="6003"/>
    <cellStyle name="1_total_갑지0601_총괄갑지_울산FITNESS인테리어" xfId="6004"/>
    <cellStyle name="1_total_갑지0601_총괄갑지_울산FITNESS인테리어_04.마전중(기계변경후 )" xfId="6005"/>
    <cellStyle name="1_total_갑지0601_총괄갑지_화명조경" xfId="6006"/>
    <cellStyle name="1_total_갑지0601_총괄갑지_화명조경_04.마전중(기계변경후 )" xfId="6007"/>
    <cellStyle name="1_total_갑지0601_총괄갑지_화명조경_백화점화장실인테리어" xfId="6008"/>
    <cellStyle name="1_total_갑지0601_총괄갑지_화명조경_백화점화장실인테리어_04.마전중(기계변경후 )" xfId="6009"/>
    <cellStyle name="1_total_갑지0601_총괄갑지_화명조경_울산FITNESS인테리어" xfId="6010"/>
    <cellStyle name="1_total_갑지0601_총괄갑지_화명조경_울산FITNESS인테리어_04.마전중(기계변경후 )" xfId="6011"/>
    <cellStyle name="1_total_갑지0601_총괄내역서" xfId="6012"/>
    <cellStyle name="1_total_갑지0601_총괄내역서_04.마전중(기계변경후 )" xfId="6013"/>
    <cellStyle name="1_total_갑지0601_총괄내역서_백화점화장실인테리어" xfId="6014"/>
    <cellStyle name="1_total_갑지0601_총괄내역서_백화점화장실인테리어_04.마전중(기계변경후 )" xfId="6015"/>
    <cellStyle name="1_total_갑지0601_총괄내역서_설계내역서" xfId="6016"/>
    <cellStyle name="1_total_갑지0601_총괄내역서_설계내역서_04.마전중(기계변경후 )" xfId="6017"/>
    <cellStyle name="1_total_갑지0601_총괄내역서_설계내역서_백화점화장실인테리어" xfId="6018"/>
    <cellStyle name="1_total_갑지0601_총괄내역서_설계내역서_백화점화장실인테리어_04.마전중(기계변경후 )" xfId="6019"/>
    <cellStyle name="1_total_갑지0601_총괄내역서_설계내역서_울산FITNESS인테리어" xfId="6020"/>
    <cellStyle name="1_total_갑지0601_총괄내역서_설계내역서_울산FITNESS인테리어_04.마전중(기계변경후 )" xfId="6021"/>
    <cellStyle name="1_total_갑지0601_총괄내역서_설계내역서_화명조경" xfId="6022"/>
    <cellStyle name="1_total_갑지0601_총괄내역서_설계내역서_화명조경_04.마전중(기계변경후 )" xfId="6023"/>
    <cellStyle name="1_total_갑지0601_총괄내역서_설계내역서_화명조경_백화점화장실인테리어" xfId="6024"/>
    <cellStyle name="1_total_갑지0601_총괄내역서_설계내역서_화명조경_백화점화장실인테리어_04.마전중(기계변경후 )" xfId="6025"/>
    <cellStyle name="1_total_갑지0601_총괄내역서_설계내역서_화명조경_울산FITNESS인테리어" xfId="6026"/>
    <cellStyle name="1_total_갑지0601_총괄내역서_설계내역서_화명조경_울산FITNESS인테리어_04.마전중(기계변경후 )" xfId="6027"/>
    <cellStyle name="1_total_갑지0601_총괄내역서_설계내역서1월7일" xfId="6028"/>
    <cellStyle name="1_total_갑지0601_총괄내역서_설계내역서1월7일_04.마전중(기계변경후 )" xfId="6029"/>
    <cellStyle name="1_total_갑지0601_총괄내역서_설계내역서1월7일_백화점화장실인테리어" xfId="6030"/>
    <cellStyle name="1_total_갑지0601_총괄내역서_설계내역서1월7일_백화점화장실인테리어_04.마전중(기계변경후 )" xfId="6031"/>
    <cellStyle name="1_total_갑지0601_총괄내역서_설계내역서1월7일_울산FITNESS인테리어" xfId="6032"/>
    <cellStyle name="1_total_갑지0601_총괄내역서_설계내역서1월7일_울산FITNESS인테리어_04.마전중(기계변경후 )" xfId="6033"/>
    <cellStyle name="1_total_갑지0601_총괄내역서_설계내역서1월7일_화명조경" xfId="6034"/>
    <cellStyle name="1_total_갑지0601_총괄내역서_설계내역서1월7일_화명조경_04.마전중(기계변경후 )" xfId="6035"/>
    <cellStyle name="1_total_갑지0601_총괄내역서_설계내역서1월7일_화명조경_백화점화장실인테리어" xfId="6036"/>
    <cellStyle name="1_total_갑지0601_총괄내역서_설계내역서1월7일_화명조경_백화점화장실인테리어_04.마전중(기계변경후 )" xfId="6037"/>
    <cellStyle name="1_total_갑지0601_총괄내역서_설계내역서1월7일_화명조경_울산FITNESS인테리어" xfId="6038"/>
    <cellStyle name="1_total_갑지0601_총괄내역서_설계내역서1월7일_화명조경_울산FITNESS인테리어_04.마전중(기계변경후 )" xfId="6039"/>
    <cellStyle name="1_total_갑지0601_총괄내역서_울산FITNESS인테리어" xfId="6040"/>
    <cellStyle name="1_total_갑지0601_총괄내역서_울산FITNESS인테리어_04.마전중(기계변경후 )" xfId="6041"/>
    <cellStyle name="1_total_갑지0601_총괄내역서_화명조경" xfId="6042"/>
    <cellStyle name="1_total_갑지0601_총괄내역서_화명조경_04.마전중(기계변경후 )" xfId="6043"/>
    <cellStyle name="1_total_갑지0601_총괄내역서_화명조경_백화점화장실인테리어" xfId="6044"/>
    <cellStyle name="1_total_갑지0601_총괄내역서_화명조경_백화점화장실인테리어_04.마전중(기계변경후 )" xfId="6045"/>
    <cellStyle name="1_total_갑지0601_총괄내역서_화명조경_울산FITNESS인테리어" xfId="6046"/>
    <cellStyle name="1_total_갑지0601_총괄내역서_화명조경_울산FITNESS인테리어_04.마전중(기계변경후 )" xfId="6047"/>
    <cellStyle name="1_total_갑지0601_화명조경" xfId="6048"/>
    <cellStyle name="1_total_갑지0601_화명조경_04.마전중(기계변경후 )" xfId="6049"/>
    <cellStyle name="1_total_갑지0601_화명조경_백화점화장실인테리어" xfId="6050"/>
    <cellStyle name="1_total_갑지0601_화명조경_백화점화장실인테리어_04.마전중(기계변경후 )" xfId="6051"/>
    <cellStyle name="1_total_갑지0601_화명조경_울산FITNESS인테리어" xfId="6052"/>
    <cellStyle name="1_total_갑지0601_화명조경_울산FITNESS인테리어_04.마전중(기계변경후 )" xfId="6053"/>
    <cellStyle name="1_total_관로시설물" xfId="10350"/>
    <cellStyle name="1_total_관로시설물 2" xfId="10351"/>
    <cellStyle name="1_total_관로시설물_NEW단위수량-주산" xfId="10352"/>
    <cellStyle name="1_total_관로시설물_NEW단위수량-주산 2" xfId="10353"/>
    <cellStyle name="1_total_관로시설물_남대천단위수량" xfId="10354"/>
    <cellStyle name="1_total_관로시설물_남대천단위수량 2" xfId="10355"/>
    <cellStyle name="1_total_관로시설물_단위수량" xfId="10356"/>
    <cellStyle name="1_total_관로시설물_단위수량 2" xfId="10357"/>
    <cellStyle name="1_total_관로시설물_단위수량1" xfId="10358"/>
    <cellStyle name="1_total_관로시설물_단위수량1 2" xfId="10359"/>
    <cellStyle name="1_total_관로시설물_단위수량15" xfId="10360"/>
    <cellStyle name="1_total_관로시설물_단위수량15 2" xfId="10361"/>
    <cellStyle name="1_total_관로시설물_도곡단위수량" xfId="10362"/>
    <cellStyle name="1_total_관로시설물_도곡단위수량 2" xfId="10363"/>
    <cellStyle name="1_total_관로시설물_수량산출서-11.25" xfId="10364"/>
    <cellStyle name="1_total_관로시설물_수량산출서-11.25 2" xfId="10365"/>
    <cellStyle name="1_total_관로시설물_수량산출서-11.25_NEW단위수량-주산" xfId="10366"/>
    <cellStyle name="1_total_관로시설물_수량산출서-11.25_NEW단위수량-주산 2" xfId="10367"/>
    <cellStyle name="1_total_관로시설물_수량산출서-11.25_남대천단위수량" xfId="10368"/>
    <cellStyle name="1_total_관로시설물_수량산출서-11.25_남대천단위수량 2" xfId="10369"/>
    <cellStyle name="1_total_관로시설물_수량산출서-11.25_단위수량" xfId="10370"/>
    <cellStyle name="1_total_관로시설물_수량산출서-11.25_단위수량 2" xfId="10371"/>
    <cellStyle name="1_total_관로시설물_수량산출서-11.25_단위수량1" xfId="10372"/>
    <cellStyle name="1_total_관로시설물_수량산출서-11.25_단위수량1 2" xfId="10373"/>
    <cellStyle name="1_total_관로시설물_수량산출서-11.25_단위수량15" xfId="10374"/>
    <cellStyle name="1_total_관로시설물_수량산출서-11.25_단위수량15 2" xfId="10375"/>
    <cellStyle name="1_total_관로시설물_수량산출서-11.25_도곡단위수량" xfId="10376"/>
    <cellStyle name="1_total_관로시설물_수량산출서-11.25_도곡단위수량 2" xfId="10377"/>
    <cellStyle name="1_total_관로시설물_수량산출서-11.25_철거단위수량" xfId="10378"/>
    <cellStyle name="1_total_관로시설물_수량산출서-11.25_철거단위수량 2" xfId="10379"/>
    <cellStyle name="1_total_관로시설물_수량산출서-11.25_철거수량" xfId="10380"/>
    <cellStyle name="1_total_관로시설물_수량산출서-11.25_철거수량 2" xfId="10381"/>
    <cellStyle name="1_total_관로시설물_수량산출서-11.25_한수단위수량" xfId="10382"/>
    <cellStyle name="1_total_관로시설물_수량산출서-11.25_한수단위수량 2" xfId="10383"/>
    <cellStyle name="1_total_관로시설물_수량산출서-1201" xfId="10384"/>
    <cellStyle name="1_total_관로시설물_수량산출서-1201 2" xfId="10385"/>
    <cellStyle name="1_total_관로시설물_수량산출서-1201_NEW단위수량-주산" xfId="10386"/>
    <cellStyle name="1_total_관로시설물_수량산출서-1201_NEW단위수량-주산 2" xfId="10387"/>
    <cellStyle name="1_total_관로시설물_수량산출서-1201_남대천단위수량" xfId="10388"/>
    <cellStyle name="1_total_관로시설물_수량산출서-1201_남대천단위수량 2" xfId="10389"/>
    <cellStyle name="1_total_관로시설물_수량산출서-1201_단위수량" xfId="10390"/>
    <cellStyle name="1_total_관로시설물_수량산출서-1201_단위수량 2" xfId="10391"/>
    <cellStyle name="1_total_관로시설물_수량산출서-1201_단위수량1" xfId="10392"/>
    <cellStyle name="1_total_관로시설물_수량산출서-1201_단위수량1 2" xfId="10393"/>
    <cellStyle name="1_total_관로시설물_수량산출서-1201_단위수량15" xfId="10394"/>
    <cellStyle name="1_total_관로시설물_수량산출서-1201_단위수량15 2" xfId="10395"/>
    <cellStyle name="1_total_관로시설물_수량산출서-1201_도곡단위수량" xfId="10396"/>
    <cellStyle name="1_total_관로시설물_수량산출서-1201_도곡단위수량 2" xfId="10397"/>
    <cellStyle name="1_total_관로시설물_수량산출서-1201_철거단위수량" xfId="10398"/>
    <cellStyle name="1_total_관로시설물_수량산출서-1201_철거단위수량 2" xfId="10399"/>
    <cellStyle name="1_total_관로시설물_수량산출서-1201_철거수량" xfId="10400"/>
    <cellStyle name="1_total_관로시설물_수량산출서-1201_철거수량 2" xfId="10401"/>
    <cellStyle name="1_total_관로시설물_수량산출서-1201_한수단위수량" xfId="10402"/>
    <cellStyle name="1_total_관로시설물_수량산출서-1201_한수단위수량 2" xfId="10403"/>
    <cellStyle name="1_total_관로시설물_시설물단위수량" xfId="10404"/>
    <cellStyle name="1_total_관로시설물_시설물단위수량 2" xfId="10405"/>
    <cellStyle name="1_total_관로시설물_시설물단위수량1" xfId="10406"/>
    <cellStyle name="1_total_관로시설물_시설물단위수량1 2" xfId="10407"/>
    <cellStyle name="1_total_관로시설물_시설물단위수량1_시설물단위수량" xfId="10408"/>
    <cellStyle name="1_total_관로시설물_시설물단위수량1_시설물단위수량 2" xfId="10409"/>
    <cellStyle name="1_total_관로시설물_오창수량산출서" xfId="10410"/>
    <cellStyle name="1_total_관로시설물_오창수량산출서 2" xfId="10411"/>
    <cellStyle name="1_total_관로시설물_오창수량산출서_NEW단위수량-주산" xfId="10412"/>
    <cellStyle name="1_total_관로시설물_오창수량산출서_NEW단위수량-주산 2" xfId="10413"/>
    <cellStyle name="1_total_관로시설물_오창수량산출서_남대천단위수량" xfId="10414"/>
    <cellStyle name="1_total_관로시설물_오창수량산출서_남대천단위수량 2" xfId="10415"/>
    <cellStyle name="1_total_관로시설물_오창수량산출서_단위수량" xfId="10416"/>
    <cellStyle name="1_total_관로시설물_오창수량산출서_단위수량 2" xfId="10417"/>
    <cellStyle name="1_total_관로시설물_오창수량산출서_단위수량1" xfId="10418"/>
    <cellStyle name="1_total_관로시설물_오창수량산출서_단위수량1 2" xfId="10419"/>
    <cellStyle name="1_total_관로시설물_오창수량산출서_단위수량15" xfId="10420"/>
    <cellStyle name="1_total_관로시설물_오창수량산출서_단위수량15 2" xfId="10421"/>
    <cellStyle name="1_total_관로시설물_오창수량산출서_도곡단위수량" xfId="10422"/>
    <cellStyle name="1_total_관로시설물_오창수량산출서_도곡단위수량 2" xfId="10423"/>
    <cellStyle name="1_total_관로시설물_오창수량산출서_수량산출서-11.25" xfId="10424"/>
    <cellStyle name="1_total_관로시설물_오창수량산출서_수량산출서-11.25 2" xfId="10425"/>
    <cellStyle name="1_total_관로시설물_오창수량산출서_수량산출서-11.25_NEW단위수량-주산" xfId="10426"/>
    <cellStyle name="1_total_관로시설물_오창수량산출서_수량산출서-11.25_NEW단위수량-주산 2" xfId="10427"/>
    <cellStyle name="1_total_관로시설물_오창수량산출서_수량산출서-11.25_남대천단위수량" xfId="10428"/>
    <cellStyle name="1_total_관로시설물_오창수량산출서_수량산출서-11.25_남대천단위수량 2" xfId="10429"/>
    <cellStyle name="1_total_관로시설물_오창수량산출서_수량산출서-11.25_단위수량" xfId="10430"/>
    <cellStyle name="1_total_관로시설물_오창수량산출서_수량산출서-11.25_단위수량 2" xfId="10431"/>
    <cellStyle name="1_total_관로시설물_오창수량산출서_수량산출서-11.25_단위수량1" xfId="10432"/>
    <cellStyle name="1_total_관로시설물_오창수량산출서_수량산출서-11.25_단위수량1 2" xfId="10433"/>
    <cellStyle name="1_total_관로시설물_오창수량산출서_수량산출서-11.25_단위수량15" xfId="10434"/>
    <cellStyle name="1_total_관로시설물_오창수량산출서_수량산출서-11.25_단위수량15 2" xfId="10435"/>
    <cellStyle name="1_total_관로시설물_오창수량산출서_수량산출서-11.25_도곡단위수량" xfId="10436"/>
    <cellStyle name="1_total_관로시설물_오창수량산출서_수량산출서-11.25_도곡단위수량 2" xfId="10437"/>
    <cellStyle name="1_total_관로시설물_오창수량산출서_수량산출서-11.25_철거단위수량" xfId="10438"/>
    <cellStyle name="1_total_관로시설물_오창수량산출서_수량산출서-11.25_철거단위수량 2" xfId="10439"/>
    <cellStyle name="1_total_관로시설물_오창수량산출서_수량산출서-11.25_철거수량" xfId="10440"/>
    <cellStyle name="1_total_관로시설물_오창수량산출서_수량산출서-11.25_철거수량 2" xfId="10441"/>
    <cellStyle name="1_total_관로시설물_오창수량산출서_수량산출서-11.25_한수단위수량" xfId="10442"/>
    <cellStyle name="1_total_관로시설물_오창수량산출서_수량산출서-11.25_한수단위수량 2" xfId="10443"/>
    <cellStyle name="1_total_관로시설물_오창수량산출서_수량산출서-1201" xfId="10444"/>
    <cellStyle name="1_total_관로시설물_오창수량산출서_수량산출서-1201 2" xfId="10445"/>
    <cellStyle name="1_total_관로시설물_오창수량산출서_수량산출서-1201_NEW단위수량-주산" xfId="10446"/>
    <cellStyle name="1_total_관로시설물_오창수량산출서_수량산출서-1201_NEW단위수량-주산 2" xfId="10447"/>
    <cellStyle name="1_total_관로시설물_오창수량산출서_수량산출서-1201_남대천단위수량" xfId="10448"/>
    <cellStyle name="1_total_관로시설물_오창수량산출서_수량산출서-1201_남대천단위수량 2" xfId="10449"/>
    <cellStyle name="1_total_관로시설물_오창수량산출서_수량산출서-1201_단위수량" xfId="10450"/>
    <cellStyle name="1_total_관로시설물_오창수량산출서_수량산출서-1201_단위수량 2" xfId="10451"/>
    <cellStyle name="1_total_관로시설물_오창수량산출서_수량산출서-1201_단위수량1" xfId="10452"/>
    <cellStyle name="1_total_관로시설물_오창수량산출서_수량산출서-1201_단위수량1 2" xfId="10453"/>
    <cellStyle name="1_total_관로시설물_오창수량산출서_수량산출서-1201_단위수량15" xfId="10454"/>
    <cellStyle name="1_total_관로시설물_오창수량산출서_수량산출서-1201_단위수량15 2" xfId="10455"/>
    <cellStyle name="1_total_관로시설물_오창수량산출서_수량산출서-1201_도곡단위수량" xfId="10456"/>
    <cellStyle name="1_total_관로시설물_오창수량산출서_수량산출서-1201_도곡단위수량 2" xfId="10457"/>
    <cellStyle name="1_total_관로시설물_오창수량산출서_수량산출서-1201_철거단위수량" xfId="10458"/>
    <cellStyle name="1_total_관로시설물_오창수량산출서_수량산출서-1201_철거단위수량 2" xfId="10459"/>
    <cellStyle name="1_total_관로시설물_오창수량산출서_수량산출서-1201_철거수량" xfId="10460"/>
    <cellStyle name="1_total_관로시설물_오창수량산출서_수량산출서-1201_철거수량 2" xfId="10461"/>
    <cellStyle name="1_total_관로시설물_오창수량산출서_수량산출서-1201_한수단위수량" xfId="10462"/>
    <cellStyle name="1_total_관로시설물_오창수량산출서_수량산출서-1201_한수단위수량 2" xfId="10463"/>
    <cellStyle name="1_total_관로시설물_오창수량산출서_시설물단위수량" xfId="10464"/>
    <cellStyle name="1_total_관로시설물_오창수량산출서_시설물단위수량 2" xfId="10465"/>
    <cellStyle name="1_total_관로시설물_오창수량산출서_시설물단위수량1" xfId="10466"/>
    <cellStyle name="1_total_관로시설물_오창수량산출서_시설물단위수량1 2" xfId="10467"/>
    <cellStyle name="1_total_관로시설물_오창수량산출서_시설물단위수량1_시설물단위수량" xfId="10468"/>
    <cellStyle name="1_total_관로시설물_오창수량산출서_시설물단위수량1_시설물단위수량 2" xfId="10469"/>
    <cellStyle name="1_total_관로시설물_오창수량산출서_철거단위수량" xfId="10470"/>
    <cellStyle name="1_total_관로시설물_오창수량산출서_철거단위수량 2" xfId="10471"/>
    <cellStyle name="1_total_관로시설물_오창수량산출서_철거수량" xfId="10472"/>
    <cellStyle name="1_total_관로시설물_오창수량산출서_철거수량 2" xfId="10473"/>
    <cellStyle name="1_total_관로시설물_오창수량산출서_한수단위수량" xfId="10474"/>
    <cellStyle name="1_total_관로시설물_오창수량산출서_한수단위수량 2" xfId="10475"/>
    <cellStyle name="1_total_관로시설물_철거단위수량" xfId="10476"/>
    <cellStyle name="1_total_관로시설물_철거단위수량 2" xfId="10477"/>
    <cellStyle name="1_total_관로시설물_철거수량" xfId="10478"/>
    <cellStyle name="1_total_관로시설물_철거수량 2" xfId="10479"/>
    <cellStyle name="1_total_관로시설물_한수단위수량" xfId="10480"/>
    <cellStyle name="1_total_관로시설물_한수단위수량 2" xfId="10481"/>
    <cellStyle name="1_total_구로리총괄내역" xfId="6054"/>
    <cellStyle name="1_total_구로리총괄내역_구로리설계예산서1029" xfId="6055"/>
    <cellStyle name="1_total_구로리총괄내역_구로리설계예산서1118준공" xfId="6056"/>
    <cellStyle name="1_total_구로리총괄내역_구로리설계예산서조경" xfId="6057"/>
    <cellStyle name="1_total_구로리총괄내역_구로리어린이공원예산서(조경)1125" xfId="6058"/>
    <cellStyle name="1_total_구로리총괄내역_내역서" xfId="6059"/>
    <cellStyle name="1_total_구로리총괄내역_노임단가표" xfId="6060"/>
    <cellStyle name="1_total_구로리총괄내역_수도권매립지" xfId="6061"/>
    <cellStyle name="1_total_구로리총괄내역_수도권매립지1004(발주용)" xfId="6062"/>
    <cellStyle name="1_total_구로리총괄내역_일신건영설계예산서(0211)" xfId="6063"/>
    <cellStyle name="1_total_구로리총괄내역_일위대가" xfId="6064"/>
    <cellStyle name="1_total_구로리총괄내역_자재단가표" xfId="6065"/>
    <cellStyle name="1_total_구로리총괄내역_장안초등학교내역0814" xfId="6066"/>
    <cellStyle name="1_total_구조물,조형물,수목보호" xfId="10482"/>
    <cellStyle name="1_total_구조물,조형물,수목보호 2" xfId="10483"/>
    <cellStyle name="1_total_구조물,조형물,수목보호_NEW단위수량-주산" xfId="10484"/>
    <cellStyle name="1_total_구조물,조형물,수목보호_NEW단위수량-주산 2" xfId="10485"/>
    <cellStyle name="1_total_구조물,조형물,수목보호_남대천단위수량" xfId="10486"/>
    <cellStyle name="1_total_구조물,조형물,수목보호_남대천단위수량 2" xfId="10487"/>
    <cellStyle name="1_total_구조물,조형물,수목보호_단위수량" xfId="10488"/>
    <cellStyle name="1_total_구조물,조형물,수목보호_단위수량 2" xfId="10489"/>
    <cellStyle name="1_total_구조물,조형물,수목보호_단위수량1" xfId="10490"/>
    <cellStyle name="1_total_구조물,조형물,수목보호_단위수량1 2" xfId="10491"/>
    <cellStyle name="1_total_구조물,조형물,수목보호_단위수량15" xfId="10492"/>
    <cellStyle name="1_total_구조물,조형물,수목보호_단위수량15 2" xfId="10493"/>
    <cellStyle name="1_total_구조물,조형물,수목보호_도곡단위수량" xfId="10494"/>
    <cellStyle name="1_total_구조물,조형물,수목보호_도곡단위수량 2" xfId="10495"/>
    <cellStyle name="1_total_구조물,조형물,수목보호_수량산출서-11.25" xfId="10496"/>
    <cellStyle name="1_total_구조물,조형물,수목보호_수량산출서-11.25 2" xfId="10497"/>
    <cellStyle name="1_total_구조물,조형물,수목보호_수량산출서-11.25_NEW단위수량-주산" xfId="10498"/>
    <cellStyle name="1_total_구조물,조형물,수목보호_수량산출서-11.25_NEW단위수량-주산 2" xfId="10499"/>
    <cellStyle name="1_total_구조물,조형물,수목보호_수량산출서-11.25_남대천단위수량" xfId="10500"/>
    <cellStyle name="1_total_구조물,조형물,수목보호_수량산출서-11.25_남대천단위수량 2" xfId="10501"/>
    <cellStyle name="1_total_구조물,조형물,수목보호_수량산출서-11.25_단위수량" xfId="10502"/>
    <cellStyle name="1_total_구조물,조형물,수목보호_수량산출서-11.25_단위수량 2" xfId="10503"/>
    <cellStyle name="1_total_구조물,조형물,수목보호_수량산출서-11.25_단위수량1" xfId="10504"/>
    <cellStyle name="1_total_구조물,조형물,수목보호_수량산출서-11.25_단위수량1 2" xfId="10505"/>
    <cellStyle name="1_total_구조물,조형물,수목보호_수량산출서-11.25_단위수량15" xfId="10506"/>
    <cellStyle name="1_total_구조물,조형물,수목보호_수량산출서-11.25_단위수량15 2" xfId="10507"/>
    <cellStyle name="1_total_구조물,조형물,수목보호_수량산출서-11.25_도곡단위수량" xfId="10508"/>
    <cellStyle name="1_total_구조물,조형물,수목보호_수량산출서-11.25_도곡단위수량 2" xfId="10509"/>
    <cellStyle name="1_total_구조물,조형물,수목보호_수량산출서-11.25_철거단위수량" xfId="10510"/>
    <cellStyle name="1_total_구조물,조형물,수목보호_수량산출서-11.25_철거단위수량 2" xfId="10511"/>
    <cellStyle name="1_total_구조물,조형물,수목보호_수량산출서-11.25_철거수량" xfId="10512"/>
    <cellStyle name="1_total_구조물,조형물,수목보호_수량산출서-11.25_철거수량 2" xfId="10513"/>
    <cellStyle name="1_total_구조물,조형물,수목보호_수량산출서-11.25_한수단위수량" xfId="10514"/>
    <cellStyle name="1_total_구조물,조형물,수목보호_수량산출서-11.25_한수단위수량 2" xfId="10515"/>
    <cellStyle name="1_total_구조물,조형물,수목보호_수량산출서-1201" xfId="10516"/>
    <cellStyle name="1_total_구조물,조형물,수목보호_수량산출서-1201 2" xfId="10517"/>
    <cellStyle name="1_total_구조물,조형물,수목보호_수량산출서-1201_NEW단위수량-주산" xfId="10518"/>
    <cellStyle name="1_total_구조물,조형물,수목보호_수량산출서-1201_NEW단위수량-주산 2" xfId="10519"/>
    <cellStyle name="1_total_구조물,조형물,수목보호_수량산출서-1201_남대천단위수량" xfId="10520"/>
    <cellStyle name="1_total_구조물,조형물,수목보호_수량산출서-1201_남대천단위수량 2" xfId="10521"/>
    <cellStyle name="1_total_구조물,조형물,수목보호_수량산출서-1201_단위수량" xfId="10522"/>
    <cellStyle name="1_total_구조물,조형물,수목보호_수량산출서-1201_단위수량 2" xfId="10523"/>
    <cellStyle name="1_total_구조물,조형물,수목보호_수량산출서-1201_단위수량1" xfId="10524"/>
    <cellStyle name="1_total_구조물,조형물,수목보호_수량산출서-1201_단위수량1 2" xfId="10525"/>
    <cellStyle name="1_total_구조물,조형물,수목보호_수량산출서-1201_단위수량15" xfId="10526"/>
    <cellStyle name="1_total_구조물,조형물,수목보호_수량산출서-1201_단위수량15 2" xfId="10527"/>
    <cellStyle name="1_total_구조물,조형물,수목보호_수량산출서-1201_도곡단위수량" xfId="10528"/>
    <cellStyle name="1_total_구조물,조형물,수목보호_수량산출서-1201_도곡단위수량 2" xfId="10529"/>
    <cellStyle name="1_total_구조물,조형물,수목보호_수량산출서-1201_철거단위수량" xfId="10530"/>
    <cellStyle name="1_total_구조물,조형물,수목보호_수량산출서-1201_철거단위수량 2" xfId="10531"/>
    <cellStyle name="1_total_구조물,조형물,수목보호_수량산출서-1201_철거수량" xfId="10532"/>
    <cellStyle name="1_total_구조물,조형물,수목보호_수량산출서-1201_철거수량 2" xfId="10533"/>
    <cellStyle name="1_total_구조물,조형물,수목보호_수량산출서-1201_한수단위수량" xfId="10534"/>
    <cellStyle name="1_total_구조물,조형물,수목보호_수량산출서-1201_한수단위수량 2" xfId="10535"/>
    <cellStyle name="1_total_구조물,조형물,수목보호_시설물단위수량" xfId="10536"/>
    <cellStyle name="1_total_구조물,조형물,수목보호_시설물단위수량 2" xfId="10537"/>
    <cellStyle name="1_total_구조물,조형물,수목보호_시설물단위수량1" xfId="10538"/>
    <cellStyle name="1_total_구조물,조형물,수목보호_시설물단위수량1 2" xfId="10539"/>
    <cellStyle name="1_total_구조물,조형물,수목보호_시설물단위수량1_시설물단위수량" xfId="10540"/>
    <cellStyle name="1_total_구조물,조형물,수목보호_시설물단위수량1_시설물단위수량 2" xfId="10541"/>
    <cellStyle name="1_total_구조물,조형물,수목보호_오창수량산출서" xfId="10542"/>
    <cellStyle name="1_total_구조물,조형물,수목보호_오창수량산출서 2" xfId="10543"/>
    <cellStyle name="1_total_구조물,조형물,수목보호_오창수량산출서_NEW단위수량-주산" xfId="10544"/>
    <cellStyle name="1_total_구조물,조형물,수목보호_오창수량산출서_NEW단위수량-주산 2" xfId="10545"/>
    <cellStyle name="1_total_구조물,조형물,수목보호_오창수량산출서_남대천단위수량" xfId="10546"/>
    <cellStyle name="1_total_구조물,조형물,수목보호_오창수량산출서_남대천단위수량 2" xfId="10547"/>
    <cellStyle name="1_total_구조물,조형물,수목보호_오창수량산출서_단위수량" xfId="10548"/>
    <cellStyle name="1_total_구조물,조형물,수목보호_오창수량산출서_단위수량 2" xfId="10549"/>
    <cellStyle name="1_total_구조물,조형물,수목보호_오창수량산출서_단위수량1" xfId="10550"/>
    <cellStyle name="1_total_구조물,조형물,수목보호_오창수량산출서_단위수량1 2" xfId="10551"/>
    <cellStyle name="1_total_구조물,조형물,수목보호_오창수량산출서_단위수량15" xfId="10552"/>
    <cellStyle name="1_total_구조물,조형물,수목보호_오창수량산출서_단위수량15 2" xfId="10553"/>
    <cellStyle name="1_total_구조물,조형물,수목보호_오창수량산출서_도곡단위수량" xfId="10554"/>
    <cellStyle name="1_total_구조물,조형물,수목보호_오창수량산출서_도곡단위수량 2" xfId="10555"/>
    <cellStyle name="1_total_구조물,조형물,수목보호_오창수량산출서_수량산출서-11.25" xfId="10556"/>
    <cellStyle name="1_total_구조물,조형물,수목보호_오창수량산출서_수량산출서-11.25 2" xfId="10557"/>
    <cellStyle name="1_total_구조물,조형물,수목보호_오창수량산출서_수량산출서-11.25_NEW단위수량-주산" xfId="10558"/>
    <cellStyle name="1_total_구조물,조형물,수목보호_오창수량산출서_수량산출서-11.25_NEW단위수량-주산 2" xfId="10559"/>
    <cellStyle name="1_total_구조물,조형물,수목보호_오창수량산출서_수량산출서-11.25_남대천단위수량" xfId="10560"/>
    <cellStyle name="1_total_구조물,조형물,수목보호_오창수량산출서_수량산출서-11.25_남대천단위수량 2" xfId="10561"/>
    <cellStyle name="1_total_구조물,조형물,수목보호_오창수량산출서_수량산출서-11.25_단위수량" xfId="10562"/>
    <cellStyle name="1_total_구조물,조형물,수목보호_오창수량산출서_수량산출서-11.25_단위수량 2" xfId="10563"/>
    <cellStyle name="1_total_구조물,조형물,수목보호_오창수량산출서_수량산출서-11.25_단위수량1" xfId="10564"/>
    <cellStyle name="1_total_구조물,조형물,수목보호_오창수량산출서_수량산출서-11.25_단위수량1 2" xfId="10565"/>
    <cellStyle name="1_total_구조물,조형물,수목보호_오창수량산출서_수량산출서-11.25_단위수량15" xfId="10566"/>
    <cellStyle name="1_total_구조물,조형물,수목보호_오창수량산출서_수량산출서-11.25_단위수량15 2" xfId="10567"/>
    <cellStyle name="1_total_구조물,조형물,수목보호_오창수량산출서_수량산출서-11.25_도곡단위수량" xfId="10568"/>
    <cellStyle name="1_total_구조물,조형물,수목보호_오창수량산출서_수량산출서-11.25_도곡단위수량 2" xfId="10569"/>
    <cellStyle name="1_total_구조물,조형물,수목보호_오창수량산출서_수량산출서-11.25_철거단위수량" xfId="10570"/>
    <cellStyle name="1_total_구조물,조형물,수목보호_오창수량산출서_수량산출서-11.25_철거단위수량 2" xfId="10571"/>
    <cellStyle name="1_total_구조물,조형물,수목보호_오창수량산출서_수량산출서-11.25_철거수량" xfId="10572"/>
    <cellStyle name="1_total_구조물,조형물,수목보호_오창수량산출서_수량산출서-11.25_철거수량 2" xfId="10573"/>
    <cellStyle name="1_total_구조물,조형물,수목보호_오창수량산출서_수량산출서-11.25_한수단위수량" xfId="10574"/>
    <cellStyle name="1_total_구조물,조형물,수목보호_오창수량산출서_수량산출서-11.25_한수단위수량 2" xfId="10575"/>
    <cellStyle name="1_total_구조물,조형물,수목보호_오창수량산출서_수량산출서-1201" xfId="10576"/>
    <cellStyle name="1_total_구조물,조형물,수목보호_오창수량산출서_수량산출서-1201 2" xfId="10577"/>
    <cellStyle name="1_total_구조물,조형물,수목보호_오창수량산출서_수량산출서-1201_NEW단위수량-주산" xfId="10578"/>
    <cellStyle name="1_total_구조물,조형물,수목보호_오창수량산출서_수량산출서-1201_NEW단위수량-주산 2" xfId="10579"/>
    <cellStyle name="1_total_구조물,조형물,수목보호_오창수량산출서_수량산출서-1201_남대천단위수량" xfId="10580"/>
    <cellStyle name="1_total_구조물,조형물,수목보호_오창수량산출서_수량산출서-1201_남대천단위수량 2" xfId="10581"/>
    <cellStyle name="1_total_구조물,조형물,수목보호_오창수량산출서_수량산출서-1201_단위수량" xfId="10582"/>
    <cellStyle name="1_total_구조물,조형물,수목보호_오창수량산출서_수량산출서-1201_단위수량 2" xfId="10583"/>
    <cellStyle name="1_total_구조물,조형물,수목보호_오창수량산출서_수량산출서-1201_단위수량1" xfId="10584"/>
    <cellStyle name="1_total_구조물,조형물,수목보호_오창수량산출서_수량산출서-1201_단위수량1 2" xfId="10585"/>
    <cellStyle name="1_total_구조물,조형물,수목보호_오창수량산출서_수량산출서-1201_단위수량15" xfId="10586"/>
    <cellStyle name="1_total_구조물,조형물,수목보호_오창수량산출서_수량산출서-1201_단위수량15 2" xfId="10587"/>
    <cellStyle name="1_total_구조물,조형물,수목보호_오창수량산출서_수량산출서-1201_도곡단위수량" xfId="10588"/>
    <cellStyle name="1_total_구조물,조형물,수목보호_오창수량산출서_수량산출서-1201_도곡단위수량 2" xfId="10589"/>
    <cellStyle name="1_total_구조물,조형물,수목보호_오창수량산출서_수량산출서-1201_철거단위수량" xfId="10590"/>
    <cellStyle name="1_total_구조물,조형물,수목보호_오창수량산출서_수량산출서-1201_철거단위수량 2" xfId="10591"/>
    <cellStyle name="1_total_구조물,조형물,수목보호_오창수량산출서_수량산출서-1201_철거수량" xfId="10592"/>
    <cellStyle name="1_total_구조물,조형물,수목보호_오창수량산출서_수량산출서-1201_철거수량 2" xfId="10593"/>
    <cellStyle name="1_total_구조물,조형물,수목보호_오창수량산출서_수량산출서-1201_한수단위수량" xfId="10594"/>
    <cellStyle name="1_total_구조물,조형물,수목보호_오창수량산출서_수량산출서-1201_한수단위수량 2" xfId="10595"/>
    <cellStyle name="1_total_구조물,조형물,수목보호_오창수량산출서_시설물단위수량" xfId="10596"/>
    <cellStyle name="1_total_구조물,조형물,수목보호_오창수량산출서_시설물단위수량 2" xfId="10597"/>
    <cellStyle name="1_total_구조물,조형물,수목보호_오창수량산출서_시설물단위수량1" xfId="10598"/>
    <cellStyle name="1_total_구조물,조형물,수목보호_오창수량산출서_시설물단위수량1 2" xfId="10599"/>
    <cellStyle name="1_total_구조물,조형물,수목보호_오창수량산출서_시설물단위수량1_시설물단위수량" xfId="10600"/>
    <cellStyle name="1_total_구조물,조형물,수목보호_오창수량산출서_시설물단위수량1_시설물단위수량 2" xfId="10601"/>
    <cellStyle name="1_total_구조물,조형물,수목보호_오창수량산출서_철거단위수량" xfId="10602"/>
    <cellStyle name="1_total_구조물,조형물,수목보호_오창수량산출서_철거단위수량 2" xfId="10603"/>
    <cellStyle name="1_total_구조물,조형물,수목보호_오창수량산출서_철거수량" xfId="10604"/>
    <cellStyle name="1_total_구조물,조형물,수목보호_오창수량산출서_철거수량 2" xfId="10605"/>
    <cellStyle name="1_total_구조물,조형물,수목보호_오창수량산출서_한수단위수량" xfId="10606"/>
    <cellStyle name="1_total_구조물,조형물,수목보호_오창수량산출서_한수단위수량 2" xfId="10607"/>
    <cellStyle name="1_total_구조물,조형물,수목보호_철거단위수량" xfId="10608"/>
    <cellStyle name="1_total_구조물,조형물,수목보호_철거단위수량 2" xfId="10609"/>
    <cellStyle name="1_total_구조물,조형물,수목보호_철거수량" xfId="10610"/>
    <cellStyle name="1_total_구조물,조형물,수목보호_철거수량 2" xfId="10611"/>
    <cellStyle name="1_total_구조물,조형물,수목보호_한수단위수량" xfId="10612"/>
    <cellStyle name="1_total_구조물,조형물,수목보호_한수단위수량 2" xfId="10613"/>
    <cellStyle name="1_total_남대천단위수량" xfId="10614"/>
    <cellStyle name="1_total_남대천단위수량 2" xfId="10615"/>
    <cellStyle name="1_total_단위1" xfId="10616"/>
    <cellStyle name="1_total_단위1 2" xfId="10617"/>
    <cellStyle name="1_total_단위수량" xfId="10618"/>
    <cellStyle name="1_total_단위수량 2" xfId="10619"/>
    <cellStyle name="1_total_단위수량1" xfId="10620"/>
    <cellStyle name="1_total_단위수량1 2" xfId="10621"/>
    <cellStyle name="1_total_단위수량15" xfId="10622"/>
    <cellStyle name="1_total_단위수량15 2" xfId="10623"/>
    <cellStyle name="1_total_단위수량산출" xfId="10624"/>
    <cellStyle name="1_total_단위수량산출 2" xfId="10625"/>
    <cellStyle name="1_total_단위수량산출_NEW단위수량-주산" xfId="10626"/>
    <cellStyle name="1_total_단위수량산출_NEW단위수량-주산 2" xfId="10627"/>
    <cellStyle name="1_total_단위수량산출_남대천단위수량" xfId="10628"/>
    <cellStyle name="1_total_단위수량산출_남대천단위수량 2" xfId="10629"/>
    <cellStyle name="1_total_단위수량산출_단위수량" xfId="10630"/>
    <cellStyle name="1_total_단위수량산출_단위수량 2" xfId="10631"/>
    <cellStyle name="1_total_단위수량산출_단위수량1" xfId="10632"/>
    <cellStyle name="1_total_단위수량산출_단위수량1 2" xfId="10633"/>
    <cellStyle name="1_total_단위수량산출_단위수량15" xfId="10634"/>
    <cellStyle name="1_total_단위수량산출_단위수량15 2" xfId="10635"/>
    <cellStyle name="1_total_단위수량산출_도곡단위수량" xfId="10636"/>
    <cellStyle name="1_total_단위수량산출_도곡단위수량 2" xfId="10637"/>
    <cellStyle name="1_total_단위수량산출_수량산출서-11.25" xfId="10638"/>
    <cellStyle name="1_total_단위수량산출_수량산출서-11.25 2" xfId="10639"/>
    <cellStyle name="1_total_단위수량산출_수량산출서-11.25_NEW단위수량-주산" xfId="10640"/>
    <cellStyle name="1_total_단위수량산출_수량산출서-11.25_NEW단위수량-주산 2" xfId="10641"/>
    <cellStyle name="1_total_단위수량산출_수량산출서-11.25_남대천단위수량" xfId="10642"/>
    <cellStyle name="1_total_단위수량산출_수량산출서-11.25_남대천단위수량 2" xfId="10643"/>
    <cellStyle name="1_total_단위수량산출_수량산출서-11.25_단위수량" xfId="10644"/>
    <cellStyle name="1_total_단위수량산출_수량산출서-11.25_단위수량 2" xfId="10645"/>
    <cellStyle name="1_total_단위수량산출_수량산출서-11.25_단위수량1" xfId="10646"/>
    <cellStyle name="1_total_단위수량산출_수량산출서-11.25_단위수량1 2" xfId="10647"/>
    <cellStyle name="1_total_단위수량산출_수량산출서-11.25_단위수량15" xfId="10648"/>
    <cellStyle name="1_total_단위수량산출_수량산출서-11.25_단위수량15 2" xfId="10649"/>
    <cellStyle name="1_total_단위수량산출_수량산출서-11.25_도곡단위수량" xfId="10650"/>
    <cellStyle name="1_total_단위수량산출_수량산출서-11.25_도곡단위수량 2" xfId="10651"/>
    <cellStyle name="1_total_단위수량산출_수량산출서-11.25_철거단위수량" xfId="10652"/>
    <cellStyle name="1_total_단위수량산출_수량산출서-11.25_철거단위수량 2" xfId="10653"/>
    <cellStyle name="1_total_단위수량산출_수량산출서-11.25_철거수량" xfId="10654"/>
    <cellStyle name="1_total_단위수량산출_수량산출서-11.25_철거수량 2" xfId="10655"/>
    <cellStyle name="1_total_단위수량산출_수량산출서-11.25_한수단위수량" xfId="10656"/>
    <cellStyle name="1_total_단위수량산출_수량산출서-11.25_한수단위수량 2" xfId="10657"/>
    <cellStyle name="1_total_단위수량산출_수량산출서-1201" xfId="10658"/>
    <cellStyle name="1_total_단위수량산출_수량산출서-1201 2" xfId="10659"/>
    <cellStyle name="1_total_단위수량산출_수량산출서-1201_NEW단위수량-주산" xfId="10660"/>
    <cellStyle name="1_total_단위수량산출_수량산출서-1201_NEW단위수량-주산 2" xfId="10661"/>
    <cellStyle name="1_total_단위수량산출_수량산출서-1201_남대천단위수량" xfId="10662"/>
    <cellStyle name="1_total_단위수량산출_수량산출서-1201_남대천단위수량 2" xfId="10663"/>
    <cellStyle name="1_total_단위수량산출_수량산출서-1201_단위수량" xfId="10664"/>
    <cellStyle name="1_total_단위수량산출_수량산출서-1201_단위수량 2" xfId="10665"/>
    <cellStyle name="1_total_단위수량산출_수량산출서-1201_단위수량1" xfId="10666"/>
    <cellStyle name="1_total_단위수량산출_수량산출서-1201_단위수량1 2" xfId="10667"/>
    <cellStyle name="1_total_단위수량산출_수량산출서-1201_단위수량15" xfId="10668"/>
    <cellStyle name="1_total_단위수량산출_수량산출서-1201_단위수량15 2" xfId="10669"/>
    <cellStyle name="1_total_단위수량산출_수량산출서-1201_도곡단위수량" xfId="10670"/>
    <cellStyle name="1_total_단위수량산출_수량산출서-1201_도곡단위수량 2" xfId="10671"/>
    <cellStyle name="1_total_단위수량산출_수량산출서-1201_철거단위수량" xfId="10672"/>
    <cellStyle name="1_total_단위수량산출_수량산출서-1201_철거단위수량 2" xfId="10673"/>
    <cellStyle name="1_total_단위수량산출_수량산출서-1201_철거수량" xfId="10674"/>
    <cellStyle name="1_total_단위수량산출_수량산출서-1201_철거수량 2" xfId="10675"/>
    <cellStyle name="1_total_단위수량산출_수량산출서-1201_한수단위수량" xfId="10676"/>
    <cellStyle name="1_total_단위수량산출_수량산출서-1201_한수단위수량 2" xfId="10677"/>
    <cellStyle name="1_total_단위수량산출_시설물단위수량" xfId="10678"/>
    <cellStyle name="1_total_단위수량산출_시설물단위수량 2" xfId="10679"/>
    <cellStyle name="1_total_단위수량산출_시설물단위수량1" xfId="10680"/>
    <cellStyle name="1_total_단위수량산출_시설물단위수량1 2" xfId="10681"/>
    <cellStyle name="1_total_단위수량산출_시설물단위수량1_시설물단위수량" xfId="10682"/>
    <cellStyle name="1_total_단위수량산출_시설물단위수량1_시설물단위수량 2" xfId="10683"/>
    <cellStyle name="1_total_단위수량산출_오창수량산출서" xfId="10684"/>
    <cellStyle name="1_total_단위수량산출_오창수량산출서 2" xfId="10685"/>
    <cellStyle name="1_total_단위수량산출_오창수량산출서_NEW단위수량-주산" xfId="10686"/>
    <cellStyle name="1_total_단위수량산출_오창수량산출서_NEW단위수량-주산 2" xfId="10687"/>
    <cellStyle name="1_total_단위수량산출_오창수량산출서_남대천단위수량" xfId="10688"/>
    <cellStyle name="1_total_단위수량산출_오창수량산출서_남대천단위수량 2" xfId="10689"/>
    <cellStyle name="1_total_단위수량산출_오창수량산출서_단위수량" xfId="10690"/>
    <cellStyle name="1_total_단위수량산출_오창수량산출서_단위수량 2" xfId="10691"/>
    <cellStyle name="1_total_단위수량산출_오창수량산출서_단위수량1" xfId="10692"/>
    <cellStyle name="1_total_단위수량산출_오창수량산출서_단위수량1 2" xfId="10693"/>
    <cellStyle name="1_total_단위수량산출_오창수량산출서_단위수량15" xfId="10694"/>
    <cellStyle name="1_total_단위수량산출_오창수량산출서_단위수량15 2" xfId="10695"/>
    <cellStyle name="1_total_단위수량산출_오창수량산출서_도곡단위수량" xfId="10696"/>
    <cellStyle name="1_total_단위수량산출_오창수량산출서_도곡단위수량 2" xfId="10697"/>
    <cellStyle name="1_total_단위수량산출_오창수량산출서_수량산출서-11.25" xfId="10698"/>
    <cellStyle name="1_total_단위수량산출_오창수량산출서_수량산출서-11.25 2" xfId="10699"/>
    <cellStyle name="1_total_단위수량산출_오창수량산출서_수량산출서-11.25_NEW단위수량-주산" xfId="10700"/>
    <cellStyle name="1_total_단위수량산출_오창수량산출서_수량산출서-11.25_NEW단위수량-주산 2" xfId="10701"/>
    <cellStyle name="1_total_단위수량산출_오창수량산출서_수량산출서-11.25_남대천단위수량" xfId="10702"/>
    <cellStyle name="1_total_단위수량산출_오창수량산출서_수량산출서-11.25_남대천단위수량 2" xfId="10703"/>
    <cellStyle name="1_total_단위수량산출_오창수량산출서_수량산출서-11.25_단위수량" xfId="10704"/>
    <cellStyle name="1_total_단위수량산출_오창수량산출서_수량산출서-11.25_단위수량 2" xfId="10705"/>
    <cellStyle name="1_total_단위수량산출_오창수량산출서_수량산출서-11.25_단위수량1" xfId="10706"/>
    <cellStyle name="1_total_단위수량산출_오창수량산출서_수량산출서-11.25_단위수량1 2" xfId="10707"/>
    <cellStyle name="1_total_단위수량산출_오창수량산출서_수량산출서-11.25_단위수량15" xfId="10708"/>
    <cellStyle name="1_total_단위수량산출_오창수량산출서_수량산출서-11.25_단위수량15 2" xfId="10709"/>
    <cellStyle name="1_total_단위수량산출_오창수량산출서_수량산출서-11.25_도곡단위수량" xfId="10710"/>
    <cellStyle name="1_total_단위수량산출_오창수량산출서_수량산출서-11.25_도곡단위수량 2" xfId="10711"/>
    <cellStyle name="1_total_단위수량산출_오창수량산출서_수량산출서-11.25_철거단위수량" xfId="10712"/>
    <cellStyle name="1_total_단위수량산출_오창수량산출서_수량산출서-11.25_철거단위수량 2" xfId="10713"/>
    <cellStyle name="1_total_단위수량산출_오창수량산출서_수량산출서-11.25_철거수량" xfId="10714"/>
    <cellStyle name="1_total_단위수량산출_오창수량산출서_수량산출서-11.25_철거수량 2" xfId="10715"/>
    <cellStyle name="1_total_단위수량산출_오창수량산출서_수량산출서-11.25_한수단위수량" xfId="10716"/>
    <cellStyle name="1_total_단위수량산출_오창수량산출서_수량산출서-11.25_한수단위수량 2" xfId="10717"/>
    <cellStyle name="1_total_단위수량산출_오창수량산출서_수량산출서-1201" xfId="10718"/>
    <cellStyle name="1_total_단위수량산출_오창수량산출서_수량산출서-1201 2" xfId="10719"/>
    <cellStyle name="1_total_단위수량산출_오창수량산출서_수량산출서-1201_NEW단위수량-주산" xfId="10720"/>
    <cellStyle name="1_total_단위수량산출_오창수량산출서_수량산출서-1201_NEW단위수량-주산 2" xfId="10721"/>
    <cellStyle name="1_total_단위수량산출_오창수량산출서_수량산출서-1201_남대천단위수량" xfId="10722"/>
    <cellStyle name="1_total_단위수량산출_오창수량산출서_수량산출서-1201_남대천단위수량 2" xfId="10723"/>
    <cellStyle name="1_total_단위수량산출_오창수량산출서_수량산출서-1201_단위수량" xfId="10724"/>
    <cellStyle name="1_total_단위수량산출_오창수량산출서_수량산출서-1201_단위수량 2" xfId="10725"/>
    <cellStyle name="1_total_단위수량산출_오창수량산출서_수량산출서-1201_단위수량1" xfId="10726"/>
    <cellStyle name="1_total_단위수량산출_오창수량산출서_수량산출서-1201_단위수량1 2" xfId="10727"/>
    <cellStyle name="1_total_단위수량산출_오창수량산출서_수량산출서-1201_단위수량15" xfId="10728"/>
    <cellStyle name="1_total_단위수량산출_오창수량산출서_수량산출서-1201_단위수량15 2" xfId="10729"/>
    <cellStyle name="1_total_단위수량산출_오창수량산출서_수량산출서-1201_도곡단위수량" xfId="10730"/>
    <cellStyle name="1_total_단위수량산출_오창수량산출서_수량산출서-1201_도곡단위수량 2" xfId="10731"/>
    <cellStyle name="1_total_단위수량산출_오창수량산출서_수량산출서-1201_철거단위수량" xfId="10732"/>
    <cellStyle name="1_total_단위수량산출_오창수량산출서_수량산출서-1201_철거단위수량 2" xfId="10733"/>
    <cellStyle name="1_total_단위수량산출_오창수량산출서_수량산출서-1201_철거수량" xfId="10734"/>
    <cellStyle name="1_total_단위수량산출_오창수량산출서_수량산출서-1201_철거수량 2" xfId="10735"/>
    <cellStyle name="1_total_단위수량산출_오창수량산출서_수량산출서-1201_한수단위수량" xfId="10736"/>
    <cellStyle name="1_total_단위수량산출_오창수량산출서_수량산출서-1201_한수단위수량 2" xfId="10737"/>
    <cellStyle name="1_total_단위수량산출_오창수량산출서_시설물단위수량" xfId="10738"/>
    <cellStyle name="1_total_단위수량산출_오창수량산출서_시설물단위수량 2" xfId="10739"/>
    <cellStyle name="1_total_단위수량산출_오창수량산출서_시설물단위수량1" xfId="10740"/>
    <cellStyle name="1_total_단위수량산출_오창수량산출서_시설물단위수량1 2" xfId="10741"/>
    <cellStyle name="1_total_단위수량산출_오창수량산출서_시설물단위수량1_시설물단위수량" xfId="10742"/>
    <cellStyle name="1_total_단위수량산출_오창수량산출서_시설물단위수량1_시설물단위수량 2" xfId="10743"/>
    <cellStyle name="1_total_단위수량산출_오창수량산출서_철거단위수량" xfId="10744"/>
    <cellStyle name="1_total_단위수량산출_오창수량산출서_철거단위수량 2" xfId="10745"/>
    <cellStyle name="1_total_단위수량산출_오창수량산출서_철거수량" xfId="10746"/>
    <cellStyle name="1_total_단위수량산출_오창수량산출서_철거수량 2" xfId="10747"/>
    <cellStyle name="1_total_단위수량산출_오창수량산출서_한수단위수량" xfId="10748"/>
    <cellStyle name="1_total_단위수량산출_오창수량산출서_한수단위수량 2" xfId="10749"/>
    <cellStyle name="1_total_단위수량산출_용평단위수량" xfId="10750"/>
    <cellStyle name="1_total_단위수량산출_용평단위수량 2" xfId="10751"/>
    <cellStyle name="1_total_단위수량산출_철거단위수량" xfId="10752"/>
    <cellStyle name="1_total_단위수량산출_철거단위수량 2" xfId="10753"/>
    <cellStyle name="1_total_단위수량산출_철거수량" xfId="10754"/>
    <cellStyle name="1_total_단위수량산출_철거수량 2" xfId="10755"/>
    <cellStyle name="1_total_단위수량산출_한수단위수량" xfId="10756"/>
    <cellStyle name="1_total_단위수량산출_한수단위수량 2" xfId="10757"/>
    <cellStyle name="1_total_단위수량산출1" xfId="10758"/>
    <cellStyle name="1_total_단위수량산출-1" xfId="10759"/>
    <cellStyle name="1_total_단위수량산출1 10" xfId="10760"/>
    <cellStyle name="1_total_단위수량산출-1 10" xfId="10761"/>
    <cellStyle name="1_total_단위수량산출1 11" xfId="10762"/>
    <cellStyle name="1_total_단위수량산출-1 11" xfId="10763"/>
    <cellStyle name="1_total_단위수량산출1 2" xfId="10764"/>
    <cellStyle name="1_total_단위수량산출-1 2" xfId="10765"/>
    <cellStyle name="1_total_단위수량산출1 3" xfId="10766"/>
    <cellStyle name="1_total_단위수량산출-1 3" xfId="10767"/>
    <cellStyle name="1_total_단위수량산출1 4" xfId="10768"/>
    <cellStyle name="1_total_단위수량산출-1 4" xfId="10769"/>
    <cellStyle name="1_total_단위수량산출1 5" xfId="10770"/>
    <cellStyle name="1_total_단위수량산출-1 5" xfId="10771"/>
    <cellStyle name="1_total_단위수량산출1 6" xfId="10772"/>
    <cellStyle name="1_total_단위수량산출-1 6" xfId="10773"/>
    <cellStyle name="1_total_단위수량산출1 7" xfId="10774"/>
    <cellStyle name="1_total_단위수량산출-1 7" xfId="10775"/>
    <cellStyle name="1_total_단위수량산출1 8" xfId="10776"/>
    <cellStyle name="1_total_단위수량산출-1 8" xfId="10777"/>
    <cellStyle name="1_total_단위수량산출1 9" xfId="10778"/>
    <cellStyle name="1_total_단위수량산출-1 9" xfId="10779"/>
    <cellStyle name="1_total_단위수량산출1_1" xfId="10780"/>
    <cellStyle name="1_total_단위수량산출1_1 2" xfId="10781"/>
    <cellStyle name="1_total_단위수량산출1_NEW단위수량-주산" xfId="10782"/>
    <cellStyle name="1_total_단위수량산출-1_NEW단위수량-주산" xfId="10783"/>
    <cellStyle name="1_total_단위수량산출1_NEW단위수량-주산 10" xfId="10784"/>
    <cellStyle name="1_total_단위수량산출-1_NEW단위수량-주산 10" xfId="10785"/>
    <cellStyle name="1_total_단위수량산출1_NEW단위수량-주산 11" xfId="10786"/>
    <cellStyle name="1_total_단위수량산출-1_NEW단위수량-주산 11" xfId="10787"/>
    <cellStyle name="1_total_단위수량산출1_NEW단위수량-주산 2" xfId="10788"/>
    <cellStyle name="1_total_단위수량산출-1_NEW단위수량-주산 2" xfId="10789"/>
    <cellStyle name="1_total_단위수량산출1_NEW단위수량-주산 3" xfId="10790"/>
    <cellStyle name="1_total_단위수량산출-1_NEW단위수량-주산 3" xfId="10791"/>
    <cellStyle name="1_total_단위수량산출1_NEW단위수량-주산 4" xfId="10792"/>
    <cellStyle name="1_total_단위수량산출-1_NEW단위수량-주산 4" xfId="10793"/>
    <cellStyle name="1_total_단위수량산출1_NEW단위수량-주산 5" xfId="10794"/>
    <cellStyle name="1_total_단위수량산출-1_NEW단위수량-주산 5" xfId="10795"/>
    <cellStyle name="1_total_단위수량산출1_NEW단위수량-주산 6" xfId="10796"/>
    <cellStyle name="1_total_단위수량산출-1_NEW단위수량-주산 6" xfId="10797"/>
    <cellStyle name="1_total_단위수량산출1_NEW단위수량-주산 7" xfId="10798"/>
    <cellStyle name="1_total_단위수량산출-1_NEW단위수량-주산 7" xfId="10799"/>
    <cellStyle name="1_total_단위수량산출1_NEW단위수량-주산 8" xfId="10800"/>
    <cellStyle name="1_total_단위수량산출-1_NEW단위수량-주산 8" xfId="10801"/>
    <cellStyle name="1_total_단위수량산출1_NEW단위수량-주산 9" xfId="10802"/>
    <cellStyle name="1_total_단위수량산출-1_NEW단위수량-주산 9" xfId="10803"/>
    <cellStyle name="1_total_단위수량산출1_남대천단위수량" xfId="10804"/>
    <cellStyle name="1_total_단위수량산출-1_남대천단위수량" xfId="10805"/>
    <cellStyle name="1_total_단위수량산출1_남대천단위수량 10" xfId="10806"/>
    <cellStyle name="1_total_단위수량산출-1_남대천단위수량 10" xfId="10807"/>
    <cellStyle name="1_total_단위수량산출1_남대천단위수량 11" xfId="10808"/>
    <cellStyle name="1_total_단위수량산출-1_남대천단위수량 11" xfId="10809"/>
    <cellStyle name="1_total_단위수량산출1_남대천단위수량 2" xfId="10810"/>
    <cellStyle name="1_total_단위수량산출-1_남대천단위수량 2" xfId="10811"/>
    <cellStyle name="1_total_단위수량산출1_남대천단위수량 3" xfId="10812"/>
    <cellStyle name="1_total_단위수량산출-1_남대천단위수량 3" xfId="10813"/>
    <cellStyle name="1_total_단위수량산출1_남대천단위수량 4" xfId="10814"/>
    <cellStyle name="1_total_단위수량산출-1_남대천단위수량 4" xfId="10815"/>
    <cellStyle name="1_total_단위수량산출1_남대천단위수량 5" xfId="10816"/>
    <cellStyle name="1_total_단위수량산출-1_남대천단위수량 5" xfId="10817"/>
    <cellStyle name="1_total_단위수량산출1_남대천단위수량 6" xfId="10818"/>
    <cellStyle name="1_total_단위수량산출-1_남대천단위수량 6" xfId="10819"/>
    <cellStyle name="1_total_단위수량산출1_남대천단위수량 7" xfId="10820"/>
    <cellStyle name="1_total_단위수량산출-1_남대천단위수량 7" xfId="10821"/>
    <cellStyle name="1_total_단위수량산출1_남대천단위수량 8" xfId="10822"/>
    <cellStyle name="1_total_단위수량산출-1_남대천단위수량 8" xfId="10823"/>
    <cellStyle name="1_total_단위수량산출1_남대천단위수량 9" xfId="10824"/>
    <cellStyle name="1_total_단위수량산출-1_남대천단위수량 9" xfId="10825"/>
    <cellStyle name="1_total_단위수량산출1_단위수량" xfId="10826"/>
    <cellStyle name="1_total_단위수량산출-1_단위수량" xfId="10827"/>
    <cellStyle name="1_total_단위수량산출1_단위수량 10" xfId="10828"/>
    <cellStyle name="1_total_단위수량산출-1_단위수량 10" xfId="10829"/>
    <cellStyle name="1_total_단위수량산출1_단위수량 11" xfId="10830"/>
    <cellStyle name="1_total_단위수량산출-1_단위수량 11" xfId="10831"/>
    <cellStyle name="1_total_단위수량산출1_단위수량 2" xfId="10832"/>
    <cellStyle name="1_total_단위수량산출-1_단위수량 2" xfId="10833"/>
    <cellStyle name="1_total_단위수량산출1_단위수량 3" xfId="10834"/>
    <cellStyle name="1_total_단위수량산출-1_단위수량 3" xfId="10835"/>
    <cellStyle name="1_total_단위수량산출1_단위수량 4" xfId="10836"/>
    <cellStyle name="1_total_단위수량산출-1_단위수량 4" xfId="10837"/>
    <cellStyle name="1_total_단위수량산출1_단위수량 5" xfId="10838"/>
    <cellStyle name="1_total_단위수량산출-1_단위수량 5" xfId="10839"/>
    <cellStyle name="1_total_단위수량산출1_단위수량 6" xfId="10840"/>
    <cellStyle name="1_total_단위수량산출-1_단위수량 6" xfId="10841"/>
    <cellStyle name="1_total_단위수량산출1_단위수량 7" xfId="10842"/>
    <cellStyle name="1_total_단위수량산출-1_단위수량 7" xfId="10843"/>
    <cellStyle name="1_total_단위수량산출1_단위수량 8" xfId="10844"/>
    <cellStyle name="1_total_단위수량산출-1_단위수량 8" xfId="10845"/>
    <cellStyle name="1_total_단위수량산출1_단위수량 9" xfId="10846"/>
    <cellStyle name="1_total_단위수량산출-1_단위수량 9" xfId="10847"/>
    <cellStyle name="1_total_단위수량산출1_단위수량1" xfId="10848"/>
    <cellStyle name="1_total_단위수량산출-1_단위수량1" xfId="10849"/>
    <cellStyle name="1_total_단위수량산출1_단위수량1 10" xfId="10850"/>
    <cellStyle name="1_total_단위수량산출-1_단위수량1 10" xfId="10851"/>
    <cellStyle name="1_total_단위수량산출1_단위수량1 11" xfId="10852"/>
    <cellStyle name="1_total_단위수량산출-1_단위수량1 11" xfId="10853"/>
    <cellStyle name="1_total_단위수량산출1_단위수량1 2" xfId="10854"/>
    <cellStyle name="1_total_단위수량산출-1_단위수량1 2" xfId="10855"/>
    <cellStyle name="1_total_단위수량산출1_단위수량1 3" xfId="10856"/>
    <cellStyle name="1_total_단위수량산출-1_단위수량1 3" xfId="10857"/>
    <cellStyle name="1_total_단위수량산출1_단위수량1 4" xfId="10858"/>
    <cellStyle name="1_total_단위수량산출-1_단위수량1 4" xfId="10859"/>
    <cellStyle name="1_total_단위수량산출1_단위수량1 5" xfId="10860"/>
    <cellStyle name="1_total_단위수량산출-1_단위수량1 5" xfId="10861"/>
    <cellStyle name="1_total_단위수량산출1_단위수량1 6" xfId="10862"/>
    <cellStyle name="1_total_단위수량산출-1_단위수량1 6" xfId="10863"/>
    <cellStyle name="1_total_단위수량산출1_단위수량1 7" xfId="10864"/>
    <cellStyle name="1_total_단위수량산출-1_단위수량1 7" xfId="10865"/>
    <cellStyle name="1_total_단위수량산출1_단위수량1 8" xfId="10866"/>
    <cellStyle name="1_total_단위수량산출-1_단위수량1 8" xfId="10867"/>
    <cellStyle name="1_total_단위수량산출1_단위수량1 9" xfId="10868"/>
    <cellStyle name="1_total_단위수량산출-1_단위수량1 9" xfId="10869"/>
    <cellStyle name="1_total_단위수량산출1_단위수량15" xfId="10870"/>
    <cellStyle name="1_total_단위수량산출-1_단위수량15" xfId="10871"/>
    <cellStyle name="1_total_단위수량산출1_단위수량15 10" xfId="10872"/>
    <cellStyle name="1_total_단위수량산출-1_단위수량15 10" xfId="10873"/>
    <cellStyle name="1_total_단위수량산출1_단위수량15 11" xfId="10874"/>
    <cellStyle name="1_total_단위수량산출-1_단위수량15 11" xfId="10875"/>
    <cellStyle name="1_total_단위수량산출1_단위수량15 2" xfId="10876"/>
    <cellStyle name="1_total_단위수량산출-1_단위수량15 2" xfId="10877"/>
    <cellStyle name="1_total_단위수량산출1_단위수량15 3" xfId="10878"/>
    <cellStyle name="1_total_단위수량산출-1_단위수량15 3" xfId="10879"/>
    <cellStyle name="1_total_단위수량산출1_단위수량15 4" xfId="10880"/>
    <cellStyle name="1_total_단위수량산출-1_단위수량15 4" xfId="10881"/>
    <cellStyle name="1_total_단위수량산출1_단위수량15 5" xfId="10882"/>
    <cellStyle name="1_total_단위수량산출-1_단위수량15 5" xfId="10883"/>
    <cellStyle name="1_total_단위수량산출1_단위수량15 6" xfId="10884"/>
    <cellStyle name="1_total_단위수량산출-1_단위수량15 6" xfId="10885"/>
    <cellStyle name="1_total_단위수량산출1_단위수량15 7" xfId="10886"/>
    <cellStyle name="1_total_단위수량산출-1_단위수량15 7" xfId="10887"/>
    <cellStyle name="1_total_단위수량산출1_단위수량15 8" xfId="10888"/>
    <cellStyle name="1_total_단위수량산출-1_단위수량15 8" xfId="10889"/>
    <cellStyle name="1_total_단위수량산출1_단위수량15 9" xfId="10890"/>
    <cellStyle name="1_total_단위수량산출-1_단위수량15 9" xfId="10891"/>
    <cellStyle name="1_total_단위수량산출1_도곡단위수량" xfId="10892"/>
    <cellStyle name="1_total_단위수량산출-1_도곡단위수량" xfId="10893"/>
    <cellStyle name="1_total_단위수량산출1_도곡단위수량 10" xfId="10894"/>
    <cellStyle name="1_total_단위수량산출-1_도곡단위수량 10" xfId="10895"/>
    <cellStyle name="1_total_단위수량산출1_도곡단위수량 11" xfId="10896"/>
    <cellStyle name="1_total_단위수량산출-1_도곡단위수량 11" xfId="10897"/>
    <cellStyle name="1_total_단위수량산출1_도곡단위수량 2" xfId="10898"/>
    <cellStyle name="1_total_단위수량산출-1_도곡단위수량 2" xfId="10899"/>
    <cellStyle name="1_total_단위수량산출1_도곡단위수량 3" xfId="10900"/>
    <cellStyle name="1_total_단위수량산출-1_도곡단위수량 3" xfId="10901"/>
    <cellStyle name="1_total_단위수량산출1_도곡단위수량 4" xfId="10902"/>
    <cellStyle name="1_total_단위수량산출-1_도곡단위수량 4" xfId="10903"/>
    <cellStyle name="1_total_단위수량산출1_도곡단위수량 5" xfId="10904"/>
    <cellStyle name="1_total_단위수량산출-1_도곡단위수량 5" xfId="10905"/>
    <cellStyle name="1_total_단위수량산출1_도곡단위수량 6" xfId="10906"/>
    <cellStyle name="1_total_단위수량산출-1_도곡단위수량 6" xfId="10907"/>
    <cellStyle name="1_total_단위수량산출1_도곡단위수량 7" xfId="10908"/>
    <cellStyle name="1_total_단위수량산출-1_도곡단위수량 7" xfId="10909"/>
    <cellStyle name="1_total_단위수량산출1_도곡단위수량 8" xfId="10910"/>
    <cellStyle name="1_total_단위수량산출-1_도곡단위수량 8" xfId="10911"/>
    <cellStyle name="1_total_단위수량산출1_도곡단위수량 9" xfId="10912"/>
    <cellStyle name="1_total_단위수량산출-1_도곡단위수량 9" xfId="10913"/>
    <cellStyle name="1_total_단위수량산출1_수량산출서-11.25" xfId="10914"/>
    <cellStyle name="1_total_단위수량산출-1_수량산출서-11.25" xfId="10915"/>
    <cellStyle name="1_total_단위수량산출1_수량산출서-11.25 10" xfId="10916"/>
    <cellStyle name="1_total_단위수량산출-1_수량산출서-11.25 10" xfId="10917"/>
    <cellStyle name="1_total_단위수량산출1_수량산출서-11.25 11" xfId="10918"/>
    <cellStyle name="1_total_단위수량산출-1_수량산출서-11.25 11" xfId="10919"/>
    <cellStyle name="1_total_단위수량산출1_수량산출서-11.25 2" xfId="10920"/>
    <cellStyle name="1_total_단위수량산출-1_수량산출서-11.25 2" xfId="10921"/>
    <cellStyle name="1_total_단위수량산출1_수량산출서-11.25 3" xfId="10922"/>
    <cellStyle name="1_total_단위수량산출-1_수량산출서-11.25 3" xfId="10923"/>
    <cellStyle name="1_total_단위수량산출1_수량산출서-11.25 4" xfId="10924"/>
    <cellStyle name="1_total_단위수량산출-1_수량산출서-11.25 4" xfId="10925"/>
    <cellStyle name="1_total_단위수량산출1_수량산출서-11.25 5" xfId="10926"/>
    <cellStyle name="1_total_단위수량산출-1_수량산출서-11.25 5" xfId="10927"/>
    <cellStyle name="1_total_단위수량산출1_수량산출서-11.25 6" xfId="10928"/>
    <cellStyle name="1_total_단위수량산출-1_수량산출서-11.25 6" xfId="10929"/>
    <cellStyle name="1_total_단위수량산출1_수량산출서-11.25 7" xfId="10930"/>
    <cellStyle name="1_total_단위수량산출-1_수량산출서-11.25 7" xfId="10931"/>
    <cellStyle name="1_total_단위수량산출1_수량산출서-11.25 8" xfId="10932"/>
    <cellStyle name="1_total_단위수량산출-1_수량산출서-11.25 8" xfId="10933"/>
    <cellStyle name="1_total_단위수량산출1_수량산출서-11.25 9" xfId="10934"/>
    <cellStyle name="1_total_단위수량산출-1_수량산출서-11.25 9" xfId="10935"/>
    <cellStyle name="1_total_단위수량산출1_수량산출서-11.25_NEW단위수량-주산" xfId="10936"/>
    <cellStyle name="1_total_단위수량산출-1_수량산출서-11.25_NEW단위수량-주산" xfId="10937"/>
    <cellStyle name="1_total_단위수량산출1_수량산출서-11.25_NEW단위수량-주산 10" xfId="10938"/>
    <cellStyle name="1_total_단위수량산출-1_수량산출서-11.25_NEW단위수량-주산 10" xfId="10939"/>
    <cellStyle name="1_total_단위수량산출1_수량산출서-11.25_NEW단위수량-주산 11" xfId="10940"/>
    <cellStyle name="1_total_단위수량산출-1_수량산출서-11.25_NEW단위수량-주산 11" xfId="10941"/>
    <cellStyle name="1_total_단위수량산출1_수량산출서-11.25_NEW단위수량-주산 2" xfId="10942"/>
    <cellStyle name="1_total_단위수량산출-1_수량산출서-11.25_NEW단위수량-주산 2" xfId="10943"/>
    <cellStyle name="1_total_단위수량산출1_수량산출서-11.25_NEW단위수량-주산 3" xfId="10944"/>
    <cellStyle name="1_total_단위수량산출-1_수량산출서-11.25_NEW단위수량-주산 3" xfId="10945"/>
    <cellStyle name="1_total_단위수량산출1_수량산출서-11.25_NEW단위수량-주산 4" xfId="10946"/>
    <cellStyle name="1_total_단위수량산출-1_수량산출서-11.25_NEW단위수량-주산 4" xfId="10947"/>
    <cellStyle name="1_total_단위수량산출1_수량산출서-11.25_NEW단위수량-주산 5" xfId="10948"/>
    <cellStyle name="1_total_단위수량산출-1_수량산출서-11.25_NEW단위수량-주산 5" xfId="10949"/>
    <cellStyle name="1_total_단위수량산출1_수량산출서-11.25_NEW단위수량-주산 6" xfId="10950"/>
    <cellStyle name="1_total_단위수량산출-1_수량산출서-11.25_NEW단위수량-주산 6" xfId="10951"/>
    <cellStyle name="1_total_단위수량산출1_수량산출서-11.25_NEW단위수량-주산 7" xfId="10952"/>
    <cellStyle name="1_total_단위수량산출-1_수량산출서-11.25_NEW단위수량-주산 7" xfId="10953"/>
    <cellStyle name="1_total_단위수량산출1_수량산출서-11.25_NEW단위수량-주산 8" xfId="10954"/>
    <cellStyle name="1_total_단위수량산출-1_수량산출서-11.25_NEW단위수량-주산 8" xfId="10955"/>
    <cellStyle name="1_total_단위수량산출1_수량산출서-11.25_NEW단위수량-주산 9" xfId="10956"/>
    <cellStyle name="1_total_단위수량산출-1_수량산출서-11.25_NEW단위수량-주산 9" xfId="10957"/>
    <cellStyle name="1_total_단위수량산출1_수량산출서-11.25_남대천단위수량" xfId="10958"/>
    <cellStyle name="1_total_단위수량산출-1_수량산출서-11.25_남대천단위수량" xfId="10959"/>
    <cellStyle name="1_total_단위수량산출1_수량산출서-11.25_남대천단위수량 10" xfId="10960"/>
    <cellStyle name="1_total_단위수량산출-1_수량산출서-11.25_남대천단위수량 10" xfId="10961"/>
    <cellStyle name="1_total_단위수량산출1_수량산출서-11.25_남대천단위수량 11" xfId="10962"/>
    <cellStyle name="1_total_단위수량산출-1_수량산출서-11.25_남대천단위수량 11" xfId="10963"/>
    <cellStyle name="1_total_단위수량산출1_수량산출서-11.25_남대천단위수량 2" xfId="10964"/>
    <cellStyle name="1_total_단위수량산출-1_수량산출서-11.25_남대천단위수량 2" xfId="10965"/>
    <cellStyle name="1_total_단위수량산출1_수량산출서-11.25_남대천단위수량 3" xfId="10966"/>
    <cellStyle name="1_total_단위수량산출-1_수량산출서-11.25_남대천단위수량 3" xfId="10967"/>
    <cellStyle name="1_total_단위수량산출1_수량산출서-11.25_남대천단위수량 4" xfId="10968"/>
    <cellStyle name="1_total_단위수량산출-1_수량산출서-11.25_남대천단위수량 4" xfId="10969"/>
    <cellStyle name="1_total_단위수량산출1_수량산출서-11.25_남대천단위수량 5" xfId="10970"/>
    <cellStyle name="1_total_단위수량산출-1_수량산출서-11.25_남대천단위수량 5" xfId="10971"/>
    <cellStyle name="1_total_단위수량산출1_수량산출서-11.25_남대천단위수량 6" xfId="10972"/>
    <cellStyle name="1_total_단위수량산출-1_수량산출서-11.25_남대천단위수량 6" xfId="10973"/>
    <cellStyle name="1_total_단위수량산출1_수량산출서-11.25_남대천단위수량 7" xfId="10974"/>
    <cellStyle name="1_total_단위수량산출-1_수량산출서-11.25_남대천단위수량 7" xfId="10975"/>
    <cellStyle name="1_total_단위수량산출1_수량산출서-11.25_남대천단위수량 8" xfId="10976"/>
    <cellStyle name="1_total_단위수량산출-1_수량산출서-11.25_남대천단위수량 8" xfId="10977"/>
    <cellStyle name="1_total_단위수량산출1_수량산출서-11.25_남대천단위수량 9" xfId="10978"/>
    <cellStyle name="1_total_단위수량산출-1_수량산출서-11.25_남대천단위수량 9" xfId="10979"/>
    <cellStyle name="1_total_단위수량산출1_수량산출서-11.25_단위수량" xfId="10980"/>
    <cellStyle name="1_total_단위수량산출-1_수량산출서-11.25_단위수량" xfId="10981"/>
    <cellStyle name="1_total_단위수량산출1_수량산출서-11.25_단위수량 10" xfId="10982"/>
    <cellStyle name="1_total_단위수량산출-1_수량산출서-11.25_단위수량 10" xfId="10983"/>
    <cellStyle name="1_total_단위수량산출1_수량산출서-11.25_단위수량 11" xfId="10984"/>
    <cellStyle name="1_total_단위수량산출-1_수량산출서-11.25_단위수량 11" xfId="10985"/>
    <cellStyle name="1_total_단위수량산출1_수량산출서-11.25_단위수량 2" xfId="10986"/>
    <cellStyle name="1_total_단위수량산출-1_수량산출서-11.25_단위수량 2" xfId="10987"/>
    <cellStyle name="1_total_단위수량산출1_수량산출서-11.25_단위수량 3" xfId="10988"/>
    <cellStyle name="1_total_단위수량산출-1_수량산출서-11.25_단위수량 3" xfId="10989"/>
    <cellStyle name="1_total_단위수량산출1_수량산출서-11.25_단위수량 4" xfId="10990"/>
    <cellStyle name="1_total_단위수량산출-1_수량산출서-11.25_단위수량 4" xfId="10991"/>
    <cellStyle name="1_total_단위수량산출1_수량산출서-11.25_단위수량 5" xfId="10992"/>
    <cellStyle name="1_total_단위수량산출-1_수량산출서-11.25_단위수량 5" xfId="10993"/>
    <cellStyle name="1_total_단위수량산출1_수량산출서-11.25_단위수량 6" xfId="10994"/>
    <cellStyle name="1_total_단위수량산출-1_수량산출서-11.25_단위수량 6" xfId="10995"/>
    <cellStyle name="1_total_단위수량산출1_수량산출서-11.25_단위수량 7" xfId="10996"/>
    <cellStyle name="1_total_단위수량산출-1_수량산출서-11.25_단위수량 7" xfId="10997"/>
    <cellStyle name="1_total_단위수량산출1_수량산출서-11.25_단위수량 8" xfId="10998"/>
    <cellStyle name="1_total_단위수량산출-1_수량산출서-11.25_단위수량 8" xfId="10999"/>
    <cellStyle name="1_total_단위수량산출1_수량산출서-11.25_단위수량 9" xfId="11000"/>
    <cellStyle name="1_total_단위수량산출-1_수량산출서-11.25_단위수량 9" xfId="11001"/>
    <cellStyle name="1_total_단위수량산출1_수량산출서-11.25_단위수량1" xfId="11002"/>
    <cellStyle name="1_total_단위수량산출-1_수량산출서-11.25_단위수량1" xfId="11003"/>
    <cellStyle name="1_total_단위수량산출1_수량산출서-11.25_단위수량1 10" xfId="11004"/>
    <cellStyle name="1_total_단위수량산출-1_수량산출서-11.25_단위수량1 10" xfId="11005"/>
    <cellStyle name="1_total_단위수량산출1_수량산출서-11.25_단위수량1 11" xfId="11006"/>
    <cellStyle name="1_total_단위수량산출-1_수량산출서-11.25_단위수량1 11" xfId="11007"/>
    <cellStyle name="1_total_단위수량산출1_수량산출서-11.25_단위수량1 2" xfId="11008"/>
    <cellStyle name="1_total_단위수량산출-1_수량산출서-11.25_단위수량1 2" xfId="11009"/>
    <cellStyle name="1_total_단위수량산출1_수량산출서-11.25_단위수량1 3" xfId="11010"/>
    <cellStyle name="1_total_단위수량산출-1_수량산출서-11.25_단위수량1 3" xfId="11011"/>
    <cellStyle name="1_total_단위수량산출1_수량산출서-11.25_단위수량1 4" xfId="11012"/>
    <cellStyle name="1_total_단위수량산출-1_수량산출서-11.25_단위수량1 4" xfId="11013"/>
    <cellStyle name="1_total_단위수량산출1_수량산출서-11.25_단위수량1 5" xfId="11014"/>
    <cellStyle name="1_total_단위수량산출-1_수량산출서-11.25_단위수량1 5" xfId="11015"/>
    <cellStyle name="1_total_단위수량산출1_수량산출서-11.25_단위수량1 6" xfId="11016"/>
    <cellStyle name="1_total_단위수량산출-1_수량산출서-11.25_단위수량1 6" xfId="11017"/>
    <cellStyle name="1_total_단위수량산출1_수량산출서-11.25_단위수량1 7" xfId="11018"/>
    <cellStyle name="1_total_단위수량산출-1_수량산출서-11.25_단위수량1 7" xfId="11019"/>
    <cellStyle name="1_total_단위수량산출1_수량산출서-11.25_단위수량1 8" xfId="11020"/>
    <cellStyle name="1_total_단위수량산출-1_수량산출서-11.25_단위수량1 8" xfId="11021"/>
    <cellStyle name="1_total_단위수량산출1_수량산출서-11.25_단위수량1 9" xfId="11022"/>
    <cellStyle name="1_total_단위수량산출-1_수량산출서-11.25_단위수량1 9" xfId="11023"/>
    <cellStyle name="1_total_단위수량산출1_수량산출서-11.25_단위수량15" xfId="11024"/>
    <cellStyle name="1_total_단위수량산출-1_수량산출서-11.25_단위수량15" xfId="11025"/>
    <cellStyle name="1_total_단위수량산출1_수량산출서-11.25_단위수량15 10" xfId="11026"/>
    <cellStyle name="1_total_단위수량산출-1_수량산출서-11.25_단위수량15 10" xfId="11027"/>
    <cellStyle name="1_total_단위수량산출1_수량산출서-11.25_단위수량15 11" xfId="11028"/>
    <cellStyle name="1_total_단위수량산출-1_수량산출서-11.25_단위수량15 11" xfId="11029"/>
    <cellStyle name="1_total_단위수량산출1_수량산출서-11.25_단위수량15 2" xfId="11030"/>
    <cellStyle name="1_total_단위수량산출-1_수량산출서-11.25_단위수량15 2" xfId="11031"/>
    <cellStyle name="1_total_단위수량산출1_수량산출서-11.25_단위수량15 3" xfId="11032"/>
    <cellStyle name="1_total_단위수량산출-1_수량산출서-11.25_단위수량15 3" xfId="11033"/>
    <cellStyle name="1_total_단위수량산출1_수량산출서-11.25_단위수량15 4" xfId="11034"/>
    <cellStyle name="1_total_단위수량산출-1_수량산출서-11.25_단위수량15 4" xfId="11035"/>
    <cellStyle name="1_total_단위수량산출1_수량산출서-11.25_단위수량15 5" xfId="11036"/>
    <cellStyle name="1_total_단위수량산출-1_수량산출서-11.25_단위수량15 5" xfId="11037"/>
    <cellStyle name="1_total_단위수량산출1_수량산출서-11.25_단위수량15 6" xfId="11038"/>
    <cellStyle name="1_total_단위수량산출-1_수량산출서-11.25_단위수량15 6" xfId="11039"/>
    <cellStyle name="1_total_단위수량산출1_수량산출서-11.25_단위수량15 7" xfId="11040"/>
    <cellStyle name="1_total_단위수량산출-1_수량산출서-11.25_단위수량15 7" xfId="11041"/>
    <cellStyle name="1_total_단위수량산출1_수량산출서-11.25_단위수량15 8" xfId="11042"/>
    <cellStyle name="1_total_단위수량산출-1_수량산출서-11.25_단위수량15 8" xfId="11043"/>
    <cellStyle name="1_total_단위수량산출1_수량산출서-11.25_단위수량15 9" xfId="11044"/>
    <cellStyle name="1_total_단위수량산출-1_수량산출서-11.25_단위수량15 9" xfId="11045"/>
    <cellStyle name="1_total_단위수량산출1_수량산출서-11.25_도곡단위수량" xfId="11046"/>
    <cellStyle name="1_total_단위수량산출-1_수량산출서-11.25_도곡단위수량" xfId="11047"/>
    <cellStyle name="1_total_단위수량산출1_수량산출서-11.25_도곡단위수량 10" xfId="11048"/>
    <cellStyle name="1_total_단위수량산출-1_수량산출서-11.25_도곡단위수량 10" xfId="11049"/>
    <cellStyle name="1_total_단위수량산출1_수량산출서-11.25_도곡단위수량 11" xfId="11050"/>
    <cellStyle name="1_total_단위수량산출-1_수량산출서-11.25_도곡단위수량 11" xfId="11051"/>
    <cellStyle name="1_total_단위수량산출1_수량산출서-11.25_도곡단위수량 2" xfId="11052"/>
    <cellStyle name="1_total_단위수량산출-1_수량산출서-11.25_도곡단위수량 2" xfId="11053"/>
    <cellStyle name="1_total_단위수량산출1_수량산출서-11.25_도곡단위수량 3" xfId="11054"/>
    <cellStyle name="1_total_단위수량산출-1_수량산출서-11.25_도곡단위수량 3" xfId="11055"/>
    <cellStyle name="1_total_단위수량산출1_수량산출서-11.25_도곡단위수량 4" xfId="11056"/>
    <cellStyle name="1_total_단위수량산출-1_수량산출서-11.25_도곡단위수량 4" xfId="11057"/>
    <cellStyle name="1_total_단위수량산출1_수량산출서-11.25_도곡단위수량 5" xfId="11058"/>
    <cellStyle name="1_total_단위수량산출-1_수량산출서-11.25_도곡단위수량 5" xfId="11059"/>
    <cellStyle name="1_total_단위수량산출1_수량산출서-11.25_도곡단위수량 6" xfId="11060"/>
    <cellStyle name="1_total_단위수량산출-1_수량산출서-11.25_도곡단위수량 6" xfId="11061"/>
    <cellStyle name="1_total_단위수량산출1_수량산출서-11.25_도곡단위수량 7" xfId="11062"/>
    <cellStyle name="1_total_단위수량산출-1_수량산출서-11.25_도곡단위수량 7" xfId="11063"/>
    <cellStyle name="1_total_단위수량산출1_수량산출서-11.25_도곡단위수량 8" xfId="11064"/>
    <cellStyle name="1_total_단위수량산출-1_수량산출서-11.25_도곡단위수량 8" xfId="11065"/>
    <cellStyle name="1_total_단위수량산출1_수량산출서-11.25_도곡단위수량 9" xfId="11066"/>
    <cellStyle name="1_total_단위수량산출-1_수량산출서-11.25_도곡단위수량 9" xfId="11067"/>
    <cellStyle name="1_total_단위수량산출1_수량산출서-11.25_철거단위수량" xfId="11068"/>
    <cellStyle name="1_total_단위수량산출-1_수량산출서-11.25_철거단위수량" xfId="11069"/>
    <cellStyle name="1_total_단위수량산출1_수량산출서-11.25_철거단위수량 10" xfId="11070"/>
    <cellStyle name="1_total_단위수량산출-1_수량산출서-11.25_철거단위수량 10" xfId="11071"/>
    <cellStyle name="1_total_단위수량산출1_수량산출서-11.25_철거단위수량 11" xfId="11072"/>
    <cellStyle name="1_total_단위수량산출-1_수량산출서-11.25_철거단위수량 11" xfId="11073"/>
    <cellStyle name="1_total_단위수량산출1_수량산출서-11.25_철거단위수량 2" xfId="11074"/>
    <cellStyle name="1_total_단위수량산출-1_수량산출서-11.25_철거단위수량 2" xfId="11075"/>
    <cellStyle name="1_total_단위수량산출1_수량산출서-11.25_철거단위수량 3" xfId="11076"/>
    <cellStyle name="1_total_단위수량산출-1_수량산출서-11.25_철거단위수량 3" xfId="11077"/>
    <cellStyle name="1_total_단위수량산출1_수량산출서-11.25_철거단위수량 4" xfId="11078"/>
    <cellStyle name="1_total_단위수량산출-1_수량산출서-11.25_철거단위수량 4" xfId="11079"/>
    <cellStyle name="1_total_단위수량산출1_수량산출서-11.25_철거단위수량 5" xfId="11080"/>
    <cellStyle name="1_total_단위수량산출-1_수량산출서-11.25_철거단위수량 5" xfId="11081"/>
    <cellStyle name="1_total_단위수량산출1_수량산출서-11.25_철거단위수량 6" xfId="11082"/>
    <cellStyle name="1_total_단위수량산출-1_수량산출서-11.25_철거단위수량 6" xfId="11083"/>
    <cellStyle name="1_total_단위수량산출1_수량산출서-11.25_철거단위수량 7" xfId="11084"/>
    <cellStyle name="1_total_단위수량산출-1_수량산출서-11.25_철거단위수량 7" xfId="11085"/>
    <cellStyle name="1_total_단위수량산출1_수량산출서-11.25_철거단위수량 8" xfId="11086"/>
    <cellStyle name="1_total_단위수량산출-1_수량산출서-11.25_철거단위수량 8" xfId="11087"/>
    <cellStyle name="1_total_단위수량산출1_수량산출서-11.25_철거단위수량 9" xfId="11088"/>
    <cellStyle name="1_total_단위수량산출-1_수량산출서-11.25_철거단위수량 9" xfId="11089"/>
    <cellStyle name="1_total_단위수량산출1_수량산출서-11.25_철거수량" xfId="11090"/>
    <cellStyle name="1_total_단위수량산출-1_수량산출서-11.25_철거수량" xfId="11091"/>
    <cellStyle name="1_total_단위수량산출1_수량산출서-11.25_철거수량 10" xfId="11092"/>
    <cellStyle name="1_total_단위수량산출-1_수량산출서-11.25_철거수량 10" xfId="11093"/>
    <cellStyle name="1_total_단위수량산출1_수량산출서-11.25_철거수량 11" xfId="11094"/>
    <cellStyle name="1_total_단위수량산출-1_수량산출서-11.25_철거수량 11" xfId="11095"/>
    <cellStyle name="1_total_단위수량산출1_수량산출서-11.25_철거수량 2" xfId="11096"/>
    <cellStyle name="1_total_단위수량산출-1_수량산출서-11.25_철거수량 2" xfId="11097"/>
    <cellStyle name="1_total_단위수량산출1_수량산출서-11.25_철거수량 3" xfId="11098"/>
    <cellStyle name="1_total_단위수량산출-1_수량산출서-11.25_철거수량 3" xfId="11099"/>
    <cellStyle name="1_total_단위수량산출1_수량산출서-11.25_철거수량 4" xfId="11100"/>
    <cellStyle name="1_total_단위수량산출-1_수량산출서-11.25_철거수량 4" xfId="11101"/>
    <cellStyle name="1_total_단위수량산출1_수량산출서-11.25_철거수량 5" xfId="11102"/>
    <cellStyle name="1_total_단위수량산출-1_수량산출서-11.25_철거수량 5" xfId="11103"/>
    <cellStyle name="1_total_단위수량산출1_수량산출서-11.25_철거수량 6" xfId="11104"/>
    <cellStyle name="1_total_단위수량산출-1_수량산출서-11.25_철거수량 6" xfId="11105"/>
    <cellStyle name="1_total_단위수량산출1_수량산출서-11.25_철거수량 7" xfId="11106"/>
    <cellStyle name="1_total_단위수량산출-1_수량산출서-11.25_철거수량 7" xfId="11107"/>
    <cellStyle name="1_total_단위수량산출1_수량산출서-11.25_철거수량 8" xfId="11108"/>
    <cellStyle name="1_total_단위수량산출-1_수량산출서-11.25_철거수량 8" xfId="11109"/>
    <cellStyle name="1_total_단위수량산출1_수량산출서-11.25_철거수량 9" xfId="11110"/>
    <cellStyle name="1_total_단위수량산출-1_수량산출서-11.25_철거수량 9" xfId="11111"/>
    <cellStyle name="1_total_단위수량산출1_수량산출서-11.25_한수단위수량" xfId="11112"/>
    <cellStyle name="1_total_단위수량산출-1_수량산출서-11.25_한수단위수량" xfId="11113"/>
    <cellStyle name="1_total_단위수량산출1_수량산출서-11.25_한수단위수량 10" xfId="11114"/>
    <cellStyle name="1_total_단위수량산출-1_수량산출서-11.25_한수단위수량 10" xfId="11115"/>
    <cellStyle name="1_total_단위수량산출1_수량산출서-11.25_한수단위수량 11" xfId="11116"/>
    <cellStyle name="1_total_단위수량산출-1_수량산출서-11.25_한수단위수량 11" xfId="11117"/>
    <cellStyle name="1_total_단위수량산출1_수량산출서-11.25_한수단위수량 2" xfId="11118"/>
    <cellStyle name="1_total_단위수량산출-1_수량산출서-11.25_한수단위수량 2" xfId="11119"/>
    <cellStyle name="1_total_단위수량산출1_수량산출서-11.25_한수단위수량 3" xfId="11120"/>
    <cellStyle name="1_total_단위수량산출-1_수량산출서-11.25_한수단위수량 3" xfId="11121"/>
    <cellStyle name="1_total_단위수량산출1_수량산출서-11.25_한수단위수량 4" xfId="11122"/>
    <cellStyle name="1_total_단위수량산출-1_수량산출서-11.25_한수단위수량 4" xfId="11123"/>
    <cellStyle name="1_total_단위수량산출1_수량산출서-11.25_한수단위수량 5" xfId="11124"/>
    <cellStyle name="1_total_단위수량산출-1_수량산출서-11.25_한수단위수량 5" xfId="11125"/>
    <cellStyle name="1_total_단위수량산출1_수량산출서-11.25_한수단위수량 6" xfId="11126"/>
    <cellStyle name="1_total_단위수량산출-1_수량산출서-11.25_한수단위수량 6" xfId="11127"/>
    <cellStyle name="1_total_단위수량산출1_수량산출서-11.25_한수단위수량 7" xfId="11128"/>
    <cellStyle name="1_total_단위수량산출-1_수량산출서-11.25_한수단위수량 7" xfId="11129"/>
    <cellStyle name="1_total_단위수량산출1_수량산출서-11.25_한수단위수량 8" xfId="11130"/>
    <cellStyle name="1_total_단위수량산출-1_수량산출서-11.25_한수단위수량 8" xfId="11131"/>
    <cellStyle name="1_total_단위수량산출1_수량산출서-11.25_한수단위수량 9" xfId="11132"/>
    <cellStyle name="1_total_단위수량산출-1_수량산출서-11.25_한수단위수량 9" xfId="11133"/>
    <cellStyle name="1_total_단위수량산출1_수량산출서-1201" xfId="11134"/>
    <cellStyle name="1_total_단위수량산출-1_수량산출서-1201" xfId="11135"/>
    <cellStyle name="1_total_단위수량산출1_수량산출서-1201 10" xfId="11136"/>
    <cellStyle name="1_total_단위수량산출-1_수량산출서-1201 10" xfId="11137"/>
    <cellStyle name="1_total_단위수량산출1_수량산출서-1201 11" xfId="11138"/>
    <cellStyle name="1_total_단위수량산출-1_수량산출서-1201 11" xfId="11139"/>
    <cellStyle name="1_total_단위수량산출1_수량산출서-1201 2" xfId="11140"/>
    <cellStyle name="1_total_단위수량산출-1_수량산출서-1201 2" xfId="11141"/>
    <cellStyle name="1_total_단위수량산출1_수량산출서-1201 3" xfId="11142"/>
    <cellStyle name="1_total_단위수량산출-1_수량산출서-1201 3" xfId="11143"/>
    <cellStyle name="1_total_단위수량산출1_수량산출서-1201 4" xfId="11144"/>
    <cellStyle name="1_total_단위수량산출-1_수량산출서-1201 4" xfId="11145"/>
    <cellStyle name="1_total_단위수량산출1_수량산출서-1201 5" xfId="11146"/>
    <cellStyle name="1_total_단위수량산출-1_수량산출서-1201 5" xfId="11147"/>
    <cellStyle name="1_total_단위수량산출1_수량산출서-1201 6" xfId="11148"/>
    <cellStyle name="1_total_단위수량산출-1_수량산출서-1201 6" xfId="11149"/>
    <cellStyle name="1_total_단위수량산출1_수량산출서-1201 7" xfId="11150"/>
    <cellStyle name="1_total_단위수량산출-1_수량산출서-1201 7" xfId="11151"/>
    <cellStyle name="1_total_단위수량산출1_수량산출서-1201 8" xfId="11152"/>
    <cellStyle name="1_total_단위수량산출-1_수량산출서-1201 8" xfId="11153"/>
    <cellStyle name="1_total_단위수량산출1_수량산출서-1201 9" xfId="11154"/>
    <cellStyle name="1_total_단위수량산출-1_수량산출서-1201 9" xfId="11155"/>
    <cellStyle name="1_total_단위수량산출1_수량산출서-1201_NEW단위수량-주산" xfId="11156"/>
    <cellStyle name="1_total_단위수량산출-1_수량산출서-1201_NEW단위수량-주산" xfId="11157"/>
    <cellStyle name="1_total_단위수량산출1_수량산출서-1201_NEW단위수량-주산 10" xfId="11158"/>
    <cellStyle name="1_total_단위수량산출-1_수량산출서-1201_NEW단위수량-주산 10" xfId="11159"/>
    <cellStyle name="1_total_단위수량산출1_수량산출서-1201_NEW단위수량-주산 11" xfId="11160"/>
    <cellStyle name="1_total_단위수량산출-1_수량산출서-1201_NEW단위수량-주산 11" xfId="11161"/>
    <cellStyle name="1_total_단위수량산출1_수량산출서-1201_NEW단위수량-주산 2" xfId="11162"/>
    <cellStyle name="1_total_단위수량산출-1_수량산출서-1201_NEW단위수량-주산 2" xfId="11163"/>
    <cellStyle name="1_total_단위수량산출1_수량산출서-1201_NEW단위수량-주산 3" xfId="11164"/>
    <cellStyle name="1_total_단위수량산출-1_수량산출서-1201_NEW단위수량-주산 3" xfId="11165"/>
    <cellStyle name="1_total_단위수량산출1_수량산출서-1201_NEW단위수량-주산 4" xfId="11166"/>
    <cellStyle name="1_total_단위수량산출-1_수량산출서-1201_NEW단위수량-주산 4" xfId="11167"/>
    <cellStyle name="1_total_단위수량산출1_수량산출서-1201_NEW단위수량-주산 5" xfId="11168"/>
    <cellStyle name="1_total_단위수량산출-1_수량산출서-1201_NEW단위수량-주산 5" xfId="11169"/>
    <cellStyle name="1_total_단위수량산출1_수량산출서-1201_NEW단위수량-주산 6" xfId="11170"/>
    <cellStyle name="1_total_단위수량산출-1_수량산출서-1201_NEW단위수량-주산 6" xfId="11171"/>
    <cellStyle name="1_total_단위수량산출1_수량산출서-1201_NEW단위수량-주산 7" xfId="11172"/>
    <cellStyle name="1_total_단위수량산출-1_수량산출서-1201_NEW단위수량-주산 7" xfId="11173"/>
    <cellStyle name="1_total_단위수량산출1_수량산출서-1201_NEW단위수량-주산 8" xfId="11174"/>
    <cellStyle name="1_total_단위수량산출-1_수량산출서-1201_NEW단위수량-주산 8" xfId="11175"/>
    <cellStyle name="1_total_단위수량산출1_수량산출서-1201_NEW단위수량-주산 9" xfId="11176"/>
    <cellStyle name="1_total_단위수량산출-1_수량산출서-1201_NEW단위수량-주산 9" xfId="11177"/>
    <cellStyle name="1_total_단위수량산출1_수량산출서-1201_남대천단위수량" xfId="11178"/>
    <cellStyle name="1_total_단위수량산출-1_수량산출서-1201_남대천단위수량" xfId="11179"/>
    <cellStyle name="1_total_단위수량산출1_수량산출서-1201_남대천단위수량 10" xfId="11180"/>
    <cellStyle name="1_total_단위수량산출-1_수량산출서-1201_남대천단위수량 10" xfId="11181"/>
    <cellStyle name="1_total_단위수량산출1_수량산출서-1201_남대천단위수량 11" xfId="11182"/>
    <cellStyle name="1_total_단위수량산출-1_수량산출서-1201_남대천단위수량 11" xfId="11183"/>
    <cellStyle name="1_total_단위수량산출1_수량산출서-1201_남대천단위수량 2" xfId="11184"/>
    <cellStyle name="1_total_단위수량산출-1_수량산출서-1201_남대천단위수량 2" xfId="11185"/>
    <cellStyle name="1_total_단위수량산출1_수량산출서-1201_남대천단위수량 3" xfId="11186"/>
    <cellStyle name="1_total_단위수량산출-1_수량산출서-1201_남대천단위수량 3" xfId="11187"/>
    <cellStyle name="1_total_단위수량산출1_수량산출서-1201_남대천단위수량 4" xfId="11188"/>
    <cellStyle name="1_total_단위수량산출-1_수량산출서-1201_남대천단위수량 4" xfId="11189"/>
    <cellStyle name="1_total_단위수량산출1_수량산출서-1201_남대천단위수량 5" xfId="11190"/>
    <cellStyle name="1_total_단위수량산출-1_수량산출서-1201_남대천단위수량 5" xfId="11191"/>
    <cellStyle name="1_total_단위수량산출1_수량산출서-1201_남대천단위수량 6" xfId="11192"/>
    <cellStyle name="1_total_단위수량산출-1_수량산출서-1201_남대천단위수량 6" xfId="11193"/>
    <cellStyle name="1_total_단위수량산출1_수량산출서-1201_남대천단위수량 7" xfId="11194"/>
    <cellStyle name="1_total_단위수량산출-1_수량산출서-1201_남대천단위수량 7" xfId="11195"/>
    <cellStyle name="1_total_단위수량산출1_수량산출서-1201_남대천단위수량 8" xfId="11196"/>
    <cellStyle name="1_total_단위수량산출-1_수량산출서-1201_남대천단위수량 8" xfId="11197"/>
    <cellStyle name="1_total_단위수량산출1_수량산출서-1201_남대천단위수량 9" xfId="11198"/>
    <cellStyle name="1_total_단위수량산출-1_수량산출서-1201_남대천단위수량 9" xfId="11199"/>
    <cellStyle name="1_total_단위수량산출1_수량산출서-1201_단위수량" xfId="11200"/>
    <cellStyle name="1_total_단위수량산출-1_수량산출서-1201_단위수량" xfId="11201"/>
    <cellStyle name="1_total_단위수량산출1_수량산출서-1201_단위수량 10" xfId="11202"/>
    <cellStyle name="1_total_단위수량산출-1_수량산출서-1201_단위수량 10" xfId="11203"/>
    <cellStyle name="1_total_단위수량산출1_수량산출서-1201_단위수량 11" xfId="11204"/>
    <cellStyle name="1_total_단위수량산출-1_수량산출서-1201_단위수량 11" xfId="11205"/>
    <cellStyle name="1_total_단위수량산출1_수량산출서-1201_단위수량 2" xfId="11206"/>
    <cellStyle name="1_total_단위수량산출-1_수량산출서-1201_단위수량 2" xfId="11207"/>
    <cellStyle name="1_total_단위수량산출1_수량산출서-1201_단위수량 3" xfId="11208"/>
    <cellStyle name="1_total_단위수량산출-1_수량산출서-1201_단위수량 3" xfId="11209"/>
    <cellStyle name="1_total_단위수량산출1_수량산출서-1201_단위수량 4" xfId="11210"/>
    <cellStyle name="1_total_단위수량산출-1_수량산출서-1201_단위수량 4" xfId="11211"/>
    <cellStyle name="1_total_단위수량산출1_수량산출서-1201_단위수량 5" xfId="11212"/>
    <cellStyle name="1_total_단위수량산출-1_수량산출서-1201_단위수량 5" xfId="11213"/>
    <cellStyle name="1_total_단위수량산출1_수량산출서-1201_단위수량 6" xfId="11214"/>
    <cellStyle name="1_total_단위수량산출-1_수량산출서-1201_단위수량 6" xfId="11215"/>
    <cellStyle name="1_total_단위수량산출1_수량산출서-1201_단위수량 7" xfId="11216"/>
    <cellStyle name="1_total_단위수량산출-1_수량산출서-1201_단위수량 7" xfId="11217"/>
    <cellStyle name="1_total_단위수량산출1_수량산출서-1201_단위수량 8" xfId="11218"/>
    <cellStyle name="1_total_단위수량산출-1_수량산출서-1201_단위수량 8" xfId="11219"/>
    <cellStyle name="1_total_단위수량산출1_수량산출서-1201_단위수량 9" xfId="11220"/>
    <cellStyle name="1_total_단위수량산출-1_수량산출서-1201_단위수량 9" xfId="11221"/>
    <cellStyle name="1_total_단위수량산출1_수량산출서-1201_단위수량1" xfId="11222"/>
    <cellStyle name="1_total_단위수량산출-1_수량산출서-1201_단위수량1" xfId="11223"/>
    <cellStyle name="1_total_단위수량산출1_수량산출서-1201_단위수량1 10" xfId="11224"/>
    <cellStyle name="1_total_단위수량산출-1_수량산출서-1201_단위수량1 10" xfId="11225"/>
    <cellStyle name="1_total_단위수량산출1_수량산출서-1201_단위수량1 11" xfId="11226"/>
    <cellStyle name="1_total_단위수량산출-1_수량산출서-1201_단위수량1 11" xfId="11227"/>
    <cellStyle name="1_total_단위수량산출1_수량산출서-1201_단위수량1 2" xfId="11228"/>
    <cellStyle name="1_total_단위수량산출-1_수량산출서-1201_단위수량1 2" xfId="11229"/>
    <cellStyle name="1_total_단위수량산출1_수량산출서-1201_단위수량1 3" xfId="11230"/>
    <cellStyle name="1_total_단위수량산출-1_수량산출서-1201_단위수량1 3" xfId="11231"/>
    <cellStyle name="1_total_단위수량산출1_수량산출서-1201_단위수량1 4" xfId="11232"/>
    <cellStyle name="1_total_단위수량산출-1_수량산출서-1201_단위수량1 4" xfId="11233"/>
    <cellStyle name="1_total_단위수량산출1_수량산출서-1201_단위수량1 5" xfId="11234"/>
    <cellStyle name="1_total_단위수량산출-1_수량산출서-1201_단위수량1 5" xfId="11235"/>
    <cellStyle name="1_total_단위수량산출1_수량산출서-1201_단위수량1 6" xfId="11236"/>
    <cellStyle name="1_total_단위수량산출-1_수량산출서-1201_단위수량1 6" xfId="11237"/>
    <cellStyle name="1_total_단위수량산출1_수량산출서-1201_단위수량1 7" xfId="11238"/>
    <cellStyle name="1_total_단위수량산출-1_수량산출서-1201_단위수량1 7" xfId="11239"/>
    <cellStyle name="1_total_단위수량산출1_수량산출서-1201_단위수량1 8" xfId="11240"/>
    <cellStyle name="1_total_단위수량산출-1_수량산출서-1201_단위수량1 8" xfId="11241"/>
    <cellStyle name="1_total_단위수량산출1_수량산출서-1201_단위수량1 9" xfId="11242"/>
    <cellStyle name="1_total_단위수량산출-1_수량산출서-1201_단위수량1 9" xfId="11243"/>
    <cellStyle name="1_total_단위수량산출1_수량산출서-1201_단위수량15" xfId="11244"/>
    <cellStyle name="1_total_단위수량산출-1_수량산출서-1201_단위수량15" xfId="11245"/>
    <cellStyle name="1_total_단위수량산출1_수량산출서-1201_단위수량15 10" xfId="11246"/>
    <cellStyle name="1_total_단위수량산출-1_수량산출서-1201_단위수량15 10" xfId="11247"/>
    <cellStyle name="1_total_단위수량산출1_수량산출서-1201_단위수량15 11" xfId="11248"/>
    <cellStyle name="1_total_단위수량산출-1_수량산출서-1201_단위수량15 11" xfId="11249"/>
    <cellStyle name="1_total_단위수량산출1_수량산출서-1201_단위수량15 2" xfId="11250"/>
    <cellStyle name="1_total_단위수량산출-1_수량산출서-1201_단위수량15 2" xfId="11251"/>
    <cellStyle name="1_total_단위수량산출1_수량산출서-1201_단위수량15 3" xfId="11252"/>
    <cellStyle name="1_total_단위수량산출-1_수량산출서-1201_단위수량15 3" xfId="11253"/>
    <cellStyle name="1_total_단위수량산출1_수량산출서-1201_단위수량15 4" xfId="11254"/>
    <cellStyle name="1_total_단위수량산출-1_수량산출서-1201_단위수량15 4" xfId="11255"/>
    <cellStyle name="1_total_단위수량산출1_수량산출서-1201_단위수량15 5" xfId="11256"/>
    <cellStyle name="1_total_단위수량산출-1_수량산출서-1201_단위수량15 5" xfId="11257"/>
    <cellStyle name="1_total_단위수량산출1_수량산출서-1201_단위수량15 6" xfId="11258"/>
    <cellStyle name="1_total_단위수량산출-1_수량산출서-1201_단위수량15 6" xfId="11259"/>
    <cellStyle name="1_total_단위수량산출1_수량산출서-1201_단위수량15 7" xfId="11260"/>
    <cellStyle name="1_total_단위수량산출-1_수량산출서-1201_단위수량15 7" xfId="11261"/>
    <cellStyle name="1_total_단위수량산출1_수량산출서-1201_단위수량15 8" xfId="11262"/>
    <cellStyle name="1_total_단위수량산출-1_수량산출서-1201_단위수량15 8" xfId="11263"/>
    <cellStyle name="1_total_단위수량산출1_수량산출서-1201_단위수량15 9" xfId="11264"/>
    <cellStyle name="1_total_단위수량산출-1_수량산출서-1201_단위수량15 9" xfId="11265"/>
    <cellStyle name="1_total_단위수량산출1_수량산출서-1201_도곡단위수량" xfId="11266"/>
    <cellStyle name="1_total_단위수량산출-1_수량산출서-1201_도곡단위수량" xfId="11267"/>
    <cellStyle name="1_total_단위수량산출1_수량산출서-1201_도곡단위수량 10" xfId="11268"/>
    <cellStyle name="1_total_단위수량산출-1_수량산출서-1201_도곡단위수량 10" xfId="11269"/>
    <cellStyle name="1_total_단위수량산출1_수량산출서-1201_도곡단위수량 11" xfId="11270"/>
    <cellStyle name="1_total_단위수량산출-1_수량산출서-1201_도곡단위수량 11" xfId="11271"/>
    <cellStyle name="1_total_단위수량산출1_수량산출서-1201_도곡단위수량 2" xfId="11272"/>
    <cellStyle name="1_total_단위수량산출-1_수량산출서-1201_도곡단위수량 2" xfId="11273"/>
    <cellStyle name="1_total_단위수량산출1_수량산출서-1201_도곡단위수량 3" xfId="11274"/>
    <cellStyle name="1_total_단위수량산출-1_수량산출서-1201_도곡단위수량 3" xfId="11275"/>
    <cellStyle name="1_total_단위수량산출1_수량산출서-1201_도곡단위수량 4" xfId="11276"/>
    <cellStyle name="1_total_단위수량산출-1_수량산출서-1201_도곡단위수량 4" xfId="11277"/>
    <cellStyle name="1_total_단위수량산출1_수량산출서-1201_도곡단위수량 5" xfId="11278"/>
    <cellStyle name="1_total_단위수량산출-1_수량산출서-1201_도곡단위수량 5" xfId="11279"/>
    <cellStyle name="1_total_단위수량산출1_수량산출서-1201_도곡단위수량 6" xfId="11280"/>
    <cellStyle name="1_total_단위수량산출-1_수량산출서-1201_도곡단위수량 6" xfId="11281"/>
    <cellStyle name="1_total_단위수량산출1_수량산출서-1201_도곡단위수량 7" xfId="11282"/>
    <cellStyle name="1_total_단위수량산출-1_수량산출서-1201_도곡단위수량 7" xfId="11283"/>
    <cellStyle name="1_total_단위수량산출1_수량산출서-1201_도곡단위수량 8" xfId="11284"/>
    <cellStyle name="1_total_단위수량산출-1_수량산출서-1201_도곡단위수량 8" xfId="11285"/>
    <cellStyle name="1_total_단위수량산출1_수량산출서-1201_도곡단위수량 9" xfId="11286"/>
    <cellStyle name="1_total_단위수량산출-1_수량산출서-1201_도곡단위수량 9" xfId="11287"/>
    <cellStyle name="1_total_단위수량산출1_수량산출서-1201_철거단위수량" xfId="11288"/>
    <cellStyle name="1_total_단위수량산출-1_수량산출서-1201_철거단위수량" xfId="11289"/>
    <cellStyle name="1_total_단위수량산출1_수량산출서-1201_철거단위수량 10" xfId="11290"/>
    <cellStyle name="1_total_단위수량산출-1_수량산출서-1201_철거단위수량 10" xfId="11291"/>
    <cellStyle name="1_total_단위수량산출1_수량산출서-1201_철거단위수량 11" xfId="11292"/>
    <cellStyle name="1_total_단위수량산출-1_수량산출서-1201_철거단위수량 11" xfId="11293"/>
    <cellStyle name="1_total_단위수량산출1_수량산출서-1201_철거단위수량 2" xfId="11294"/>
    <cellStyle name="1_total_단위수량산출-1_수량산출서-1201_철거단위수량 2" xfId="11295"/>
    <cellStyle name="1_total_단위수량산출1_수량산출서-1201_철거단위수량 3" xfId="11296"/>
    <cellStyle name="1_total_단위수량산출-1_수량산출서-1201_철거단위수량 3" xfId="11297"/>
    <cellStyle name="1_total_단위수량산출1_수량산출서-1201_철거단위수량 4" xfId="11298"/>
    <cellStyle name="1_total_단위수량산출-1_수량산출서-1201_철거단위수량 4" xfId="11299"/>
    <cellStyle name="1_total_단위수량산출1_수량산출서-1201_철거단위수량 5" xfId="11300"/>
    <cellStyle name="1_total_단위수량산출-1_수량산출서-1201_철거단위수량 5" xfId="11301"/>
    <cellStyle name="1_total_단위수량산출1_수량산출서-1201_철거단위수량 6" xfId="11302"/>
    <cellStyle name="1_total_단위수량산출-1_수량산출서-1201_철거단위수량 6" xfId="11303"/>
    <cellStyle name="1_total_단위수량산출1_수량산출서-1201_철거단위수량 7" xfId="11304"/>
    <cellStyle name="1_total_단위수량산출-1_수량산출서-1201_철거단위수량 7" xfId="11305"/>
    <cellStyle name="1_total_단위수량산출1_수량산출서-1201_철거단위수량 8" xfId="11306"/>
    <cellStyle name="1_total_단위수량산출-1_수량산출서-1201_철거단위수량 8" xfId="11307"/>
    <cellStyle name="1_total_단위수량산출1_수량산출서-1201_철거단위수량 9" xfId="11308"/>
    <cellStyle name="1_total_단위수량산출-1_수량산출서-1201_철거단위수량 9" xfId="11309"/>
    <cellStyle name="1_total_단위수량산출1_수량산출서-1201_철거수량" xfId="11310"/>
    <cellStyle name="1_total_단위수량산출-1_수량산출서-1201_철거수량" xfId="11311"/>
    <cellStyle name="1_total_단위수량산출1_수량산출서-1201_철거수량 10" xfId="11312"/>
    <cellStyle name="1_total_단위수량산출-1_수량산출서-1201_철거수량 10" xfId="11313"/>
    <cellStyle name="1_total_단위수량산출1_수량산출서-1201_철거수량 11" xfId="11314"/>
    <cellStyle name="1_total_단위수량산출-1_수량산출서-1201_철거수량 11" xfId="11315"/>
    <cellStyle name="1_total_단위수량산출1_수량산출서-1201_철거수량 2" xfId="11316"/>
    <cellStyle name="1_total_단위수량산출-1_수량산출서-1201_철거수량 2" xfId="11317"/>
    <cellStyle name="1_total_단위수량산출1_수량산출서-1201_철거수량 3" xfId="11318"/>
    <cellStyle name="1_total_단위수량산출-1_수량산출서-1201_철거수량 3" xfId="11319"/>
    <cellStyle name="1_total_단위수량산출1_수량산출서-1201_철거수량 4" xfId="11320"/>
    <cellStyle name="1_total_단위수량산출-1_수량산출서-1201_철거수량 4" xfId="11321"/>
    <cellStyle name="1_total_단위수량산출1_수량산출서-1201_철거수량 5" xfId="11322"/>
    <cellStyle name="1_total_단위수량산출-1_수량산출서-1201_철거수량 5" xfId="11323"/>
    <cellStyle name="1_total_단위수량산출1_수량산출서-1201_철거수량 6" xfId="11324"/>
    <cellStyle name="1_total_단위수량산출-1_수량산출서-1201_철거수량 6" xfId="11325"/>
    <cellStyle name="1_total_단위수량산출1_수량산출서-1201_철거수량 7" xfId="11326"/>
    <cellStyle name="1_total_단위수량산출-1_수량산출서-1201_철거수량 7" xfId="11327"/>
    <cellStyle name="1_total_단위수량산출1_수량산출서-1201_철거수량 8" xfId="11328"/>
    <cellStyle name="1_total_단위수량산출-1_수량산출서-1201_철거수량 8" xfId="11329"/>
    <cellStyle name="1_total_단위수량산출1_수량산출서-1201_철거수량 9" xfId="11330"/>
    <cellStyle name="1_total_단위수량산출-1_수량산출서-1201_철거수량 9" xfId="11331"/>
    <cellStyle name="1_total_단위수량산출1_수량산출서-1201_한수단위수량" xfId="11332"/>
    <cellStyle name="1_total_단위수량산출-1_수량산출서-1201_한수단위수량" xfId="11333"/>
    <cellStyle name="1_total_단위수량산출1_수량산출서-1201_한수단위수량 10" xfId="11334"/>
    <cellStyle name="1_total_단위수량산출-1_수량산출서-1201_한수단위수량 10" xfId="11335"/>
    <cellStyle name="1_total_단위수량산출1_수량산출서-1201_한수단위수량 11" xfId="11336"/>
    <cellStyle name="1_total_단위수량산출-1_수량산출서-1201_한수단위수량 11" xfId="11337"/>
    <cellStyle name="1_total_단위수량산출1_수량산출서-1201_한수단위수량 2" xfId="11338"/>
    <cellStyle name="1_total_단위수량산출-1_수량산출서-1201_한수단위수량 2" xfId="11339"/>
    <cellStyle name="1_total_단위수량산출1_수량산출서-1201_한수단위수량 3" xfId="11340"/>
    <cellStyle name="1_total_단위수량산출-1_수량산출서-1201_한수단위수량 3" xfId="11341"/>
    <cellStyle name="1_total_단위수량산출1_수량산출서-1201_한수단위수량 4" xfId="11342"/>
    <cellStyle name="1_total_단위수량산출-1_수량산출서-1201_한수단위수량 4" xfId="11343"/>
    <cellStyle name="1_total_단위수량산출1_수량산출서-1201_한수단위수량 5" xfId="11344"/>
    <cellStyle name="1_total_단위수량산출-1_수량산출서-1201_한수단위수량 5" xfId="11345"/>
    <cellStyle name="1_total_단위수량산출1_수량산출서-1201_한수단위수량 6" xfId="11346"/>
    <cellStyle name="1_total_단위수량산출-1_수량산출서-1201_한수단위수량 6" xfId="11347"/>
    <cellStyle name="1_total_단위수량산출1_수량산출서-1201_한수단위수량 7" xfId="11348"/>
    <cellStyle name="1_total_단위수량산출-1_수량산출서-1201_한수단위수량 7" xfId="11349"/>
    <cellStyle name="1_total_단위수량산출1_수량산출서-1201_한수단위수량 8" xfId="11350"/>
    <cellStyle name="1_total_단위수량산출-1_수량산출서-1201_한수단위수량 8" xfId="11351"/>
    <cellStyle name="1_total_단위수량산출1_수량산출서-1201_한수단위수량 9" xfId="11352"/>
    <cellStyle name="1_total_단위수량산출-1_수량산출서-1201_한수단위수량 9" xfId="11353"/>
    <cellStyle name="1_total_단위수량산출1_시설물단위수량" xfId="11354"/>
    <cellStyle name="1_total_단위수량산출-1_시설물단위수량" xfId="11355"/>
    <cellStyle name="1_total_단위수량산출1_시설물단위수량 10" xfId="11356"/>
    <cellStyle name="1_total_단위수량산출-1_시설물단위수량 10" xfId="11357"/>
    <cellStyle name="1_total_단위수량산출1_시설물단위수량 11" xfId="11358"/>
    <cellStyle name="1_total_단위수량산출-1_시설물단위수량 11" xfId="11359"/>
    <cellStyle name="1_total_단위수량산출1_시설물단위수량 2" xfId="11360"/>
    <cellStyle name="1_total_단위수량산출-1_시설물단위수량 2" xfId="11361"/>
    <cellStyle name="1_total_단위수량산출1_시설물단위수량 3" xfId="11362"/>
    <cellStyle name="1_total_단위수량산출-1_시설물단위수량 3" xfId="11363"/>
    <cellStyle name="1_total_단위수량산출1_시설물단위수량 4" xfId="11364"/>
    <cellStyle name="1_total_단위수량산출-1_시설물단위수량 4" xfId="11365"/>
    <cellStyle name="1_total_단위수량산출1_시설물단위수량 5" xfId="11366"/>
    <cellStyle name="1_total_단위수량산출-1_시설물단위수량 5" xfId="11367"/>
    <cellStyle name="1_total_단위수량산출1_시설물단위수량 6" xfId="11368"/>
    <cellStyle name="1_total_단위수량산출-1_시설물단위수량 6" xfId="11369"/>
    <cellStyle name="1_total_단위수량산출1_시설물단위수량 7" xfId="11370"/>
    <cellStyle name="1_total_단위수량산출-1_시설물단위수량 7" xfId="11371"/>
    <cellStyle name="1_total_단위수량산출1_시설물단위수량 8" xfId="11372"/>
    <cellStyle name="1_total_단위수량산출-1_시설물단위수량 8" xfId="11373"/>
    <cellStyle name="1_total_단위수량산출1_시설물단위수량 9" xfId="11374"/>
    <cellStyle name="1_total_단위수량산출-1_시설물단위수량 9" xfId="11375"/>
    <cellStyle name="1_total_단위수량산출1_시설물단위수량1" xfId="11376"/>
    <cellStyle name="1_total_단위수량산출-1_시설물단위수량1" xfId="11377"/>
    <cellStyle name="1_total_단위수량산출1_시설물단위수량1 10" xfId="11378"/>
    <cellStyle name="1_total_단위수량산출-1_시설물단위수량1 10" xfId="11379"/>
    <cellStyle name="1_total_단위수량산출1_시설물단위수량1 11" xfId="11380"/>
    <cellStyle name="1_total_단위수량산출-1_시설물단위수량1 11" xfId="11381"/>
    <cellStyle name="1_total_단위수량산출1_시설물단위수량1 2" xfId="11382"/>
    <cellStyle name="1_total_단위수량산출-1_시설물단위수량1 2" xfId="11383"/>
    <cellStyle name="1_total_단위수량산출1_시설물단위수량1 3" xfId="11384"/>
    <cellStyle name="1_total_단위수량산출-1_시설물단위수량1 3" xfId="11385"/>
    <cellStyle name="1_total_단위수량산출1_시설물단위수량1 4" xfId="11386"/>
    <cellStyle name="1_total_단위수량산출-1_시설물단위수량1 4" xfId="11387"/>
    <cellStyle name="1_total_단위수량산출1_시설물단위수량1 5" xfId="11388"/>
    <cellStyle name="1_total_단위수량산출-1_시설물단위수량1 5" xfId="11389"/>
    <cellStyle name="1_total_단위수량산출1_시설물단위수량1 6" xfId="11390"/>
    <cellStyle name="1_total_단위수량산출-1_시설물단위수량1 6" xfId="11391"/>
    <cellStyle name="1_total_단위수량산출1_시설물단위수량1 7" xfId="11392"/>
    <cellStyle name="1_total_단위수량산출-1_시설물단위수량1 7" xfId="11393"/>
    <cellStyle name="1_total_단위수량산출1_시설물단위수량1 8" xfId="11394"/>
    <cellStyle name="1_total_단위수량산출-1_시설물단위수량1 8" xfId="11395"/>
    <cellStyle name="1_total_단위수량산출1_시설물단위수량1 9" xfId="11396"/>
    <cellStyle name="1_total_단위수량산출-1_시설물단위수량1 9" xfId="11397"/>
    <cellStyle name="1_total_단위수량산출1_시설물단위수량1_시설물단위수량" xfId="11398"/>
    <cellStyle name="1_total_단위수량산출-1_시설물단위수량1_시설물단위수량" xfId="11399"/>
    <cellStyle name="1_total_단위수량산출1_시설물단위수량1_시설물단위수량 10" xfId="11400"/>
    <cellStyle name="1_total_단위수량산출-1_시설물단위수량1_시설물단위수량 10" xfId="11401"/>
    <cellStyle name="1_total_단위수량산출1_시설물단위수량1_시설물단위수량 11" xfId="11402"/>
    <cellStyle name="1_total_단위수량산출-1_시설물단위수량1_시설물단위수량 11" xfId="11403"/>
    <cellStyle name="1_total_단위수량산출1_시설물단위수량1_시설물단위수량 2" xfId="11404"/>
    <cellStyle name="1_total_단위수량산출-1_시설물단위수량1_시설물단위수량 2" xfId="11405"/>
    <cellStyle name="1_total_단위수량산출1_시설물단위수량1_시설물단위수량 3" xfId="11406"/>
    <cellStyle name="1_total_단위수량산출-1_시설물단위수량1_시설물단위수량 3" xfId="11407"/>
    <cellStyle name="1_total_단위수량산출1_시설물단위수량1_시설물단위수량 4" xfId="11408"/>
    <cellStyle name="1_total_단위수량산출-1_시설물단위수량1_시설물단위수량 4" xfId="11409"/>
    <cellStyle name="1_total_단위수량산출1_시설물단위수량1_시설물단위수량 5" xfId="11410"/>
    <cellStyle name="1_total_단위수량산출-1_시설물단위수량1_시설물단위수량 5" xfId="11411"/>
    <cellStyle name="1_total_단위수량산출1_시설물단위수량1_시설물단위수량 6" xfId="11412"/>
    <cellStyle name="1_total_단위수량산출-1_시설물단위수량1_시설물단위수량 6" xfId="11413"/>
    <cellStyle name="1_total_단위수량산출1_시설물단위수량1_시설물단위수량 7" xfId="11414"/>
    <cellStyle name="1_total_단위수량산출-1_시설물단위수량1_시설물단위수량 7" xfId="11415"/>
    <cellStyle name="1_total_단위수량산출1_시설물단위수량1_시설물단위수량 8" xfId="11416"/>
    <cellStyle name="1_total_단위수량산출-1_시설물단위수량1_시설물단위수량 8" xfId="11417"/>
    <cellStyle name="1_total_단위수량산출1_시설물단위수량1_시설물단위수량 9" xfId="11418"/>
    <cellStyle name="1_total_단위수량산출-1_시설물단위수량1_시설물단위수량 9" xfId="11419"/>
    <cellStyle name="1_total_단위수량산출1_오창수량산출서" xfId="11420"/>
    <cellStyle name="1_total_단위수량산출-1_오창수량산출서" xfId="11421"/>
    <cellStyle name="1_total_단위수량산출1_오창수량산출서 10" xfId="11422"/>
    <cellStyle name="1_total_단위수량산출-1_오창수량산출서 10" xfId="11423"/>
    <cellStyle name="1_total_단위수량산출1_오창수량산출서 11" xfId="11424"/>
    <cellStyle name="1_total_단위수량산출-1_오창수량산출서 11" xfId="11425"/>
    <cellStyle name="1_total_단위수량산출1_오창수량산출서 2" xfId="11426"/>
    <cellStyle name="1_total_단위수량산출-1_오창수량산출서 2" xfId="11427"/>
    <cellStyle name="1_total_단위수량산출1_오창수량산출서 3" xfId="11428"/>
    <cellStyle name="1_total_단위수량산출-1_오창수량산출서 3" xfId="11429"/>
    <cellStyle name="1_total_단위수량산출1_오창수량산출서 4" xfId="11430"/>
    <cellStyle name="1_total_단위수량산출-1_오창수량산출서 4" xfId="11431"/>
    <cellStyle name="1_total_단위수량산출1_오창수량산출서 5" xfId="11432"/>
    <cellStyle name="1_total_단위수량산출-1_오창수량산출서 5" xfId="11433"/>
    <cellStyle name="1_total_단위수량산출1_오창수량산출서 6" xfId="11434"/>
    <cellStyle name="1_total_단위수량산출-1_오창수량산출서 6" xfId="11435"/>
    <cellStyle name="1_total_단위수량산출1_오창수량산출서 7" xfId="11436"/>
    <cellStyle name="1_total_단위수량산출-1_오창수량산출서 7" xfId="11437"/>
    <cellStyle name="1_total_단위수량산출1_오창수량산출서 8" xfId="11438"/>
    <cellStyle name="1_total_단위수량산출-1_오창수량산출서 8" xfId="11439"/>
    <cellStyle name="1_total_단위수량산출1_오창수량산출서 9" xfId="11440"/>
    <cellStyle name="1_total_단위수량산출-1_오창수량산출서 9" xfId="11441"/>
    <cellStyle name="1_total_단위수량산출1_오창수량산출서_NEW단위수량-주산" xfId="11442"/>
    <cellStyle name="1_total_단위수량산출-1_오창수량산출서_NEW단위수량-주산" xfId="11443"/>
    <cellStyle name="1_total_단위수량산출1_오창수량산출서_NEW단위수량-주산 10" xfId="11444"/>
    <cellStyle name="1_total_단위수량산출-1_오창수량산출서_NEW단위수량-주산 10" xfId="11445"/>
    <cellStyle name="1_total_단위수량산출1_오창수량산출서_NEW단위수량-주산 11" xfId="11446"/>
    <cellStyle name="1_total_단위수량산출-1_오창수량산출서_NEW단위수량-주산 11" xfId="11447"/>
    <cellStyle name="1_total_단위수량산출1_오창수량산출서_NEW단위수량-주산 2" xfId="11448"/>
    <cellStyle name="1_total_단위수량산출-1_오창수량산출서_NEW단위수량-주산 2" xfId="11449"/>
    <cellStyle name="1_total_단위수량산출1_오창수량산출서_NEW단위수량-주산 3" xfId="11450"/>
    <cellStyle name="1_total_단위수량산출-1_오창수량산출서_NEW단위수량-주산 3" xfId="11451"/>
    <cellStyle name="1_total_단위수량산출1_오창수량산출서_NEW단위수량-주산 4" xfId="11452"/>
    <cellStyle name="1_total_단위수량산출-1_오창수량산출서_NEW단위수량-주산 4" xfId="11453"/>
    <cellStyle name="1_total_단위수량산출1_오창수량산출서_NEW단위수량-주산 5" xfId="11454"/>
    <cellStyle name="1_total_단위수량산출-1_오창수량산출서_NEW단위수량-주산 5" xfId="11455"/>
    <cellStyle name="1_total_단위수량산출1_오창수량산출서_NEW단위수량-주산 6" xfId="11456"/>
    <cellStyle name="1_total_단위수량산출-1_오창수량산출서_NEW단위수량-주산 6" xfId="11457"/>
    <cellStyle name="1_total_단위수량산출1_오창수량산출서_NEW단위수량-주산 7" xfId="11458"/>
    <cellStyle name="1_total_단위수량산출-1_오창수량산출서_NEW단위수량-주산 7" xfId="11459"/>
    <cellStyle name="1_total_단위수량산출1_오창수량산출서_NEW단위수량-주산 8" xfId="11460"/>
    <cellStyle name="1_total_단위수량산출-1_오창수량산출서_NEW단위수량-주산 8" xfId="11461"/>
    <cellStyle name="1_total_단위수량산출1_오창수량산출서_NEW단위수량-주산 9" xfId="11462"/>
    <cellStyle name="1_total_단위수량산출-1_오창수량산출서_NEW단위수량-주산 9" xfId="11463"/>
    <cellStyle name="1_total_단위수량산출1_오창수량산출서_남대천단위수량" xfId="11464"/>
    <cellStyle name="1_total_단위수량산출-1_오창수량산출서_남대천단위수량" xfId="11465"/>
    <cellStyle name="1_total_단위수량산출1_오창수량산출서_남대천단위수량 10" xfId="11466"/>
    <cellStyle name="1_total_단위수량산출-1_오창수량산출서_남대천단위수량 10" xfId="11467"/>
    <cellStyle name="1_total_단위수량산출1_오창수량산출서_남대천단위수량 11" xfId="11468"/>
    <cellStyle name="1_total_단위수량산출-1_오창수량산출서_남대천단위수량 11" xfId="11469"/>
    <cellStyle name="1_total_단위수량산출1_오창수량산출서_남대천단위수량 2" xfId="11470"/>
    <cellStyle name="1_total_단위수량산출-1_오창수량산출서_남대천단위수량 2" xfId="11471"/>
    <cellStyle name="1_total_단위수량산출1_오창수량산출서_남대천단위수량 3" xfId="11472"/>
    <cellStyle name="1_total_단위수량산출-1_오창수량산출서_남대천단위수량 3" xfId="11473"/>
    <cellStyle name="1_total_단위수량산출1_오창수량산출서_남대천단위수량 4" xfId="11474"/>
    <cellStyle name="1_total_단위수량산출-1_오창수량산출서_남대천단위수량 4" xfId="11475"/>
    <cellStyle name="1_total_단위수량산출1_오창수량산출서_남대천단위수량 5" xfId="11476"/>
    <cellStyle name="1_total_단위수량산출-1_오창수량산출서_남대천단위수량 5" xfId="11477"/>
    <cellStyle name="1_total_단위수량산출1_오창수량산출서_남대천단위수량 6" xfId="11478"/>
    <cellStyle name="1_total_단위수량산출-1_오창수량산출서_남대천단위수량 6" xfId="11479"/>
    <cellStyle name="1_total_단위수량산출1_오창수량산출서_남대천단위수량 7" xfId="11480"/>
    <cellStyle name="1_total_단위수량산출-1_오창수량산출서_남대천단위수량 7" xfId="11481"/>
    <cellStyle name="1_total_단위수량산출1_오창수량산출서_남대천단위수량 8" xfId="11482"/>
    <cellStyle name="1_total_단위수량산출-1_오창수량산출서_남대천단위수량 8" xfId="11483"/>
    <cellStyle name="1_total_단위수량산출1_오창수량산출서_남대천단위수량 9" xfId="11484"/>
    <cellStyle name="1_total_단위수량산출-1_오창수량산출서_남대천단위수량 9" xfId="11485"/>
    <cellStyle name="1_total_단위수량산출1_오창수량산출서_단위수량" xfId="11486"/>
    <cellStyle name="1_total_단위수량산출-1_오창수량산출서_단위수량" xfId="11487"/>
    <cellStyle name="1_total_단위수량산출1_오창수량산출서_단위수량 10" xfId="11488"/>
    <cellStyle name="1_total_단위수량산출-1_오창수량산출서_단위수량 10" xfId="11489"/>
    <cellStyle name="1_total_단위수량산출1_오창수량산출서_단위수량 11" xfId="11490"/>
    <cellStyle name="1_total_단위수량산출-1_오창수량산출서_단위수량 11" xfId="11491"/>
    <cellStyle name="1_total_단위수량산출1_오창수량산출서_단위수량 2" xfId="11492"/>
    <cellStyle name="1_total_단위수량산출-1_오창수량산출서_단위수량 2" xfId="11493"/>
    <cellStyle name="1_total_단위수량산출1_오창수량산출서_단위수량 3" xfId="11494"/>
    <cellStyle name="1_total_단위수량산출-1_오창수량산출서_단위수량 3" xfId="11495"/>
    <cellStyle name="1_total_단위수량산출1_오창수량산출서_단위수량 4" xfId="11496"/>
    <cellStyle name="1_total_단위수량산출-1_오창수량산출서_단위수량 4" xfId="11497"/>
    <cellStyle name="1_total_단위수량산출1_오창수량산출서_단위수량 5" xfId="11498"/>
    <cellStyle name="1_total_단위수량산출-1_오창수량산출서_단위수량 5" xfId="11499"/>
    <cellStyle name="1_total_단위수량산출1_오창수량산출서_단위수량 6" xfId="11500"/>
    <cellStyle name="1_total_단위수량산출-1_오창수량산출서_단위수량 6" xfId="11501"/>
    <cellStyle name="1_total_단위수량산출1_오창수량산출서_단위수량 7" xfId="11502"/>
    <cellStyle name="1_total_단위수량산출-1_오창수량산출서_단위수량 7" xfId="11503"/>
    <cellStyle name="1_total_단위수량산출1_오창수량산출서_단위수량 8" xfId="11504"/>
    <cellStyle name="1_total_단위수량산출-1_오창수량산출서_단위수량 8" xfId="11505"/>
    <cellStyle name="1_total_단위수량산출1_오창수량산출서_단위수량 9" xfId="11506"/>
    <cellStyle name="1_total_단위수량산출-1_오창수량산출서_단위수량 9" xfId="11507"/>
    <cellStyle name="1_total_단위수량산출1_오창수량산출서_단위수량1" xfId="11508"/>
    <cellStyle name="1_total_단위수량산출-1_오창수량산출서_단위수량1" xfId="11509"/>
    <cellStyle name="1_total_단위수량산출1_오창수량산출서_단위수량1 10" xfId="11510"/>
    <cellStyle name="1_total_단위수량산출-1_오창수량산출서_단위수량1 10" xfId="11511"/>
    <cellStyle name="1_total_단위수량산출1_오창수량산출서_단위수량1 11" xfId="11512"/>
    <cellStyle name="1_total_단위수량산출-1_오창수량산출서_단위수량1 11" xfId="11513"/>
    <cellStyle name="1_total_단위수량산출1_오창수량산출서_단위수량1 2" xfId="11514"/>
    <cellStyle name="1_total_단위수량산출-1_오창수량산출서_단위수량1 2" xfId="11515"/>
    <cellStyle name="1_total_단위수량산출1_오창수량산출서_단위수량1 3" xfId="11516"/>
    <cellStyle name="1_total_단위수량산출-1_오창수량산출서_단위수량1 3" xfId="11517"/>
    <cellStyle name="1_total_단위수량산출1_오창수량산출서_단위수량1 4" xfId="11518"/>
    <cellStyle name="1_total_단위수량산출-1_오창수량산출서_단위수량1 4" xfId="11519"/>
    <cellStyle name="1_total_단위수량산출1_오창수량산출서_단위수량1 5" xfId="11520"/>
    <cellStyle name="1_total_단위수량산출-1_오창수량산출서_단위수량1 5" xfId="11521"/>
    <cellStyle name="1_total_단위수량산출1_오창수량산출서_단위수량1 6" xfId="11522"/>
    <cellStyle name="1_total_단위수량산출-1_오창수량산출서_단위수량1 6" xfId="11523"/>
    <cellStyle name="1_total_단위수량산출1_오창수량산출서_단위수량1 7" xfId="11524"/>
    <cellStyle name="1_total_단위수량산출-1_오창수량산출서_단위수량1 7" xfId="11525"/>
    <cellStyle name="1_total_단위수량산출1_오창수량산출서_단위수량1 8" xfId="11526"/>
    <cellStyle name="1_total_단위수량산출-1_오창수량산출서_단위수량1 8" xfId="11527"/>
    <cellStyle name="1_total_단위수량산출1_오창수량산출서_단위수량1 9" xfId="11528"/>
    <cellStyle name="1_total_단위수량산출-1_오창수량산출서_단위수량1 9" xfId="11529"/>
    <cellStyle name="1_total_단위수량산출1_오창수량산출서_단위수량15" xfId="11530"/>
    <cellStyle name="1_total_단위수량산출-1_오창수량산출서_단위수량15" xfId="11531"/>
    <cellStyle name="1_total_단위수량산출1_오창수량산출서_단위수량15 10" xfId="11532"/>
    <cellStyle name="1_total_단위수량산출-1_오창수량산출서_단위수량15 10" xfId="11533"/>
    <cellStyle name="1_total_단위수량산출1_오창수량산출서_단위수량15 11" xfId="11534"/>
    <cellStyle name="1_total_단위수량산출-1_오창수량산출서_단위수량15 11" xfId="11535"/>
    <cellStyle name="1_total_단위수량산출1_오창수량산출서_단위수량15 2" xfId="11536"/>
    <cellStyle name="1_total_단위수량산출-1_오창수량산출서_단위수량15 2" xfId="11537"/>
    <cellStyle name="1_total_단위수량산출1_오창수량산출서_단위수량15 3" xfId="11538"/>
    <cellStyle name="1_total_단위수량산출-1_오창수량산출서_단위수량15 3" xfId="11539"/>
    <cellStyle name="1_total_단위수량산출1_오창수량산출서_단위수량15 4" xfId="11540"/>
    <cellStyle name="1_total_단위수량산출-1_오창수량산출서_단위수량15 4" xfId="11541"/>
    <cellStyle name="1_total_단위수량산출1_오창수량산출서_단위수량15 5" xfId="11542"/>
    <cellStyle name="1_total_단위수량산출-1_오창수량산출서_단위수량15 5" xfId="11543"/>
    <cellStyle name="1_total_단위수량산출1_오창수량산출서_단위수량15 6" xfId="11544"/>
    <cellStyle name="1_total_단위수량산출-1_오창수량산출서_단위수량15 6" xfId="11545"/>
    <cellStyle name="1_total_단위수량산출1_오창수량산출서_단위수량15 7" xfId="11546"/>
    <cellStyle name="1_total_단위수량산출-1_오창수량산출서_단위수량15 7" xfId="11547"/>
    <cellStyle name="1_total_단위수량산출1_오창수량산출서_단위수량15 8" xfId="11548"/>
    <cellStyle name="1_total_단위수량산출-1_오창수량산출서_단위수량15 8" xfId="11549"/>
    <cellStyle name="1_total_단위수량산출1_오창수량산출서_단위수량15 9" xfId="11550"/>
    <cellStyle name="1_total_단위수량산출-1_오창수량산출서_단위수량15 9" xfId="11551"/>
    <cellStyle name="1_total_단위수량산출1_오창수량산출서_도곡단위수량" xfId="11552"/>
    <cellStyle name="1_total_단위수량산출-1_오창수량산출서_도곡단위수량" xfId="11553"/>
    <cellStyle name="1_total_단위수량산출1_오창수량산출서_도곡단위수량 10" xfId="11554"/>
    <cellStyle name="1_total_단위수량산출-1_오창수량산출서_도곡단위수량 10" xfId="11555"/>
    <cellStyle name="1_total_단위수량산출1_오창수량산출서_도곡단위수량 11" xfId="11556"/>
    <cellStyle name="1_total_단위수량산출-1_오창수량산출서_도곡단위수량 11" xfId="11557"/>
    <cellStyle name="1_total_단위수량산출1_오창수량산출서_도곡단위수량 2" xfId="11558"/>
    <cellStyle name="1_total_단위수량산출-1_오창수량산출서_도곡단위수량 2" xfId="11559"/>
    <cellStyle name="1_total_단위수량산출1_오창수량산출서_도곡단위수량 3" xfId="11560"/>
    <cellStyle name="1_total_단위수량산출-1_오창수량산출서_도곡단위수량 3" xfId="11561"/>
    <cellStyle name="1_total_단위수량산출1_오창수량산출서_도곡단위수량 4" xfId="11562"/>
    <cellStyle name="1_total_단위수량산출-1_오창수량산출서_도곡단위수량 4" xfId="11563"/>
    <cellStyle name="1_total_단위수량산출1_오창수량산출서_도곡단위수량 5" xfId="11564"/>
    <cellStyle name="1_total_단위수량산출-1_오창수량산출서_도곡단위수량 5" xfId="11565"/>
    <cellStyle name="1_total_단위수량산출1_오창수량산출서_도곡단위수량 6" xfId="11566"/>
    <cellStyle name="1_total_단위수량산출-1_오창수량산출서_도곡단위수량 6" xfId="11567"/>
    <cellStyle name="1_total_단위수량산출1_오창수량산출서_도곡단위수량 7" xfId="11568"/>
    <cellStyle name="1_total_단위수량산출-1_오창수량산출서_도곡단위수량 7" xfId="11569"/>
    <cellStyle name="1_total_단위수량산출1_오창수량산출서_도곡단위수량 8" xfId="11570"/>
    <cellStyle name="1_total_단위수량산출-1_오창수량산출서_도곡단위수량 8" xfId="11571"/>
    <cellStyle name="1_total_단위수량산출1_오창수량산출서_도곡단위수량 9" xfId="11572"/>
    <cellStyle name="1_total_단위수량산출-1_오창수량산출서_도곡단위수량 9" xfId="11573"/>
    <cellStyle name="1_total_단위수량산출1_오창수량산출서_수량산출서-11.25" xfId="11574"/>
    <cellStyle name="1_total_단위수량산출-1_오창수량산출서_수량산출서-11.25" xfId="11575"/>
    <cellStyle name="1_total_단위수량산출1_오창수량산출서_수량산출서-11.25 10" xfId="11576"/>
    <cellStyle name="1_total_단위수량산출-1_오창수량산출서_수량산출서-11.25 10" xfId="11577"/>
    <cellStyle name="1_total_단위수량산출1_오창수량산출서_수량산출서-11.25 11" xfId="11578"/>
    <cellStyle name="1_total_단위수량산출-1_오창수량산출서_수량산출서-11.25 11" xfId="11579"/>
    <cellStyle name="1_total_단위수량산출1_오창수량산출서_수량산출서-11.25 2" xfId="11580"/>
    <cellStyle name="1_total_단위수량산출-1_오창수량산출서_수량산출서-11.25 2" xfId="11581"/>
    <cellStyle name="1_total_단위수량산출1_오창수량산출서_수량산출서-11.25 3" xfId="11582"/>
    <cellStyle name="1_total_단위수량산출-1_오창수량산출서_수량산출서-11.25 3" xfId="11583"/>
    <cellStyle name="1_total_단위수량산출1_오창수량산출서_수량산출서-11.25 4" xfId="11584"/>
    <cellStyle name="1_total_단위수량산출-1_오창수량산출서_수량산출서-11.25 4" xfId="11585"/>
    <cellStyle name="1_total_단위수량산출1_오창수량산출서_수량산출서-11.25 5" xfId="11586"/>
    <cellStyle name="1_total_단위수량산출-1_오창수량산출서_수량산출서-11.25 5" xfId="11587"/>
    <cellStyle name="1_total_단위수량산출1_오창수량산출서_수량산출서-11.25 6" xfId="11588"/>
    <cellStyle name="1_total_단위수량산출-1_오창수량산출서_수량산출서-11.25 6" xfId="11589"/>
    <cellStyle name="1_total_단위수량산출1_오창수량산출서_수량산출서-11.25 7" xfId="11590"/>
    <cellStyle name="1_total_단위수량산출-1_오창수량산출서_수량산출서-11.25 7" xfId="11591"/>
    <cellStyle name="1_total_단위수량산출1_오창수량산출서_수량산출서-11.25 8" xfId="11592"/>
    <cellStyle name="1_total_단위수량산출-1_오창수량산출서_수량산출서-11.25 8" xfId="11593"/>
    <cellStyle name="1_total_단위수량산출1_오창수량산출서_수량산출서-11.25 9" xfId="11594"/>
    <cellStyle name="1_total_단위수량산출-1_오창수량산출서_수량산출서-11.25 9" xfId="11595"/>
    <cellStyle name="1_total_단위수량산출1_오창수량산출서_수량산출서-11.25_NEW단위수량-주산" xfId="11596"/>
    <cellStyle name="1_total_단위수량산출-1_오창수량산출서_수량산출서-11.25_NEW단위수량-주산" xfId="11597"/>
    <cellStyle name="1_total_단위수량산출1_오창수량산출서_수량산출서-11.25_NEW단위수량-주산 10" xfId="11598"/>
    <cellStyle name="1_total_단위수량산출-1_오창수량산출서_수량산출서-11.25_NEW단위수량-주산 10" xfId="11599"/>
    <cellStyle name="1_total_단위수량산출1_오창수량산출서_수량산출서-11.25_NEW단위수량-주산 11" xfId="11600"/>
    <cellStyle name="1_total_단위수량산출-1_오창수량산출서_수량산출서-11.25_NEW단위수량-주산 11" xfId="11601"/>
    <cellStyle name="1_total_단위수량산출1_오창수량산출서_수량산출서-11.25_NEW단위수량-주산 2" xfId="11602"/>
    <cellStyle name="1_total_단위수량산출-1_오창수량산출서_수량산출서-11.25_NEW단위수량-주산 2" xfId="11603"/>
    <cellStyle name="1_total_단위수량산출1_오창수량산출서_수량산출서-11.25_NEW단위수량-주산 3" xfId="11604"/>
    <cellStyle name="1_total_단위수량산출-1_오창수량산출서_수량산출서-11.25_NEW단위수량-주산 3" xfId="11605"/>
    <cellStyle name="1_total_단위수량산출1_오창수량산출서_수량산출서-11.25_NEW단위수량-주산 4" xfId="11606"/>
    <cellStyle name="1_total_단위수량산출-1_오창수량산출서_수량산출서-11.25_NEW단위수량-주산 4" xfId="11607"/>
    <cellStyle name="1_total_단위수량산출1_오창수량산출서_수량산출서-11.25_NEW단위수량-주산 5" xfId="11608"/>
    <cellStyle name="1_total_단위수량산출-1_오창수량산출서_수량산출서-11.25_NEW단위수량-주산 5" xfId="11609"/>
    <cellStyle name="1_total_단위수량산출1_오창수량산출서_수량산출서-11.25_NEW단위수량-주산 6" xfId="11610"/>
    <cellStyle name="1_total_단위수량산출-1_오창수량산출서_수량산출서-11.25_NEW단위수량-주산 6" xfId="11611"/>
    <cellStyle name="1_total_단위수량산출1_오창수량산출서_수량산출서-11.25_NEW단위수량-주산 7" xfId="11612"/>
    <cellStyle name="1_total_단위수량산출-1_오창수량산출서_수량산출서-11.25_NEW단위수량-주산 7" xfId="11613"/>
    <cellStyle name="1_total_단위수량산출1_오창수량산출서_수량산출서-11.25_NEW단위수량-주산 8" xfId="11614"/>
    <cellStyle name="1_total_단위수량산출-1_오창수량산출서_수량산출서-11.25_NEW단위수량-주산 8" xfId="11615"/>
    <cellStyle name="1_total_단위수량산출1_오창수량산출서_수량산출서-11.25_NEW단위수량-주산 9" xfId="11616"/>
    <cellStyle name="1_total_단위수량산출-1_오창수량산출서_수량산출서-11.25_NEW단위수량-주산 9" xfId="11617"/>
    <cellStyle name="1_total_단위수량산출1_오창수량산출서_수량산출서-11.25_남대천단위수량" xfId="11618"/>
    <cellStyle name="1_total_단위수량산출-1_오창수량산출서_수량산출서-11.25_남대천단위수량" xfId="11619"/>
    <cellStyle name="1_total_단위수량산출1_오창수량산출서_수량산출서-11.25_남대천단위수량 10" xfId="11620"/>
    <cellStyle name="1_total_단위수량산출-1_오창수량산출서_수량산출서-11.25_남대천단위수량 10" xfId="11621"/>
    <cellStyle name="1_total_단위수량산출1_오창수량산출서_수량산출서-11.25_남대천단위수량 11" xfId="11622"/>
    <cellStyle name="1_total_단위수량산출-1_오창수량산출서_수량산출서-11.25_남대천단위수량 11" xfId="11623"/>
    <cellStyle name="1_total_단위수량산출1_오창수량산출서_수량산출서-11.25_남대천단위수량 2" xfId="11624"/>
    <cellStyle name="1_total_단위수량산출-1_오창수량산출서_수량산출서-11.25_남대천단위수량 2" xfId="11625"/>
    <cellStyle name="1_total_단위수량산출1_오창수량산출서_수량산출서-11.25_남대천단위수량 3" xfId="11626"/>
    <cellStyle name="1_total_단위수량산출-1_오창수량산출서_수량산출서-11.25_남대천단위수량 3" xfId="11627"/>
    <cellStyle name="1_total_단위수량산출1_오창수량산출서_수량산출서-11.25_남대천단위수량 4" xfId="11628"/>
    <cellStyle name="1_total_단위수량산출-1_오창수량산출서_수량산출서-11.25_남대천단위수량 4" xfId="11629"/>
    <cellStyle name="1_total_단위수량산출1_오창수량산출서_수량산출서-11.25_남대천단위수량 5" xfId="11630"/>
    <cellStyle name="1_total_단위수량산출-1_오창수량산출서_수량산출서-11.25_남대천단위수량 5" xfId="11631"/>
    <cellStyle name="1_total_단위수량산출1_오창수량산출서_수량산출서-11.25_남대천단위수량 6" xfId="11632"/>
    <cellStyle name="1_total_단위수량산출-1_오창수량산출서_수량산출서-11.25_남대천단위수량 6" xfId="11633"/>
    <cellStyle name="1_total_단위수량산출1_오창수량산출서_수량산출서-11.25_남대천단위수량 7" xfId="11634"/>
    <cellStyle name="1_total_단위수량산출-1_오창수량산출서_수량산출서-11.25_남대천단위수량 7" xfId="11635"/>
    <cellStyle name="1_total_단위수량산출1_오창수량산출서_수량산출서-11.25_남대천단위수량 8" xfId="11636"/>
    <cellStyle name="1_total_단위수량산출-1_오창수량산출서_수량산출서-11.25_남대천단위수량 8" xfId="11637"/>
    <cellStyle name="1_total_단위수량산출1_오창수량산출서_수량산출서-11.25_남대천단위수량 9" xfId="11638"/>
    <cellStyle name="1_total_단위수량산출-1_오창수량산출서_수량산출서-11.25_남대천단위수량 9" xfId="11639"/>
    <cellStyle name="1_total_단위수량산출1_오창수량산출서_수량산출서-11.25_단위수량" xfId="11640"/>
    <cellStyle name="1_total_단위수량산출-1_오창수량산출서_수량산출서-11.25_단위수량" xfId="11641"/>
    <cellStyle name="1_total_단위수량산출1_오창수량산출서_수량산출서-11.25_단위수량 10" xfId="11642"/>
    <cellStyle name="1_total_단위수량산출-1_오창수량산출서_수량산출서-11.25_단위수량 10" xfId="11643"/>
    <cellStyle name="1_total_단위수량산출1_오창수량산출서_수량산출서-11.25_단위수량 11" xfId="11644"/>
    <cellStyle name="1_total_단위수량산출-1_오창수량산출서_수량산출서-11.25_단위수량 11" xfId="11645"/>
    <cellStyle name="1_total_단위수량산출1_오창수량산출서_수량산출서-11.25_단위수량 2" xfId="11646"/>
    <cellStyle name="1_total_단위수량산출-1_오창수량산출서_수량산출서-11.25_단위수량 2" xfId="11647"/>
    <cellStyle name="1_total_단위수량산출1_오창수량산출서_수량산출서-11.25_단위수량 3" xfId="11648"/>
    <cellStyle name="1_total_단위수량산출-1_오창수량산출서_수량산출서-11.25_단위수량 3" xfId="11649"/>
    <cellStyle name="1_total_단위수량산출1_오창수량산출서_수량산출서-11.25_단위수량 4" xfId="11650"/>
    <cellStyle name="1_total_단위수량산출-1_오창수량산출서_수량산출서-11.25_단위수량 4" xfId="11651"/>
    <cellStyle name="1_total_단위수량산출1_오창수량산출서_수량산출서-11.25_단위수량 5" xfId="11652"/>
    <cellStyle name="1_total_단위수량산출-1_오창수량산출서_수량산출서-11.25_단위수량 5" xfId="11653"/>
    <cellStyle name="1_total_단위수량산출1_오창수량산출서_수량산출서-11.25_단위수량 6" xfId="11654"/>
    <cellStyle name="1_total_단위수량산출-1_오창수량산출서_수량산출서-11.25_단위수량 6" xfId="11655"/>
    <cellStyle name="1_total_단위수량산출1_오창수량산출서_수량산출서-11.25_단위수량 7" xfId="11656"/>
    <cellStyle name="1_total_단위수량산출-1_오창수량산출서_수량산출서-11.25_단위수량 7" xfId="11657"/>
    <cellStyle name="1_total_단위수량산출1_오창수량산출서_수량산출서-11.25_단위수량 8" xfId="11658"/>
    <cellStyle name="1_total_단위수량산출-1_오창수량산출서_수량산출서-11.25_단위수량 8" xfId="11659"/>
    <cellStyle name="1_total_단위수량산출1_오창수량산출서_수량산출서-11.25_단위수량 9" xfId="11660"/>
    <cellStyle name="1_total_단위수량산출-1_오창수량산출서_수량산출서-11.25_단위수량 9" xfId="11661"/>
    <cellStyle name="1_total_단위수량산출1_오창수량산출서_수량산출서-11.25_단위수량1" xfId="11662"/>
    <cellStyle name="1_total_단위수량산출-1_오창수량산출서_수량산출서-11.25_단위수량1" xfId="11663"/>
    <cellStyle name="1_total_단위수량산출1_오창수량산출서_수량산출서-11.25_단위수량1 10" xfId="11664"/>
    <cellStyle name="1_total_단위수량산출-1_오창수량산출서_수량산출서-11.25_단위수량1 10" xfId="11665"/>
    <cellStyle name="1_total_단위수량산출1_오창수량산출서_수량산출서-11.25_단위수량1 11" xfId="11666"/>
    <cellStyle name="1_total_단위수량산출-1_오창수량산출서_수량산출서-11.25_단위수량1 11" xfId="11667"/>
    <cellStyle name="1_total_단위수량산출1_오창수량산출서_수량산출서-11.25_단위수량1 2" xfId="11668"/>
    <cellStyle name="1_total_단위수량산출-1_오창수량산출서_수량산출서-11.25_단위수량1 2" xfId="11669"/>
    <cellStyle name="1_total_단위수량산출1_오창수량산출서_수량산출서-11.25_단위수량1 3" xfId="11670"/>
    <cellStyle name="1_total_단위수량산출-1_오창수량산출서_수량산출서-11.25_단위수량1 3" xfId="11671"/>
    <cellStyle name="1_total_단위수량산출1_오창수량산출서_수량산출서-11.25_단위수량1 4" xfId="11672"/>
    <cellStyle name="1_total_단위수량산출-1_오창수량산출서_수량산출서-11.25_단위수량1 4" xfId="11673"/>
    <cellStyle name="1_total_단위수량산출1_오창수량산출서_수량산출서-11.25_단위수량1 5" xfId="11674"/>
    <cellStyle name="1_total_단위수량산출-1_오창수량산출서_수량산출서-11.25_단위수량1 5" xfId="11675"/>
    <cellStyle name="1_total_단위수량산출1_오창수량산출서_수량산출서-11.25_단위수량1 6" xfId="11676"/>
    <cellStyle name="1_total_단위수량산출-1_오창수량산출서_수량산출서-11.25_단위수량1 6" xfId="11677"/>
    <cellStyle name="1_total_단위수량산출1_오창수량산출서_수량산출서-11.25_단위수량1 7" xfId="11678"/>
    <cellStyle name="1_total_단위수량산출-1_오창수량산출서_수량산출서-11.25_단위수량1 7" xfId="11679"/>
    <cellStyle name="1_total_단위수량산출1_오창수량산출서_수량산출서-11.25_단위수량1 8" xfId="11680"/>
    <cellStyle name="1_total_단위수량산출-1_오창수량산출서_수량산출서-11.25_단위수량1 8" xfId="11681"/>
    <cellStyle name="1_total_단위수량산출1_오창수량산출서_수량산출서-11.25_단위수량1 9" xfId="11682"/>
    <cellStyle name="1_total_단위수량산출-1_오창수량산출서_수량산출서-11.25_단위수량1 9" xfId="11683"/>
    <cellStyle name="1_total_단위수량산출1_오창수량산출서_수량산출서-11.25_단위수량15" xfId="11684"/>
    <cellStyle name="1_total_단위수량산출-1_오창수량산출서_수량산출서-11.25_단위수량15" xfId="11685"/>
    <cellStyle name="1_total_단위수량산출1_오창수량산출서_수량산출서-11.25_단위수량15 10" xfId="11686"/>
    <cellStyle name="1_total_단위수량산출-1_오창수량산출서_수량산출서-11.25_단위수량15 10" xfId="11687"/>
    <cellStyle name="1_total_단위수량산출1_오창수량산출서_수량산출서-11.25_단위수량15 11" xfId="11688"/>
    <cellStyle name="1_total_단위수량산출-1_오창수량산출서_수량산출서-11.25_단위수량15 11" xfId="11689"/>
    <cellStyle name="1_total_단위수량산출1_오창수량산출서_수량산출서-11.25_단위수량15 2" xfId="11690"/>
    <cellStyle name="1_total_단위수량산출-1_오창수량산출서_수량산출서-11.25_단위수량15 2" xfId="11691"/>
    <cellStyle name="1_total_단위수량산출1_오창수량산출서_수량산출서-11.25_단위수량15 3" xfId="11692"/>
    <cellStyle name="1_total_단위수량산출-1_오창수량산출서_수량산출서-11.25_단위수량15 3" xfId="11693"/>
    <cellStyle name="1_total_단위수량산출1_오창수량산출서_수량산출서-11.25_단위수량15 4" xfId="11694"/>
    <cellStyle name="1_total_단위수량산출-1_오창수량산출서_수량산출서-11.25_단위수량15 4" xfId="11695"/>
    <cellStyle name="1_total_단위수량산출1_오창수량산출서_수량산출서-11.25_단위수량15 5" xfId="11696"/>
    <cellStyle name="1_total_단위수량산출-1_오창수량산출서_수량산출서-11.25_단위수량15 5" xfId="11697"/>
    <cellStyle name="1_total_단위수량산출1_오창수량산출서_수량산출서-11.25_단위수량15 6" xfId="11698"/>
    <cellStyle name="1_total_단위수량산출-1_오창수량산출서_수량산출서-11.25_단위수량15 6" xfId="11699"/>
    <cellStyle name="1_total_단위수량산출1_오창수량산출서_수량산출서-11.25_단위수량15 7" xfId="11700"/>
    <cellStyle name="1_total_단위수량산출-1_오창수량산출서_수량산출서-11.25_단위수량15 7" xfId="11701"/>
    <cellStyle name="1_total_단위수량산출1_오창수량산출서_수량산출서-11.25_단위수량15 8" xfId="11702"/>
    <cellStyle name="1_total_단위수량산출-1_오창수량산출서_수량산출서-11.25_단위수량15 8" xfId="11703"/>
    <cellStyle name="1_total_단위수량산출1_오창수량산출서_수량산출서-11.25_단위수량15 9" xfId="11704"/>
    <cellStyle name="1_total_단위수량산출-1_오창수량산출서_수량산출서-11.25_단위수량15 9" xfId="11705"/>
    <cellStyle name="1_total_단위수량산출1_오창수량산출서_수량산출서-11.25_도곡단위수량" xfId="11706"/>
    <cellStyle name="1_total_단위수량산출-1_오창수량산출서_수량산출서-11.25_도곡단위수량" xfId="11707"/>
    <cellStyle name="1_total_단위수량산출1_오창수량산출서_수량산출서-11.25_도곡단위수량 10" xfId="11708"/>
    <cellStyle name="1_total_단위수량산출-1_오창수량산출서_수량산출서-11.25_도곡단위수량 10" xfId="11709"/>
    <cellStyle name="1_total_단위수량산출1_오창수량산출서_수량산출서-11.25_도곡단위수량 11" xfId="11710"/>
    <cellStyle name="1_total_단위수량산출-1_오창수량산출서_수량산출서-11.25_도곡단위수량 11" xfId="11711"/>
    <cellStyle name="1_total_단위수량산출1_오창수량산출서_수량산출서-11.25_도곡단위수량 2" xfId="11712"/>
    <cellStyle name="1_total_단위수량산출-1_오창수량산출서_수량산출서-11.25_도곡단위수량 2" xfId="11713"/>
    <cellStyle name="1_total_단위수량산출1_오창수량산출서_수량산출서-11.25_도곡단위수량 3" xfId="11714"/>
    <cellStyle name="1_total_단위수량산출-1_오창수량산출서_수량산출서-11.25_도곡단위수량 3" xfId="11715"/>
    <cellStyle name="1_total_단위수량산출1_오창수량산출서_수량산출서-11.25_도곡단위수량 4" xfId="11716"/>
    <cellStyle name="1_total_단위수량산출-1_오창수량산출서_수량산출서-11.25_도곡단위수량 4" xfId="11717"/>
    <cellStyle name="1_total_단위수량산출1_오창수량산출서_수량산출서-11.25_도곡단위수량 5" xfId="11718"/>
    <cellStyle name="1_total_단위수량산출-1_오창수량산출서_수량산출서-11.25_도곡단위수량 5" xfId="11719"/>
    <cellStyle name="1_total_단위수량산출1_오창수량산출서_수량산출서-11.25_도곡단위수량 6" xfId="11720"/>
    <cellStyle name="1_total_단위수량산출-1_오창수량산출서_수량산출서-11.25_도곡단위수량 6" xfId="11721"/>
    <cellStyle name="1_total_단위수량산출1_오창수량산출서_수량산출서-11.25_도곡단위수량 7" xfId="11722"/>
    <cellStyle name="1_total_단위수량산출-1_오창수량산출서_수량산출서-11.25_도곡단위수량 7" xfId="11723"/>
    <cellStyle name="1_total_단위수량산출1_오창수량산출서_수량산출서-11.25_도곡단위수량 8" xfId="11724"/>
    <cellStyle name="1_total_단위수량산출-1_오창수량산출서_수량산출서-11.25_도곡단위수량 8" xfId="11725"/>
    <cellStyle name="1_total_단위수량산출1_오창수량산출서_수량산출서-11.25_도곡단위수량 9" xfId="11726"/>
    <cellStyle name="1_total_단위수량산출-1_오창수량산출서_수량산출서-11.25_도곡단위수량 9" xfId="11727"/>
    <cellStyle name="1_total_단위수량산출1_오창수량산출서_수량산출서-11.25_철거단위수량" xfId="11728"/>
    <cellStyle name="1_total_단위수량산출-1_오창수량산출서_수량산출서-11.25_철거단위수량" xfId="11729"/>
    <cellStyle name="1_total_단위수량산출1_오창수량산출서_수량산출서-11.25_철거단위수량 10" xfId="11730"/>
    <cellStyle name="1_total_단위수량산출-1_오창수량산출서_수량산출서-11.25_철거단위수량 10" xfId="11731"/>
    <cellStyle name="1_total_단위수량산출1_오창수량산출서_수량산출서-11.25_철거단위수량 11" xfId="11732"/>
    <cellStyle name="1_total_단위수량산출-1_오창수량산출서_수량산출서-11.25_철거단위수량 11" xfId="11733"/>
    <cellStyle name="1_total_단위수량산출1_오창수량산출서_수량산출서-11.25_철거단위수량 2" xfId="11734"/>
    <cellStyle name="1_total_단위수량산출-1_오창수량산출서_수량산출서-11.25_철거단위수량 2" xfId="11735"/>
    <cellStyle name="1_total_단위수량산출1_오창수량산출서_수량산출서-11.25_철거단위수량 3" xfId="11736"/>
    <cellStyle name="1_total_단위수량산출-1_오창수량산출서_수량산출서-11.25_철거단위수량 3" xfId="11737"/>
    <cellStyle name="1_total_단위수량산출1_오창수량산출서_수량산출서-11.25_철거단위수량 4" xfId="11738"/>
    <cellStyle name="1_total_단위수량산출-1_오창수량산출서_수량산출서-11.25_철거단위수량 4" xfId="11739"/>
    <cellStyle name="1_total_단위수량산출1_오창수량산출서_수량산출서-11.25_철거단위수량 5" xfId="11740"/>
    <cellStyle name="1_total_단위수량산출-1_오창수량산출서_수량산출서-11.25_철거단위수량 5" xfId="11741"/>
    <cellStyle name="1_total_단위수량산출1_오창수량산출서_수량산출서-11.25_철거단위수량 6" xfId="11742"/>
    <cellStyle name="1_total_단위수량산출-1_오창수량산출서_수량산출서-11.25_철거단위수량 6" xfId="11743"/>
    <cellStyle name="1_total_단위수량산출1_오창수량산출서_수량산출서-11.25_철거단위수량 7" xfId="11744"/>
    <cellStyle name="1_total_단위수량산출-1_오창수량산출서_수량산출서-11.25_철거단위수량 7" xfId="11745"/>
    <cellStyle name="1_total_단위수량산출1_오창수량산출서_수량산출서-11.25_철거단위수량 8" xfId="11746"/>
    <cellStyle name="1_total_단위수량산출-1_오창수량산출서_수량산출서-11.25_철거단위수량 8" xfId="11747"/>
    <cellStyle name="1_total_단위수량산출1_오창수량산출서_수량산출서-11.25_철거단위수량 9" xfId="11748"/>
    <cellStyle name="1_total_단위수량산출-1_오창수량산출서_수량산출서-11.25_철거단위수량 9" xfId="11749"/>
    <cellStyle name="1_total_단위수량산출1_오창수량산출서_수량산출서-11.25_철거수량" xfId="11750"/>
    <cellStyle name="1_total_단위수량산출-1_오창수량산출서_수량산출서-11.25_철거수량" xfId="11751"/>
    <cellStyle name="1_total_단위수량산출1_오창수량산출서_수량산출서-11.25_철거수량 10" xfId="11752"/>
    <cellStyle name="1_total_단위수량산출-1_오창수량산출서_수량산출서-11.25_철거수량 10" xfId="11753"/>
    <cellStyle name="1_total_단위수량산출1_오창수량산출서_수량산출서-11.25_철거수량 11" xfId="11754"/>
    <cellStyle name="1_total_단위수량산출-1_오창수량산출서_수량산출서-11.25_철거수량 11" xfId="11755"/>
    <cellStyle name="1_total_단위수량산출1_오창수량산출서_수량산출서-11.25_철거수량 2" xfId="11756"/>
    <cellStyle name="1_total_단위수량산출-1_오창수량산출서_수량산출서-11.25_철거수량 2" xfId="11757"/>
    <cellStyle name="1_total_단위수량산출1_오창수량산출서_수량산출서-11.25_철거수량 3" xfId="11758"/>
    <cellStyle name="1_total_단위수량산출-1_오창수량산출서_수량산출서-11.25_철거수량 3" xfId="11759"/>
    <cellStyle name="1_total_단위수량산출1_오창수량산출서_수량산출서-11.25_철거수량 4" xfId="11760"/>
    <cellStyle name="1_total_단위수량산출-1_오창수량산출서_수량산출서-11.25_철거수량 4" xfId="11761"/>
    <cellStyle name="1_total_단위수량산출1_오창수량산출서_수량산출서-11.25_철거수량 5" xfId="11762"/>
    <cellStyle name="1_total_단위수량산출-1_오창수량산출서_수량산출서-11.25_철거수량 5" xfId="11763"/>
    <cellStyle name="1_total_단위수량산출1_오창수량산출서_수량산출서-11.25_철거수량 6" xfId="11764"/>
    <cellStyle name="1_total_단위수량산출-1_오창수량산출서_수량산출서-11.25_철거수량 6" xfId="11765"/>
    <cellStyle name="1_total_단위수량산출1_오창수량산출서_수량산출서-11.25_철거수량 7" xfId="11766"/>
    <cellStyle name="1_total_단위수량산출-1_오창수량산출서_수량산출서-11.25_철거수량 7" xfId="11767"/>
    <cellStyle name="1_total_단위수량산출1_오창수량산출서_수량산출서-11.25_철거수량 8" xfId="11768"/>
    <cellStyle name="1_total_단위수량산출-1_오창수량산출서_수량산출서-11.25_철거수량 8" xfId="11769"/>
    <cellStyle name="1_total_단위수량산출1_오창수량산출서_수량산출서-11.25_철거수량 9" xfId="11770"/>
    <cellStyle name="1_total_단위수량산출-1_오창수량산출서_수량산출서-11.25_철거수량 9" xfId="11771"/>
    <cellStyle name="1_total_단위수량산출1_오창수량산출서_수량산출서-11.25_한수단위수량" xfId="11772"/>
    <cellStyle name="1_total_단위수량산출-1_오창수량산출서_수량산출서-11.25_한수단위수량" xfId="11773"/>
    <cellStyle name="1_total_단위수량산출1_오창수량산출서_수량산출서-11.25_한수단위수량 10" xfId="11774"/>
    <cellStyle name="1_total_단위수량산출-1_오창수량산출서_수량산출서-11.25_한수단위수량 10" xfId="11775"/>
    <cellStyle name="1_total_단위수량산출1_오창수량산출서_수량산출서-11.25_한수단위수량 11" xfId="11776"/>
    <cellStyle name="1_total_단위수량산출-1_오창수량산출서_수량산출서-11.25_한수단위수량 11" xfId="11777"/>
    <cellStyle name="1_total_단위수량산출1_오창수량산출서_수량산출서-11.25_한수단위수량 2" xfId="11778"/>
    <cellStyle name="1_total_단위수량산출-1_오창수량산출서_수량산출서-11.25_한수단위수량 2" xfId="11779"/>
    <cellStyle name="1_total_단위수량산출1_오창수량산출서_수량산출서-11.25_한수단위수량 3" xfId="11780"/>
    <cellStyle name="1_total_단위수량산출-1_오창수량산출서_수량산출서-11.25_한수단위수량 3" xfId="11781"/>
    <cellStyle name="1_total_단위수량산출1_오창수량산출서_수량산출서-11.25_한수단위수량 4" xfId="11782"/>
    <cellStyle name="1_total_단위수량산출-1_오창수량산출서_수량산출서-11.25_한수단위수량 4" xfId="11783"/>
    <cellStyle name="1_total_단위수량산출1_오창수량산출서_수량산출서-11.25_한수단위수량 5" xfId="11784"/>
    <cellStyle name="1_total_단위수량산출-1_오창수량산출서_수량산출서-11.25_한수단위수량 5" xfId="11785"/>
    <cellStyle name="1_total_단위수량산출1_오창수량산출서_수량산출서-11.25_한수단위수량 6" xfId="11786"/>
    <cellStyle name="1_total_단위수량산출-1_오창수량산출서_수량산출서-11.25_한수단위수량 6" xfId="11787"/>
    <cellStyle name="1_total_단위수량산출1_오창수량산출서_수량산출서-11.25_한수단위수량 7" xfId="11788"/>
    <cellStyle name="1_total_단위수량산출-1_오창수량산출서_수량산출서-11.25_한수단위수량 7" xfId="11789"/>
    <cellStyle name="1_total_단위수량산출1_오창수량산출서_수량산출서-11.25_한수단위수량 8" xfId="11790"/>
    <cellStyle name="1_total_단위수량산출-1_오창수량산출서_수량산출서-11.25_한수단위수량 8" xfId="11791"/>
    <cellStyle name="1_total_단위수량산출1_오창수량산출서_수량산출서-11.25_한수단위수량 9" xfId="11792"/>
    <cellStyle name="1_total_단위수량산출-1_오창수량산출서_수량산출서-11.25_한수단위수량 9" xfId="11793"/>
    <cellStyle name="1_total_단위수량산출1_오창수량산출서_수량산출서-1201" xfId="11794"/>
    <cellStyle name="1_total_단위수량산출-1_오창수량산출서_수량산출서-1201" xfId="11795"/>
    <cellStyle name="1_total_단위수량산출1_오창수량산출서_수량산출서-1201 10" xfId="11796"/>
    <cellStyle name="1_total_단위수량산출-1_오창수량산출서_수량산출서-1201 10" xfId="11797"/>
    <cellStyle name="1_total_단위수량산출1_오창수량산출서_수량산출서-1201 11" xfId="11798"/>
    <cellStyle name="1_total_단위수량산출-1_오창수량산출서_수량산출서-1201 11" xfId="11799"/>
    <cellStyle name="1_total_단위수량산출1_오창수량산출서_수량산출서-1201 2" xfId="11800"/>
    <cellStyle name="1_total_단위수량산출-1_오창수량산출서_수량산출서-1201 2" xfId="11801"/>
    <cellStyle name="1_total_단위수량산출1_오창수량산출서_수량산출서-1201 3" xfId="11802"/>
    <cellStyle name="1_total_단위수량산출-1_오창수량산출서_수량산출서-1201 3" xfId="11803"/>
    <cellStyle name="1_total_단위수량산출1_오창수량산출서_수량산출서-1201 4" xfId="11804"/>
    <cellStyle name="1_total_단위수량산출-1_오창수량산출서_수량산출서-1201 4" xfId="11805"/>
    <cellStyle name="1_total_단위수량산출1_오창수량산출서_수량산출서-1201 5" xfId="11806"/>
    <cellStyle name="1_total_단위수량산출-1_오창수량산출서_수량산출서-1201 5" xfId="11807"/>
    <cellStyle name="1_total_단위수량산출1_오창수량산출서_수량산출서-1201 6" xfId="11808"/>
    <cellStyle name="1_total_단위수량산출-1_오창수량산출서_수량산출서-1201 6" xfId="11809"/>
    <cellStyle name="1_total_단위수량산출1_오창수량산출서_수량산출서-1201 7" xfId="11810"/>
    <cellStyle name="1_total_단위수량산출-1_오창수량산출서_수량산출서-1201 7" xfId="11811"/>
    <cellStyle name="1_total_단위수량산출1_오창수량산출서_수량산출서-1201 8" xfId="11812"/>
    <cellStyle name="1_total_단위수량산출-1_오창수량산출서_수량산출서-1201 8" xfId="11813"/>
    <cellStyle name="1_total_단위수량산출1_오창수량산출서_수량산출서-1201 9" xfId="11814"/>
    <cellStyle name="1_total_단위수량산출-1_오창수량산출서_수량산출서-1201 9" xfId="11815"/>
    <cellStyle name="1_total_단위수량산출1_오창수량산출서_수량산출서-1201_NEW단위수량-주산" xfId="11816"/>
    <cellStyle name="1_total_단위수량산출-1_오창수량산출서_수량산출서-1201_NEW단위수량-주산" xfId="11817"/>
    <cellStyle name="1_total_단위수량산출1_오창수량산출서_수량산출서-1201_NEW단위수량-주산 10" xfId="11818"/>
    <cellStyle name="1_total_단위수량산출-1_오창수량산출서_수량산출서-1201_NEW단위수량-주산 10" xfId="11819"/>
    <cellStyle name="1_total_단위수량산출1_오창수량산출서_수량산출서-1201_NEW단위수량-주산 11" xfId="11820"/>
    <cellStyle name="1_total_단위수량산출-1_오창수량산출서_수량산출서-1201_NEW단위수량-주산 11" xfId="11821"/>
    <cellStyle name="1_total_단위수량산출1_오창수량산출서_수량산출서-1201_NEW단위수량-주산 2" xfId="11822"/>
    <cellStyle name="1_total_단위수량산출-1_오창수량산출서_수량산출서-1201_NEW단위수량-주산 2" xfId="11823"/>
    <cellStyle name="1_total_단위수량산출1_오창수량산출서_수량산출서-1201_NEW단위수량-주산 3" xfId="11824"/>
    <cellStyle name="1_total_단위수량산출-1_오창수량산출서_수량산출서-1201_NEW단위수량-주산 3" xfId="11825"/>
    <cellStyle name="1_total_단위수량산출1_오창수량산출서_수량산출서-1201_NEW단위수량-주산 4" xfId="11826"/>
    <cellStyle name="1_total_단위수량산출-1_오창수량산출서_수량산출서-1201_NEW단위수량-주산 4" xfId="11827"/>
    <cellStyle name="1_total_단위수량산출1_오창수량산출서_수량산출서-1201_NEW단위수량-주산 5" xfId="11828"/>
    <cellStyle name="1_total_단위수량산출-1_오창수량산출서_수량산출서-1201_NEW단위수량-주산 5" xfId="11829"/>
    <cellStyle name="1_total_단위수량산출1_오창수량산출서_수량산출서-1201_NEW단위수량-주산 6" xfId="11830"/>
    <cellStyle name="1_total_단위수량산출-1_오창수량산출서_수량산출서-1201_NEW단위수량-주산 6" xfId="11831"/>
    <cellStyle name="1_total_단위수량산출1_오창수량산출서_수량산출서-1201_NEW단위수량-주산 7" xfId="11832"/>
    <cellStyle name="1_total_단위수량산출-1_오창수량산출서_수량산출서-1201_NEW단위수량-주산 7" xfId="11833"/>
    <cellStyle name="1_total_단위수량산출1_오창수량산출서_수량산출서-1201_NEW단위수량-주산 8" xfId="11834"/>
    <cellStyle name="1_total_단위수량산출-1_오창수량산출서_수량산출서-1201_NEW단위수량-주산 8" xfId="11835"/>
    <cellStyle name="1_total_단위수량산출1_오창수량산출서_수량산출서-1201_NEW단위수량-주산 9" xfId="11836"/>
    <cellStyle name="1_total_단위수량산출-1_오창수량산출서_수량산출서-1201_NEW단위수량-주산 9" xfId="11837"/>
    <cellStyle name="1_total_단위수량산출1_오창수량산출서_수량산출서-1201_남대천단위수량" xfId="11838"/>
    <cellStyle name="1_total_단위수량산출-1_오창수량산출서_수량산출서-1201_남대천단위수량" xfId="11839"/>
    <cellStyle name="1_total_단위수량산출1_오창수량산출서_수량산출서-1201_남대천단위수량 10" xfId="11840"/>
    <cellStyle name="1_total_단위수량산출-1_오창수량산출서_수량산출서-1201_남대천단위수량 10" xfId="11841"/>
    <cellStyle name="1_total_단위수량산출1_오창수량산출서_수량산출서-1201_남대천단위수량 11" xfId="11842"/>
    <cellStyle name="1_total_단위수량산출-1_오창수량산출서_수량산출서-1201_남대천단위수량 11" xfId="11843"/>
    <cellStyle name="1_total_단위수량산출1_오창수량산출서_수량산출서-1201_남대천단위수량 2" xfId="11844"/>
    <cellStyle name="1_total_단위수량산출-1_오창수량산출서_수량산출서-1201_남대천단위수량 2" xfId="11845"/>
    <cellStyle name="1_total_단위수량산출1_오창수량산출서_수량산출서-1201_남대천단위수량 3" xfId="11846"/>
    <cellStyle name="1_total_단위수량산출-1_오창수량산출서_수량산출서-1201_남대천단위수량 3" xfId="11847"/>
    <cellStyle name="1_total_단위수량산출1_오창수량산출서_수량산출서-1201_남대천단위수량 4" xfId="11848"/>
    <cellStyle name="1_total_단위수량산출-1_오창수량산출서_수량산출서-1201_남대천단위수량 4" xfId="11849"/>
    <cellStyle name="1_total_단위수량산출1_오창수량산출서_수량산출서-1201_남대천단위수량 5" xfId="11850"/>
    <cellStyle name="1_total_단위수량산출-1_오창수량산출서_수량산출서-1201_남대천단위수량 5" xfId="11851"/>
    <cellStyle name="1_total_단위수량산출1_오창수량산출서_수량산출서-1201_남대천단위수량 6" xfId="11852"/>
    <cellStyle name="1_total_단위수량산출-1_오창수량산출서_수량산출서-1201_남대천단위수량 6" xfId="11853"/>
    <cellStyle name="1_total_단위수량산출1_오창수량산출서_수량산출서-1201_남대천단위수량 7" xfId="11854"/>
    <cellStyle name="1_total_단위수량산출-1_오창수량산출서_수량산출서-1201_남대천단위수량 7" xfId="11855"/>
    <cellStyle name="1_total_단위수량산출1_오창수량산출서_수량산출서-1201_남대천단위수량 8" xfId="11856"/>
    <cellStyle name="1_total_단위수량산출-1_오창수량산출서_수량산출서-1201_남대천단위수량 8" xfId="11857"/>
    <cellStyle name="1_total_단위수량산출1_오창수량산출서_수량산출서-1201_남대천단위수량 9" xfId="11858"/>
    <cellStyle name="1_total_단위수량산출-1_오창수량산출서_수량산출서-1201_남대천단위수량 9" xfId="11859"/>
    <cellStyle name="1_total_단위수량산출1_오창수량산출서_수량산출서-1201_단위수량" xfId="11860"/>
    <cellStyle name="1_total_단위수량산출-1_오창수량산출서_수량산출서-1201_단위수량" xfId="11861"/>
    <cellStyle name="1_total_단위수량산출1_오창수량산출서_수량산출서-1201_단위수량 10" xfId="11862"/>
    <cellStyle name="1_total_단위수량산출-1_오창수량산출서_수량산출서-1201_단위수량 10" xfId="11863"/>
    <cellStyle name="1_total_단위수량산출1_오창수량산출서_수량산출서-1201_단위수량 11" xfId="11864"/>
    <cellStyle name="1_total_단위수량산출-1_오창수량산출서_수량산출서-1201_단위수량 11" xfId="11865"/>
    <cellStyle name="1_total_단위수량산출1_오창수량산출서_수량산출서-1201_단위수량 2" xfId="11866"/>
    <cellStyle name="1_total_단위수량산출-1_오창수량산출서_수량산출서-1201_단위수량 2" xfId="11867"/>
    <cellStyle name="1_total_단위수량산출1_오창수량산출서_수량산출서-1201_단위수량 3" xfId="11868"/>
    <cellStyle name="1_total_단위수량산출-1_오창수량산출서_수량산출서-1201_단위수량 3" xfId="11869"/>
    <cellStyle name="1_total_단위수량산출1_오창수량산출서_수량산출서-1201_단위수량 4" xfId="11870"/>
    <cellStyle name="1_total_단위수량산출-1_오창수량산출서_수량산출서-1201_단위수량 4" xfId="11871"/>
    <cellStyle name="1_total_단위수량산출1_오창수량산출서_수량산출서-1201_단위수량 5" xfId="11872"/>
    <cellStyle name="1_total_단위수량산출-1_오창수량산출서_수량산출서-1201_단위수량 5" xfId="11873"/>
    <cellStyle name="1_total_단위수량산출1_오창수량산출서_수량산출서-1201_단위수량 6" xfId="11874"/>
    <cellStyle name="1_total_단위수량산출-1_오창수량산출서_수량산출서-1201_단위수량 6" xfId="11875"/>
    <cellStyle name="1_total_단위수량산출1_오창수량산출서_수량산출서-1201_단위수량 7" xfId="11876"/>
    <cellStyle name="1_total_단위수량산출-1_오창수량산출서_수량산출서-1201_단위수량 7" xfId="11877"/>
    <cellStyle name="1_total_단위수량산출1_오창수량산출서_수량산출서-1201_단위수량 8" xfId="11878"/>
    <cellStyle name="1_total_단위수량산출-1_오창수량산출서_수량산출서-1201_단위수량 8" xfId="11879"/>
    <cellStyle name="1_total_단위수량산출1_오창수량산출서_수량산출서-1201_단위수량 9" xfId="11880"/>
    <cellStyle name="1_total_단위수량산출-1_오창수량산출서_수량산출서-1201_단위수량 9" xfId="11881"/>
    <cellStyle name="1_total_단위수량산출1_오창수량산출서_수량산출서-1201_단위수량1" xfId="11882"/>
    <cellStyle name="1_total_단위수량산출-1_오창수량산출서_수량산출서-1201_단위수량1" xfId="11883"/>
    <cellStyle name="1_total_단위수량산출1_오창수량산출서_수량산출서-1201_단위수량1 10" xfId="11884"/>
    <cellStyle name="1_total_단위수량산출-1_오창수량산출서_수량산출서-1201_단위수량1 10" xfId="11885"/>
    <cellStyle name="1_total_단위수량산출1_오창수량산출서_수량산출서-1201_단위수량1 11" xfId="11886"/>
    <cellStyle name="1_total_단위수량산출-1_오창수량산출서_수량산출서-1201_단위수량1 11" xfId="11887"/>
    <cellStyle name="1_total_단위수량산출1_오창수량산출서_수량산출서-1201_단위수량1 2" xfId="11888"/>
    <cellStyle name="1_total_단위수량산출-1_오창수량산출서_수량산출서-1201_단위수량1 2" xfId="11889"/>
    <cellStyle name="1_total_단위수량산출1_오창수량산출서_수량산출서-1201_단위수량1 3" xfId="11890"/>
    <cellStyle name="1_total_단위수량산출-1_오창수량산출서_수량산출서-1201_단위수량1 3" xfId="11891"/>
    <cellStyle name="1_total_단위수량산출1_오창수량산출서_수량산출서-1201_단위수량1 4" xfId="11892"/>
    <cellStyle name="1_total_단위수량산출-1_오창수량산출서_수량산출서-1201_단위수량1 4" xfId="11893"/>
    <cellStyle name="1_total_단위수량산출1_오창수량산출서_수량산출서-1201_단위수량1 5" xfId="11894"/>
    <cellStyle name="1_total_단위수량산출-1_오창수량산출서_수량산출서-1201_단위수량1 5" xfId="11895"/>
    <cellStyle name="1_total_단위수량산출1_오창수량산출서_수량산출서-1201_단위수량1 6" xfId="11896"/>
    <cellStyle name="1_total_단위수량산출-1_오창수량산출서_수량산출서-1201_단위수량1 6" xfId="11897"/>
    <cellStyle name="1_total_단위수량산출1_오창수량산출서_수량산출서-1201_단위수량1 7" xfId="11898"/>
    <cellStyle name="1_total_단위수량산출-1_오창수량산출서_수량산출서-1201_단위수량1 7" xfId="11899"/>
    <cellStyle name="1_total_단위수량산출1_오창수량산출서_수량산출서-1201_단위수량1 8" xfId="11900"/>
    <cellStyle name="1_total_단위수량산출-1_오창수량산출서_수량산출서-1201_단위수량1 8" xfId="11901"/>
    <cellStyle name="1_total_단위수량산출1_오창수량산출서_수량산출서-1201_단위수량1 9" xfId="11902"/>
    <cellStyle name="1_total_단위수량산출-1_오창수량산출서_수량산출서-1201_단위수량1 9" xfId="11903"/>
    <cellStyle name="1_total_단위수량산출1_오창수량산출서_수량산출서-1201_단위수량15" xfId="11904"/>
    <cellStyle name="1_total_단위수량산출-1_오창수량산출서_수량산출서-1201_단위수량15" xfId="11905"/>
    <cellStyle name="1_total_단위수량산출1_오창수량산출서_수량산출서-1201_단위수량15 10" xfId="11906"/>
    <cellStyle name="1_total_단위수량산출-1_오창수량산출서_수량산출서-1201_단위수량15 10" xfId="11907"/>
    <cellStyle name="1_total_단위수량산출1_오창수량산출서_수량산출서-1201_단위수량15 11" xfId="11908"/>
    <cellStyle name="1_total_단위수량산출-1_오창수량산출서_수량산출서-1201_단위수량15 11" xfId="11909"/>
    <cellStyle name="1_total_단위수량산출1_오창수량산출서_수량산출서-1201_단위수량15 2" xfId="11910"/>
    <cellStyle name="1_total_단위수량산출-1_오창수량산출서_수량산출서-1201_단위수량15 2" xfId="11911"/>
    <cellStyle name="1_total_단위수량산출1_오창수량산출서_수량산출서-1201_단위수량15 3" xfId="11912"/>
    <cellStyle name="1_total_단위수량산출-1_오창수량산출서_수량산출서-1201_단위수량15 3" xfId="11913"/>
    <cellStyle name="1_total_단위수량산출1_오창수량산출서_수량산출서-1201_단위수량15 4" xfId="11914"/>
    <cellStyle name="1_total_단위수량산출-1_오창수량산출서_수량산출서-1201_단위수량15 4" xfId="11915"/>
    <cellStyle name="1_total_단위수량산출1_오창수량산출서_수량산출서-1201_단위수량15 5" xfId="11916"/>
    <cellStyle name="1_total_단위수량산출-1_오창수량산출서_수량산출서-1201_단위수량15 5" xfId="11917"/>
    <cellStyle name="1_total_단위수량산출1_오창수량산출서_수량산출서-1201_단위수량15 6" xfId="11918"/>
    <cellStyle name="1_total_단위수량산출-1_오창수량산출서_수량산출서-1201_단위수량15 6" xfId="11919"/>
    <cellStyle name="1_total_단위수량산출1_오창수량산출서_수량산출서-1201_단위수량15 7" xfId="11920"/>
    <cellStyle name="1_total_단위수량산출-1_오창수량산출서_수량산출서-1201_단위수량15 7" xfId="11921"/>
    <cellStyle name="1_total_단위수량산출1_오창수량산출서_수량산출서-1201_단위수량15 8" xfId="11922"/>
    <cellStyle name="1_total_단위수량산출-1_오창수량산출서_수량산출서-1201_단위수량15 8" xfId="11923"/>
    <cellStyle name="1_total_단위수량산출1_오창수량산출서_수량산출서-1201_단위수량15 9" xfId="11924"/>
    <cellStyle name="1_total_단위수량산출-1_오창수량산출서_수량산출서-1201_단위수량15 9" xfId="11925"/>
    <cellStyle name="1_total_단위수량산출1_오창수량산출서_수량산출서-1201_도곡단위수량" xfId="11926"/>
    <cellStyle name="1_total_단위수량산출-1_오창수량산출서_수량산출서-1201_도곡단위수량" xfId="11927"/>
    <cellStyle name="1_total_단위수량산출1_오창수량산출서_수량산출서-1201_도곡단위수량 10" xfId="11928"/>
    <cellStyle name="1_total_단위수량산출-1_오창수량산출서_수량산출서-1201_도곡단위수량 10" xfId="11929"/>
    <cellStyle name="1_total_단위수량산출1_오창수량산출서_수량산출서-1201_도곡단위수량 11" xfId="11930"/>
    <cellStyle name="1_total_단위수량산출-1_오창수량산출서_수량산출서-1201_도곡단위수량 11" xfId="11931"/>
    <cellStyle name="1_total_단위수량산출1_오창수량산출서_수량산출서-1201_도곡단위수량 2" xfId="11932"/>
    <cellStyle name="1_total_단위수량산출-1_오창수량산출서_수량산출서-1201_도곡단위수량 2" xfId="11933"/>
    <cellStyle name="1_total_단위수량산출1_오창수량산출서_수량산출서-1201_도곡단위수량 3" xfId="11934"/>
    <cellStyle name="1_total_단위수량산출-1_오창수량산출서_수량산출서-1201_도곡단위수량 3" xfId="11935"/>
    <cellStyle name="1_total_단위수량산출1_오창수량산출서_수량산출서-1201_도곡단위수량 4" xfId="11936"/>
    <cellStyle name="1_total_단위수량산출-1_오창수량산출서_수량산출서-1201_도곡단위수량 4" xfId="11937"/>
    <cellStyle name="1_total_단위수량산출1_오창수량산출서_수량산출서-1201_도곡단위수량 5" xfId="11938"/>
    <cellStyle name="1_total_단위수량산출-1_오창수량산출서_수량산출서-1201_도곡단위수량 5" xfId="11939"/>
    <cellStyle name="1_total_단위수량산출1_오창수량산출서_수량산출서-1201_도곡단위수량 6" xfId="11940"/>
    <cellStyle name="1_total_단위수량산출-1_오창수량산출서_수량산출서-1201_도곡단위수량 6" xfId="11941"/>
    <cellStyle name="1_total_단위수량산출1_오창수량산출서_수량산출서-1201_도곡단위수량 7" xfId="11942"/>
    <cellStyle name="1_total_단위수량산출-1_오창수량산출서_수량산출서-1201_도곡단위수량 7" xfId="11943"/>
    <cellStyle name="1_total_단위수량산출1_오창수량산출서_수량산출서-1201_도곡단위수량 8" xfId="11944"/>
    <cellStyle name="1_total_단위수량산출-1_오창수량산출서_수량산출서-1201_도곡단위수량 8" xfId="11945"/>
    <cellStyle name="1_total_단위수량산출1_오창수량산출서_수량산출서-1201_도곡단위수량 9" xfId="11946"/>
    <cellStyle name="1_total_단위수량산출-1_오창수량산출서_수량산출서-1201_도곡단위수량 9" xfId="11947"/>
    <cellStyle name="1_total_단위수량산출1_오창수량산출서_수량산출서-1201_철거단위수량" xfId="11948"/>
    <cellStyle name="1_total_단위수량산출-1_오창수량산출서_수량산출서-1201_철거단위수량" xfId="11949"/>
    <cellStyle name="1_total_단위수량산출1_오창수량산출서_수량산출서-1201_철거단위수량 10" xfId="11950"/>
    <cellStyle name="1_total_단위수량산출-1_오창수량산출서_수량산출서-1201_철거단위수량 10" xfId="11951"/>
    <cellStyle name="1_total_단위수량산출1_오창수량산출서_수량산출서-1201_철거단위수량 11" xfId="11952"/>
    <cellStyle name="1_total_단위수량산출-1_오창수량산출서_수량산출서-1201_철거단위수량 11" xfId="11953"/>
    <cellStyle name="1_total_단위수량산출1_오창수량산출서_수량산출서-1201_철거단위수량 2" xfId="11954"/>
    <cellStyle name="1_total_단위수량산출-1_오창수량산출서_수량산출서-1201_철거단위수량 2" xfId="11955"/>
    <cellStyle name="1_total_단위수량산출1_오창수량산출서_수량산출서-1201_철거단위수량 3" xfId="11956"/>
    <cellStyle name="1_total_단위수량산출-1_오창수량산출서_수량산출서-1201_철거단위수량 3" xfId="11957"/>
    <cellStyle name="1_total_단위수량산출1_오창수량산출서_수량산출서-1201_철거단위수량 4" xfId="11958"/>
    <cellStyle name="1_total_단위수량산출-1_오창수량산출서_수량산출서-1201_철거단위수량 4" xfId="11959"/>
    <cellStyle name="1_total_단위수량산출1_오창수량산출서_수량산출서-1201_철거단위수량 5" xfId="11960"/>
    <cellStyle name="1_total_단위수량산출-1_오창수량산출서_수량산출서-1201_철거단위수량 5" xfId="11961"/>
    <cellStyle name="1_total_단위수량산출1_오창수량산출서_수량산출서-1201_철거단위수량 6" xfId="11962"/>
    <cellStyle name="1_total_단위수량산출-1_오창수량산출서_수량산출서-1201_철거단위수량 6" xfId="11963"/>
    <cellStyle name="1_total_단위수량산출1_오창수량산출서_수량산출서-1201_철거단위수량 7" xfId="11964"/>
    <cellStyle name="1_total_단위수량산출-1_오창수량산출서_수량산출서-1201_철거단위수량 7" xfId="11965"/>
    <cellStyle name="1_total_단위수량산출1_오창수량산출서_수량산출서-1201_철거단위수량 8" xfId="11966"/>
    <cellStyle name="1_total_단위수량산출-1_오창수량산출서_수량산출서-1201_철거단위수량 8" xfId="11967"/>
    <cellStyle name="1_total_단위수량산출1_오창수량산출서_수량산출서-1201_철거단위수량 9" xfId="11968"/>
    <cellStyle name="1_total_단위수량산출-1_오창수량산출서_수량산출서-1201_철거단위수량 9" xfId="11969"/>
    <cellStyle name="1_total_단위수량산출1_오창수량산출서_수량산출서-1201_철거수량" xfId="11970"/>
    <cellStyle name="1_total_단위수량산출-1_오창수량산출서_수량산출서-1201_철거수량" xfId="11971"/>
    <cellStyle name="1_total_단위수량산출1_오창수량산출서_수량산출서-1201_철거수량 10" xfId="11972"/>
    <cellStyle name="1_total_단위수량산출-1_오창수량산출서_수량산출서-1201_철거수량 10" xfId="11973"/>
    <cellStyle name="1_total_단위수량산출1_오창수량산출서_수량산출서-1201_철거수량 11" xfId="11974"/>
    <cellStyle name="1_total_단위수량산출-1_오창수량산출서_수량산출서-1201_철거수량 11" xfId="11975"/>
    <cellStyle name="1_total_단위수량산출1_오창수량산출서_수량산출서-1201_철거수량 2" xfId="11976"/>
    <cellStyle name="1_total_단위수량산출-1_오창수량산출서_수량산출서-1201_철거수량 2" xfId="11977"/>
    <cellStyle name="1_total_단위수량산출1_오창수량산출서_수량산출서-1201_철거수량 3" xfId="11978"/>
    <cellStyle name="1_total_단위수량산출-1_오창수량산출서_수량산출서-1201_철거수량 3" xfId="11979"/>
    <cellStyle name="1_total_단위수량산출1_오창수량산출서_수량산출서-1201_철거수량 4" xfId="11980"/>
    <cellStyle name="1_total_단위수량산출-1_오창수량산출서_수량산출서-1201_철거수량 4" xfId="11981"/>
    <cellStyle name="1_total_단위수량산출1_오창수량산출서_수량산출서-1201_철거수량 5" xfId="11982"/>
    <cellStyle name="1_total_단위수량산출-1_오창수량산출서_수량산출서-1201_철거수량 5" xfId="11983"/>
    <cellStyle name="1_total_단위수량산출1_오창수량산출서_수량산출서-1201_철거수량 6" xfId="11984"/>
    <cellStyle name="1_total_단위수량산출-1_오창수량산출서_수량산출서-1201_철거수량 6" xfId="11985"/>
    <cellStyle name="1_total_단위수량산출1_오창수량산출서_수량산출서-1201_철거수량 7" xfId="11986"/>
    <cellStyle name="1_total_단위수량산출-1_오창수량산출서_수량산출서-1201_철거수량 7" xfId="11987"/>
    <cellStyle name="1_total_단위수량산출1_오창수량산출서_수량산출서-1201_철거수량 8" xfId="11988"/>
    <cellStyle name="1_total_단위수량산출-1_오창수량산출서_수량산출서-1201_철거수량 8" xfId="11989"/>
    <cellStyle name="1_total_단위수량산출1_오창수량산출서_수량산출서-1201_철거수량 9" xfId="11990"/>
    <cellStyle name="1_total_단위수량산출-1_오창수량산출서_수량산출서-1201_철거수량 9" xfId="11991"/>
    <cellStyle name="1_total_단위수량산출1_오창수량산출서_수량산출서-1201_한수단위수량" xfId="11992"/>
    <cellStyle name="1_total_단위수량산출-1_오창수량산출서_수량산출서-1201_한수단위수량" xfId="11993"/>
    <cellStyle name="1_total_단위수량산출1_오창수량산출서_수량산출서-1201_한수단위수량 10" xfId="11994"/>
    <cellStyle name="1_total_단위수량산출-1_오창수량산출서_수량산출서-1201_한수단위수량 10" xfId="11995"/>
    <cellStyle name="1_total_단위수량산출1_오창수량산출서_수량산출서-1201_한수단위수량 11" xfId="11996"/>
    <cellStyle name="1_total_단위수량산출-1_오창수량산출서_수량산출서-1201_한수단위수량 11" xfId="11997"/>
    <cellStyle name="1_total_단위수량산출1_오창수량산출서_수량산출서-1201_한수단위수량 2" xfId="11998"/>
    <cellStyle name="1_total_단위수량산출-1_오창수량산출서_수량산출서-1201_한수단위수량 2" xfId="11999"/>
    <cellStyle name="1_total_단위수량산출1_오창수량산출서_수량산출서-1201_한수단위수량 3" xfId="12000"/>
    <cellStyle name="1_total_단위수량산출-1_오창수량산출서_수량산출서-1201_한수단위수량 3" xfId="12001"/>
    <cellStyle name="1_total_단위수량산출1_오창수량산출서_수량산출서-1201_한수단위수량 4" xfId="12002"/>
    <cellStyle name="1_total_단위수량산출-1_오창수량산출서_수량산출서-1201_한수단위수량 4" xfId="12003"/>
    <cellStyle name="1_total_단위수량산출1_오창수량산출서_수량산출서-1201_한수단위수량 5" xfId="12004"/>
    <cellStyle name="1_total_단위수량산출-1_오창수량산출서_수량산출서-1201_한수단위수량 5" xfId="12005"/>
    <cellStyle name="1_total_단위수량산출1_오창수량산출서_수량산출서-1201_한수단위수량 6" xfId="12006"/>
    <cellStyle name="1_total_단위수량산출-1_오창수량산출서_수량산출서-1201_한수단위수량 6" xfId="12007"/>
    <cellStyle name="1_total_단위수량산출1_오창수량산출서_수량산출서-1201_한수단위수량 7" xfId="12008"/>
    <cellStyle name="1_total_단위수량산출-1_오창수량산출서_수량산출서-1201_한수단위수량 7" xfId="12009"/>
    <cellStyle name="1_total_단위수량산출1_오창수량산출서_수량산출서-1201_한수단위수량 8" xfId="12010"/>
    <cellStyle name="1_total_단위수량산출-1_오창수량산출서_수량산출서-1201_한수단위수량 8" xfId="12011"/>
    <cellStyle name="1_total_단위수량산출1_오창수량산출서_수량산출서-1201_한수단위수량 9" xfId="12012"/>
    <cellStyle name="1_total_단위수량산출-1_오창수량산출서_수량산출서-1201_한수단위수량 9" xfId="12013"/>
    <cellStyle name="1_total_단위수량산출1_오창수량산출서_시설물단위수량" xfId="12014"/>
    <cellStyle name="1_total_단위수량산출-1_오창수량산출서_시설물단위수량" xfId="12015"/>
    <cellStyle name="1_total_단위수량산출1_오창수량산출서_시설물단위수량 10" xfId="12016"/>
    <cellStyle name="1_total_단위수량산출-1_오창수량산출서_시설물단위수량 10" xfId="12017"/>
    <cellStyle name="1_total_단위수량산출1_오창수량산출서_시설물단위수량 11" xfId="12018"/>
    <cellStyle name="1_total_단위수량산출-1_오창수량산출서_시설물단위수량 11" xfId="12019"/>
    <cellStyle name="1_total_단위수량산출1_오창수량산출서_시설물단위수량 2" xfId="12020"/>
    <cellStyle name="1_total_단위수량산출-1_오창수량산출서_시설물단위수량 2" xfId="12021"/>
    <cellStyle name="1_total_단위수량산출1_오창수량산출서_시설물단위수량 3" xfId="12022"/>
    <cellStyle name="1_total_단위수량산출-1_오창수량산출서_시설물단위수량 3" xfId="12023"/>
    <cellStyle name="1_total_단위수량산출1_오창수량산출서_시설물단위수량 4" xfId="12024"/>
    <cellStyle name="1_total_단위수량산출-1_오창수량산출서_시설물단위수량 4" xfId="12025"/>
    <cellStyle name="1_total_단위수량산출1_오창수량산출서_시설물단위수량 5" xfId="12026"/>
    <cellStyle name="1_total_단위수량산출-1_오창수량산출서_시설물단위수량 5" xfId="12027"/>
    <cellStyle name="1_total_단위수량산출1_오창수량산출서_시설물단위수량 6" xfId="12028"/>
    <cellStyle name="1_total_단위수량산출-1_오창수량산출서_시설물단위수량 6" xfId="12029"/>
    <cellStyle name="1_total_단위수량산출1_오창수량산출서_시설물단위수량 7" xfId="12030"/>
    <cellStyle name="1_total_단위수량산출-1_오창수량산출서_시설물단위수량 7" xfId="12031"/>
    <cellStyle name="1_total_단위수량산출1_오창수량산출서_시설물단위수량 8" xfId="12032"/>
    <cellStyle name="1_total_단위수량산출-1_오창수량산출서_시설물단위수량 8" xfId="12033"/>
    <cellStyle name="1_total_단위수량산출1_오창수량산출서_시설물단위수량 9" xfId="12034"/>
    <cellStyle name="1_total_단위수량산출-1_오창수량산출서_시설물단위수량 9" xfId="12035"/>
    <cellStyle name="1_total_단위수량산출1_오창수량산출서_시설물단위수량1" xfId="12036"/>
    <cellStyle name="1_total_단위수량산출-1_오창수량산출서_시설물단위수량1" xfId="12037"/>
    <cellStyle name="1_total_단위수량산출1_오창수량산출서_시설물단위수량1 10" xfId="12038"/>
    <cellStyle name="1_total_단위수량산출-1_오창수량산출서_시설물단위수량1 10" xfId="12039"/>
    <cellStyle name="1_total_단위수량산출1_오창수량산출서_시설물단위수량1 11" xfId="12040"/>
    <cellStyle name="1_total_단위수량산출-1_오창수량산출서_시설물단위수량1 11" xfId="12041"/>
    <cellStyle name="1_total_단위수량산출1_오창수량산출서_시설물단위수량1 2" xfId="12042"/>
    <cellStyle name="1_total_단위수량산출-1_오창수량산출서_시설물단위수량1 2" xfId="12043"/>
    <cellStyle name="1_total_단위수량산출1_오창수량산출서_시설물단위수량1 3" xfId="12044"/>
    <cellStyle name="1_total_단위수량산출-1_오창수량산출서_시설물단위수량1 3" xfId="12045"/>
    <cellStyle name="1_total_단위수량산출1_오창수량산출서_시설물단위수량1 4" xfId="12046"/>
    <cellStyle name="1_total_단위수량산출-1_오창수량산출서_시설물단위수량1 4" xfId="12047"/>
    <cellStyle name="1_total_단위수량산출1_오창수량산출서_시설물단위수량1 5" xfId="12048"/>
    <cellStyle name="1_total_단위수량산출-1_오창수량산출서_시설물단위수량1 5" xfId="12049"/>
    <cellStyle name="1_total_단위수량산출1_오창수량산출서_시설물단위수량1 6" xfId="12050"/>
    <cellStyle name="1_total_단위수량산출-1_오창수량산출서_시설물단위수량1 6" xfId="12051"/>
    <cellStyle name="1_total_단위수량산출1_오창수량산출서_시설물단위수량1 7" xfId="12052"/>
    <cellStyle name="1_total_단위수량산출-1_오창수량산출서_시설물단위수량1 7" xfId="12053"/>
    <cellStyle name="1_total_단위수량산출1_오창수량산출서_시설물단위수량1 8" xfId="12054"/>
    <cellStyle name="1_total_단위수량산출-1_오창수량산출서_시설물단위수량1 8" xfId="12055"/>
    <cellStyle name="1_total_단위수량산출1_오창수량산출서_시설물단위수량1 9" xfId="12056"/>
    <cellStyle name="1_total_단위수량산출-1_오창수량산출서_시설물단위수량1 9" xfId="12057"/>
    <cellStyle name="1_total_단위수량산출1_오창수량산출서_시설물단위수량1_시설물단위수량" xfId="12058"/>
    <cellStyle name="1_total_단위수량산출-1_오창수량산출서_시설물단위수량1_시설물단위수량" xfId="12059"/>
    <cellStyle name="1_total_단위수량산출1_오창수량산출서_시설물단위수량1_시설물단위수량 10" xfId="12060"/>
    <cellStyle name="1_total_단위수량산출-1_오창수량산출서_시설물단위수량1_시설물단위수량 10" xfId="12061"/>
    <cellStyle name="1_total_단위수량산출1_오창수량산출서_시설물단위수량1_시설물단위수량 11" xfId="12062"/>
    <cellStyle name="1_total_단위수량산출-1_오창수량산출서_시설물단위수량1_시설물단위수량 11" xfId="12063"/>
    <cellStyle name="1_total_단위수량산출1_오창수량산출서_시설물단위수량1_시설물단위수량 2" xfId="12064"/>
    <cellStyle name="1_total_단위수량산출-1_오창수량산출서_시설물단위수량1_시설물단위수량 2" xfId="12065"/>
    <cellStyle name="1_total_단위수량산출1_오창수량산출서_시설물단위수량1_시설물단위수량 3" xfId="12066"/>
    <cellStyle name="1_total_단위수량산출-1_오창수량산출서_시설물단위수량1_시설물단위수량 3" xfId="12067"/>
    <cellStyle name="1_total_단위수량산출1_오창수량산출서_시설물단위수량1_시설물단위수량 4" xfId="12068"/>
    <cellStyle name="1_total_단위수량산출-1_오창수량산출서_시설물단위수량1_시설물단위수량 4" xfId="12069"/>
    <cellStyle name="1_total_단위수량산출1_오창수량산출서_시설물단위수량1_시설물단위수량 5" xfId="12070"/>
    <cellStyle name="1_total_단위수량산출-1_오창수량산출서_시설물단위수량1_시설물단위수량 5" xfId="12071"/>
    <cellStyle name="1_total_단위수량산출1_오창수량산출서_시설물단위수량1_시설물단위수량 6" xfId="12072"/>
    <cellStyle name="1_total_단위수량산출-1_오창수량산출서_시설물단위수량1_시설물단위수량 6" xfId="12073"/>
    <cellStyle name="1_total_단위수량산출1_오창수량산출서_시설물단위수량1_시설물단위수량 7" xfId="12074"/>
    <cellStyle name="1_total_단위수량산출-1_오창수량산출서_시설물단위수량1_시설물단위수량 7" xfId="12075"/>
    <cellStyle name="1_total_단위수량산출1_오창수량산출서_시설물단위수량1_시설물단위수량 8" xfId="12076"/>
    <cellStyle name="1_total_단위수량산출-1_오창수량산출서_시설물단위수량1_시설물단위수량 8" xfId="12077"/>
    <cellStyle name="1_total_단위수량산출1_오창수량산출서_시설물단위수량1_시설물단위수량 9" xfId="12078"/>
    <cellStyle name="1_total_단위수량산출-1_오창수량산출서_시설물단위수량1_시설물단위수량 9" xfId="12079"/>
    <cellStyle name="1_total_단위수량산출1_오창수량산출서_철거단위수량" xfId="12080"/>
    <cellStyle name="1_total_단위수량산출-1_오창수량산출서_철거단위수량" xfId="12081"/>
    <cellStyle name="1_total_단위수량산출1_오창수량산출서_철거단위수량 10" xfId="12082"/>
    <cellStyle name="1_total_단위수량산출-1_오창수량산출서_철거단위수량 10" xfId="12083"/>
    <cellStyle name="1_total_단위수량산출1_오창수량산출서_철거단위수량 11" xfId="12084"/>
    <cellStyle name="1_total_단위수량산출-1_오창수량산출서_철거단위수량 11" xfId="12085"/>
    <cellStyle name="1_total_단위수량산출1_오창수량산출서_철거단위수량 2" xfId="12086"/>
    <cellStyle name="1_total_단위수량산출-1_오창수량산출서_철거단위수량 2" xfId="12087"/>
    <cellStyle name="1_total_단위수량산출1_오창수량산출서_철거단위수량 3" xfId="12088"/>
    <cellStyle name="1_total_단위수량산출-1_오창수량산출서_철거단위수량 3" xfId="12089"/>
    <cellStyle name="1_total_단위수량산출1_오창수량산출서_철거단위수량 4" xfId="12090"/>
    <cellStyle name="1_total_단위수량산출-1_오창수량산출서_철거단위수량 4" xfId="12091"/>
    <cellStyle name="1_total_단위수량산출1_오창수량산출서_철거단위수량 5" xfId="12092"/>
    <cellStyle name="1_total_단위수량산출-1_오창수량산출서_철거단위수량 5" xfId="12093"/>
    <cellStyle name="1_total_단위수량산출1_오창수량산출서_철거단위수량 6" xfId="12094"/>
    <cellStyle name="1_total_단위수량산출-1_오창수량산출서_철거단위수량 6" xfId="12095"/>
    <cellStyle name="1_total_단위수량산출1_오창수량산출서_철거단위수량 7" xfId="12096"/>
    <cellStyle name="1_total_단위수량산출-1_오창수량산출서_철거단위수량 7" xfId="12097"/>
    <cellStyle name="1_total_단위수량산출1_오창수량산출서_철거단위수량 8" xfId="12098"/>
    <cellStyle name="1_total_단위수량산출-1_오창수량산출서_철거단위수량 8" xfId="12099"/>
    <cellStyle name="1_total_단위수량산출1_오창수량산출서_철거단위수량 9" xfId="12100"/>
    <cellStyle name="1_total_단위수량산출-1_오창수량산출서_철거단위수량 9" xfId="12101"/>
    <cellStyle name="1_total_단위수량산출1_오창수량산출서_철거수량" xfId="12102"/>
    <cellStyle name="1_total_단위수량산출-1_오창수량산출서_철거수량" xfId="12103"/>
    <cellStyle name="1_total_단위수량산출1_오창수량산출서_철거수량 10" xfId="12104"/>
    <cellStyle name="1_total_단위수량산출-1_오창수량산출서_철거수량 10" xfId="12105"/>
    <cellStyle name="1_total_단위수량산출1_오창수량산출서_철거수량 11" xfId="12106"/>
    <cellStyle name="1_total_단위수량산출-1_오창수량산출서_철거수량 11" xfId="12107"/>
    <cellStyle name="1_total_단위수량산출1_오창수량산출서_철거수량 2" xfId="12108"/>
    <cellStyle name="1_total_단위수량산출-1_오창수량산출서_철거수량 2" xfId="12109"/>
    <cellStyle name="1_total_단위수량산출1_오창수량산출서_철거수량 3" xfId="12110"/>
    <cellStyle name="1_total_단위수량산출-1_오창수량산출서_철거수량 3" xfId="12111"/>
    <cellStyle name="1_total_단위수량산출1_오창수량산출서_철거수량 4" xfId="12112"/>
    <cellStyle name="1_total_단위수량산출-1_오창수량산출서_철거수량 4" xfId="12113"/>
    <cellStyle name="1_total_단위수량산출1_오창수량산출서_철거수량 5" xfId="12114"/>
    <cellStyle name="1_total_단위수량산출-1_오창수량산출서_철거수량 5" xfId="12115"/>
    <cellStyle name="1_total_단위수량산출1_오창수량산출서_철거수량 6" xfId="12116"/>
    <cellStyle name="1_total_단위수량산출-1_오창수량산출서_철거수량 6" xfId="12117"/>
    <cellStyle name="1_total_단위수량산출1_오창수량산출서_철거수량 7" xfId="12118"/>
    <cellStyle name="1_total_단위수량산출-1_오창수량산출서_철거수량 7" xfId="12119"/>
    <cellStyle name="1_total_단위수량산출1_오창수량산출서_철거수량 8" xfId="12120"/>
    <cellStyle name="1_total_단위수량산출-1_오창수량산출서_철거수량 8" xfId="12121"/>
    <cellStyle name="1_total_단위수량산출1_오창수량산출서_철거수량 9" xfId="12122"/>
    <cellStyle name="1_total_단위수량산출-1_오창수량산출서_철거수량 9" xfId="12123"/>
    <cellStyle name="1_total_단위수량산출1_오창수량산출서_한수단위수량" xfId="12124"/>
    <cellStyle name="1_total_단위수량산출-1_오창수량산출서_한수단위수량" xfId="12125"/>
    <cellStyle name="1_total_단위수량산출1_오창수량산출서_한수단위수량 10" xfId="12126"/>
    <cellStyle name="1_total_단위수량산출-1_오창수량산출서_한수단위수량 10" xfId="12127"/>
    <cellStyle name="1_total_단위수량산출1_오창수량산출서_한수단위수량 11" xfId="12128"/>
    <cellStyle name="1_total_단위수량산출-1_오창수량산출서_한수단위수량 11" xfId="12129"/>
    <cellStyle name="1_total_단위수량산출1_오창수량산출서_한수단위수량 2" xfId="12130"/>
    <cellStyle name="1_total_단위수량산출-1_오창수량산출서_한수단위수량 2" xfId="12131"/>
    <cellStyle name="1_total_단위수량산출1_오창수량산출서_한수단위수량 3" xfId="12132"/>
    <cellStyle name="1_total_단위수량산출-1_오창수량산출서_한수단위수량 3" xfId="12133"/>
    <cellStyle name="1_total_단위수량산출1_오창수량산출서_한수단위수량 4" xfId="12134"/>
    <cellStyle name="1_total_단위수량산출-1_오창수량산출서_한수단위수량 4" xfId="12135"/>
    <cellStyle name="1_total_단위수량산출1_오창수량산출서_한수단위수량 5" xfId="12136"/>
    <cellStyle name="1_total_단위수량산출-1_오창수량산출서_한수단위수량 5" xfId="12137"/>
    <cellStyle name="1_total_단위수량산출1_오창수량산출서_한수단위수량 6" xfId="12138"/>
    <cellStyle name="1_total_단위수량산출-1_오창수량산출서_한수단위수량 6" xfId="12139"/>
    <cellStyle name="1_total_단위수량산출1_오창수량산출서_한수단위수량 7" xfId="12140"/>
    <cellStyle name="1_total_단위수량산출-1_오창수량산출서_한수단위수량 7" xfId="12141"/>
    <cellStyle name="1_total_단위수량산출1_오창수량산출서_한수단위수량 8" xfId="12142"/>
    <cellStyle name="1_total_단위수량산출-1_오창수량산출서_한수단위수량 8" xfId="12143"/>
    <cellStyle name="1_total_단위수량산출1_오창수량산출서_한수단위수량 9" xfId="12144"/>
    <cellStyle name="1_total_단위수량산출-1_오창수량산출서_한수단위수량 9" xfId="12145"/>
    <cellStyle name="1_total_단위수량산출1_용평단위수량" xfId="12146"/>
    <cellStyle name="1_total_단위수량산출-1_용평단위수량" xfId="12147"/>
    <cellStyle name="1_total_단위수량산출1_용평단위수량 10" xfId="12148"/>
    <cellStyle name="1_total_단위수량산출-1_용평단위수량 10" xfId="12149"/>
    <cellStyle name="1_total_단위수량산출1_용평단위수량 11" xfId="12150"/>
    <cellStyle name="1_total_단위수량산출-1_용평단위수량 11" xfId="12151"/>
    <cellStyle name="1_total_단위수량산출1_용평단위수량 2" xfId="12152"/>
    <cellStyle name="1_total_단위수량산출-1_용평단위수량 2" xfId="12153"/>
    <cellStyle name="1_total_단위수량산출1_용평단위수량 3" xfId="12154"/>
    <cellStyle name="1_total_단위수량산출-1_용평단위수량 3" xfId="12155"/>
    <cellStyle name="1_total_단위수량산출1_용평단위수량 4" xfId="12156"/>
    <cellStyle name="1_total_단위수량산출-1_용평단위수량 4" xfId="12157"/>
    <cellStyle name="1_total_단위수량산출1_용평단위수량 5" xfId="12158"/>
    <cellStyle name="1_total_단위수량산출-1_용평단위수량 5" xfId="12159"/>
    <cellStyle name="1_total_단위수량산출1_용평단위수량 6" xfId="12160"/>
    <cellStyle name="1_total_단위수량산출-1_용평단위수량 6" xfId="12161"/>
    <cellStyle name="1_total_단위수량산출1_용평단위수량 7" xfId="12162"/>
    <cellStyle name="1_total_단위수량산출-1_용평단위수량 7" xfId="12163"/>
    <cellStyle name="1_total_단위수량산출1_용평단위수량 8" xfId="12164"/>
    <cellStyle name="1_total_단위수량산출-1_용평단위수량 8" xfId="12165"/>
    <cellStyle name="1_total_단위수량산출1_용평단위수량 9" xfId="12166"/>
    <cellStyle name="1_total_단위수량산출-1_용평단위수량 9" xfId="12167"/>
    <cellStyle name="1_total_단위수량산출1_철거단위수량" xfId="12168"/>
    <cellStyle name="1_total_단위수량산출-1_철거단위수량" xfId="12169"/>
    <cellStyle name="1_total_단위수량산출1_철거단위수량 10" xfId="12170"/>
    <cellStyle name="1_total_단위수량산출-1_철거단위수량 10" xfId="12171"/>
    <cellStyle name="1_total_단위수량산출1_철거단위수량 11" xfId="12172"/>
    <cellStyle name="1_total_단위수량산출-1_철거단위수량 11" xfId="12173"/>
    <cellStyle name="1_total_단위수량산출1_철거단위수량 2" xfId="12174"/>
    <cellStyle name="1_total_단위수량산출-1_철거단위수량 2" xfId="12175"/>
    <cellStyle name="1_total_단위수량산출1_철거단위수량 3" xfId="12176"/>
    <cellStyle name="1_total_단위수량산출-1_철거단위수량 3" xfId="12177"/>
    <cellStyle name="1_total_단위수량산출1_철거단위수량 4" xfId="12178"/>
    <cellStyle name="1_total_단위수량산출-1_철거단위수량 4" xfId="12179"/>
    <cellStyle name="1_total_단위수량산출1_철거단위수량 5" xfId="12180"/>
    <cellStyle name="1_total_단위수량산출-1_철거단위수량 5" xfId="12181"/>
    <cellStyle name="1_total_단위수량산출1_철거단위수량 6" xfId="12182"/>
    <cellStyle name="1_total_단위수량산출-1_철거단위수량 6" xfId="12183"/>
    <cellStyle name="1_total_단위수량산출1_철거단위수량 7" xfId="12184"/>
    <cellStyle name="1_total_단위수량산출-1_철거단위수량 7" xfId="12185"/>
    <cellStyle name="1_total_단위수량산출1_철거단위수량 8" xfId="12186"/>
    <cellStyle name="1_total_단위수량산출-1_철거단위수량 8" xfId="12187"/>
    <cellStyle name="1_total_단위수량산출1_철거단위수량 9" xfId="12188"/>
    <cellStyle name="1_total_단위수량산출-1_철거단위수량 9" xfId="12189"/>
    <cellStyle name="1_total_단위수량산출1_철거수량" xfId="12190"/>
    <cellStyle name="1_total_단위수량산출-1_철거수량" xfId="12191"/>
    <cellStyle name="1_total_단위수량산출1_철거수량 10" xfId="12192"/>
    <cellStyle name="1_total_단위수량산출-1_철거수량 10" xfId="12193"/>
    <cellStyle name="1_total_단위수량산출1_철거수량 11" xfId="12194"/>
    <cellStyle name="1_total_단위수량산출-1_철거수량 11" xfId="12195"/>
    <cellStyle name="1_total_단위수량산출1_철거수량 2" xfId="12196"/>
    <cellStyle name="1_total_단위수량산출-1_철거수량 2" xfId="12197"/>
    <cellStyle name="1_total_단위수량산출1_철거수량 3" xfId="12198"/>
    <cellStyle name="1_total_단위수량산출-1_철거수량 3" xfId="12199"/>
    <cellStyle name="1_total_단위수량산출1_철거수량 4" xfId="12200"/>
    <cellStyle name="1_total_단위수량산출-1_철거수량 4" xfId="12201"/>
    <cellStyle name="1_total_단위수량산출1_철거수량 5" xfId="12202"/>
    <cellStyle name="1_total_단위수량산출-1_철거수량 5" xfId="12203"/>
    <cellStyle name="1_total_단위수량산출1_철거수량 6" xfId="12204"/>
    <cellStyle name="1_total_단위수량산출-1_철거수량 6" xfId="12205"/>
    <cellStyle name="1_total_단위수량산출1_철거수량 7" xfId="12206"/>
    <cellStyle name="1_total_단위수량산출-1_철거수량 7" xfId="12207"/>
    <cellStyle name="1_total_단위수량산출1_철거수량 8" xfId="12208"/>
    <cellStyle name="1_total_단위수량산출-1_철거수량 8" xfId="12209"/>
    <cellStyle name="1_total_단위수량산출1_철거수량 9" xfId="12210"/>
    <cellStyle name="1_total_단위수량산출-1_철거수량 9" xfId="12211"/>
    <cellStyle name="1_total_단위수량산출1_한수단위수량" xfId="12212"/>
    <cellStyle name="1_total_단위수량산출-1_한수단위수량" xfId="12213"/>
    <cellStyle name="1_total_단위수량산출1_한수단위수량 10" xfId="12214"/>
    <cellStyle name="1_total_단위수량산출-1_한수단위수량 10" xfId="12215"/>
    <cellStyle name="1_total_단위수량산출1_한수단위수량 11" xfId="12216"/>
    <cellStyle name="1_total_단위수량산출-1_한수단위수량 11" xfId="12217"/>
    <cellStyle name="1_total_단위수량산출1_한수단위수량 2" xfId="12218"/>
    <cellStyle name="1_total_단위수량산출-1_한수단위수량 2" xfId="12219"/>
    <cellStyle name="1_total_단위수량산출1_한수단위수량 3" xfId="12220"/>
    <cellStyle name="1_total_단위수량산출-1_한수단위수량 3" xfId="12221"/>
    <cellStyle name="1_total_단위수량산출1_한수단위수량 4" xfId="12222"/>
    <cellStyle name="1_total_단위수량산출-1_한수단위수량 4" xfId="12223"/>
    <cellStyle name="1_total_단위수량산출1_한수단위수량 5" xfId="12224"/>
    <cellStyle name="1_total_단위수량산출-1_한수단위수량 5" xfId="12225"/>
    <cellStyle name="1_total_단위수량산출1_한수단위수량 6" xfId="12226"/>
    <cellStyle name="1_total_단위수량산출-1_한수단위수량 6" xfId="12227"/>
    <cellStyle name="1_total_단위수량산출1_한수단위수량 7" xfId="12228"/>
    <cellStyle name="1_total_단위수량산출-1_한수단위수량 7" xfId="12229"/>
    <cellStyle name="1_total_단위수량산출1_한수단위수량 8" xfId="12230"/>
    <cellStyle name="1_total_단위수량산출-1_한수단위수량 8" xfId="12231"/>
    <cellStyle name="1_total_단위수량산출1_한수단위수량 9" xfId="12232"/>
    <cellStyle name="1_total_단위수량산출-1_한수단위수량 9" xfId="12233"/>
    <cellStyle name="1_total_단위수량산출2" xfId="12234"/>
    <cellStyle name="1_total_단위수량산출2 2" xfId="12235"/>
    <cellStyle name="1_total_단위수량산출2_NEW단위수량-주산" xfId="12236"/>
    <cellStyle name="1_total_단위수량산출2_NEW단위수량-주산 2" xfId="12237"/>
    <cellStyle name="1_total_단위수량산출2_남대천단위수량" xfId="12238"/>
    <cellStyle name="1_total_단위수량산출2_남대천단위수량 2" xfId="12239"/>
    <cellStyle name="1_total_단위수량산출2_단위수량" xfId="12240"/>
    <cellStyle name="1_total_단위수량산출2_단위수량 2" xfId="12241"/>
    <cellStyle name="1_total_단위수량산출2_단위수량1" xfId="12242"/>
    <cellStyle name="1_total_단위수량산출2_단위수량1 2" xfId="12243"/>
    <cellStyle name="1_total_단위수량산출2_단위수량15" xfId="12244"/>
    <cellStyle name="1_total_단위수량산출2_단위수량15 2" xfId="12245"/>
    <cellStyle name="1_total_단위수량산출2_도곡단위수량" xfId="12246"/>
    <cellStyle name="1_total_단위수량산출2_도곡단위수량 2" xfId="12247"/>
    <cellStyle name="1_total_단위수량산출2_수량산출서-11.25" xfId="12248"/>
    <cellStyle name="1_total_단위수량산출2_수량산출서-11.25 2" xfId="12249"/>
    <cellStyle name="1_total_단위수량산출2_수량산출서-11.25_NEW단위수량-주산" xfId="12250"/>
    <cellStyle name="1_total_단위수량산출2_수량산출서-11.25_NEW단위수량-주산 2" xfId="12251"/>
    <cellStyle name="1_total_단위수량산출2_수량산출서-11.25_남대천단위수량" xfId="12252"/>
    <cellStyle name="1_total_단위수량산출2_수량산출서-11.25_남대천단위수량 2" xfId="12253"/>
    <cellStyle name="1_total_단위수량산출2_수량산출서-11.25_단위수량" xfId="12254"/>
    <cellStyle name="1_total_단위수량산출2_수량산출서-11.25_단위수량 2" xfId="12255"/>
    <cellStyle name="1_total_단위수량산출2_수량산출서-11.25_단위수량1" xfId="12256"/>
    <cellStyle name="1_total_단위수량산출2_수량산출서-11.25_단위수량1 2" xfId="12257"/>
    <cellStyle name="1_total_단위수량산출2_수량산출서-11.25_단위수량15" xfId="12258"/>
    <cellStyle name="1_total_단위수량산출2_수량산출서-11.25_단위수량15 2" xfId="12259"/>
    <cellStyle name="1_total_단위수량산출2_수량산출서-11.25_도곡단위수량" xfId="12260"/>
    <cellStyle name="1_total_단위수량산출2_수량산출서-11.25_도곡단위수량 2" xfId="12261"/>
    <cellStyle name="1_total_단위수량산출2_수량산출서-11.25_철거단위수량" xfId="12262"/>
    <cellStyle name="1_total_단위수량산출2_수량산출서-11.25_철거단위수량 2" xfId="12263"/>
    <cellStyle name="1_total_단위수량산출2_수량산출서-11.25_철거수량" xfId="12264"/>
    <cellStyle name="1_total_단위수량산출2_수량산출서-11.25_철거수량 2" xfId="12265"/>
    <cellStyle name="1_total_단위수량산출2_수량산출서-11.25_한수단위수량" xfId="12266"/>
    <cellStyle name="1_total_단위수량산출2_수량산출서-11.25_한수단위수량 2" xfId="12267"/>
    <cellStyle name="1_total_단위수량산출2_수량산출서-1201" xfId="12268"/>
    <cellStyle name="1_total_단위수량산출2_수량산출서-1201 2" xfId="12269"/>
    <cellStyle name="1_total_단위수량산출2_수량산출서-1201_NEW단위수량-주산" xfId="12270"/>
    <cellStyle name="1_total_단위수량산출2_수량산출서-1201_NEW단위수량-주산 2" xfId="12271"/>
    <cellStyle name="1_total_단위수량산출2_수량산출서-1201_남대천단위수량" xfId="12272"/>
    <cellStyle name="1_total_단위수량산출2_수량산출서-1201_남대천단위수량 2" xfId="12273"/>
    <cellStyle name="1_total_단위수량산출2_수량산출서-1201_단위수량" xfId="12274"/>
    <cellStyle name="1_total_단위수량산출2_수량산출서-1201_단위수량 2" xfId="12275"/>
    <cellStyle name="1_total_단위수량산출2_수량산출서-1201_단위수량1" xfId="12276"/>
    <cellStyle name="1_total_단위수량산출2_수량산출서-1201_단위수량1 2" xfId="12277"/>
    <cellStyle name="1_total_단위수량산출2_수량산출서-1201_단위수량15" xfId="12278"/>
    <cellStyle name="1_total_단위수량산출2_수량산출서-1201_단위수량15 2" xfId="12279"/>
    <cellStyle name="1_total_단위수량산출2_수량산출서-1201_도곡단위수량" xfId="12280"/>
    <cellStyle name="1_total_단위수량산출2_수량산출서-1201_도곡단위수량 2" xfId="12281"/>
    <cellStyle name="1_total_단위수량산출2_수량산출서-1201_철거단위수량" xfId="12282"/>
    <cellStyle name="1_total_단위수량산출2_수량산출서-1201_철거단위수량 2" xfId="12283"/>
    <cellStyle name="1_total_단위수량산출2_수량산출서-1201_철거수량" xfId="12284"/>
    <cellStyle name="1_total_단위수량산출2_수량산출서-1201_철거수량 2" xfId="12285"/>
    <cellStyle name="1_total_단위수량산출2_수량산출서-1201_한수단위수량" xfId="12286"/>
    <cellStyle name="1_total_단위수량산출2_수량산출서-1201_한수단위수량 2" xfId="12287"/>
    <cellStyle name="1_total_단위수량산출2_시설물단위수량" xfId="12288"/>
    <cellStyle name="1_total_단위수량산출2_시설물단위수량 2" xfId="12289"/>
    <cellStyle name="1_total_단위수량산출2_시설물단위수량1" xfId="12290"/>
    <cellStyle name="1_total_단위수량산출2_시설물단위수량1 2" xfId="12291"/>
    <cellStyle name="1_total_단위수량산출2_시설물단위수량1_시설물단위수량" xfId="12292"/>
    <cellStyle name="1_total_단위수량산출2_시설물단위수량1_시설물단위수량 2" xfId="12293"/>
    <cellStyle name="1_total_단위수량산출2_오창수량산출서" xfId="12294"/>
    <cellStyle name="1_total_단위수량산출2_오창수량산출서 2" xfId="12295"/>
    <cellStyle name="1_total_단위수량산출2_오창수량산출서_NEW단위수량-주산" xfId="12296"/>
    <cellStyle name="1_total_단위수량산출2_오창수량산출서_NEW단위수량-주산 2" xfId="12297"/>
    <cellStyle name="1_total_단위수량산출2_오창수량산출서_남대천단위수량" xfId="12298"/>
    <cellStyle name="1_total_단위수량산출2_오창수량산출서_남대천단위수량 2" xfId="12299"/>
    <cellStyle name="1_total_단위수량산출2_오창수량산출서_단위수량" xfId="12300"/>
    <cellStyle name="1_total_단위수량산출2_오창수량산출서_단위수량 2" xfId="12301"/>
    <cellStyle name="1_total_단위수량산출2_오창수량산출서_단위수량1" xfId="12302"/>
    <cellStyle name="1_total_단위수량산출2_오창수량산출서_단위수량1 2" xfId="12303"/>
    <cellStyle name="1_total_단위수량산출2_오창수량산출서_단위수량15" xfId="12304"/>
    <cellStyle name="1_total_단위수량산출2_오창수량산출서_단위수량15 2" xfId="12305"/>
    <cellStyle name="1_total_단위수량산출2_오창수량산출서_도곡단위수량" xfId="12306"/>
    <cellStyle name="1_total_단위수량산출2_오창수량산출서_도곡단위수량 2" xfId="12307"/>
    <cellStyle name="1_total_단위수량산출2_오창수량산출서_수량산출서-11.25" xfId="12308"/>
    <cellStyle name="1_total_단위수량산출2_오창수량산출서_수량산출서-11.25 2" xfId="12309"/>
    <cellStyle name="1_total_단위수량산출2_오창수량산출서_수량산출서-11.25_NEW단위수량-주산" xfId="12310"/>
    <cellStyle name="1_total_단위수량산출2_오창수량산출서_수량산출서-11.25_NEW단위수량-주산 2" xfId="12311"/>
    <cellStyle name="1_total_단위수량산출2_오창수량산출서_수량산출서-11.25_남대천단위수량" xfId="12312"/>
    <cellStyle name="1_total_단위수량산출2_오창수량산출서_수량산출서-11.25_남대천단위수량 2" xfId="12313"/>
    <cellStyle name="1_total_단위수량산출2_오창수량산출서_수량산출서-11.25_단위수량" xfId="12314"/>
    <cellStyle name="1_total_단위수량산출2_오창수량산출서_수량산출서-11.25_단위수량 2" xfId="12315"/>
    <cellStyle name="1_total_단위수량산출2_오창수량산출서_수량산출서-11.25_단위수량1" xfId="12316"/>
    <cellStyle name="1_total_단위수량산출2_오창수량산출서_수량산출서-11.25_단위수량1 2" xfId="12317"/>
    <cellStyle name="1_total_단위수량산출2_오창수량산출서_수량산출서-11.25_단위수량15" xfId="12318"/>
    <cellStyle name="1_total_단위수량산출2_오창수량산출서_수량산출서-11.25_단위수량15 2" xfId="12319"/>
    <cellStyle name="1_total_단위수량산출2_오창수량산출서_수량산출서-11.25_도곡단위수량" xfId="12320"/>
    <cellStyle name="1_total_단위수량산출2_오창수량산출서_수량산출서-11.25_도곡단위수량 2" xfId="12321"/>
    <cellStyle name="1_total_단위수량산출2_오창수량산출서_수량산출서-11.25_철거단위수량" xfId="12322"/>
    <cellStyle name="1_total_단위수량산출2_오창수량산출서_수량산출서-11.25_철거단위수량 2" xfId="12323"/>
    <cellStyle name="1_total_단위수량산출2_오창수량산출서_수량산출서-11.25_철거수량" xfId="12324"/>
    <cellStyle name="1_total_단위수량산출2_오창수량산출서_수량산출서-11.25_철거수량 2" xfId="12325"/>
    <cellStyle name="1_total_단위수량산출2_오창수량산출서_수량산출서-11.25_한수단위수량" xfId="12326"/>
    <cellStyle name="1_total_단위수량산출2_오창수량산출서_수량산출서-11.25_한수단위수량 2" xfId="12327"/>
    <cellStyle name="1_total_단위수량산출2_오창수량산출서_수량산출서-1201" xfId="12328"/>
    <cellStyle name="1_total_단위수량산출2_오창수량산출서_수량산출서-1201 2" xfId="12329"/>
    <cellStyle name="1_total_단위수량산출2_오창수량산출서_수량산출서-1201_NEW단위수량-주산" xfId="12330"/>
    <cellStyle name="1_total_단위수량산출2_오창수량산출서_수량산출서-1201_NEW단위수량-주산 2" xfId="12331"/>
    <cellStyle name="1_total_단위수량산출2_오창수량산출서_수량산출서-1201_남대천단위수량" xfId="12332"/>
    <cellStyle name="1_total_단위수량산출2_오창수량산출서_수량산출서-1201_남대천단위수량 2" xfId="12333"/>
    <cellStyle name="1_total_단위수량산출2_오창수량산출서_수량산출서-1201_단위수량" xfId="12334"/>
    <cellStyle name="1_total_단위수량산출2_오창수량산출서_수량산출서-1201_단위수량 2" xfId="12335"/>
    <cellStyle name="1_total_단위수량산출2_오창수량산출서_수량산출서-1201_단위수량1" xfId="12336"/>
    <cellStyle name="1_total_단위수량산출2_오창수량산출서_수량산출서-1201_단위수량1 2" xfId="12337"/>
    <cellStyle name="1_total_단위수량산출2_오창수량산출서_수량산출서-1201_단위수량15" xfId="12338"/>
    <cellStyle name="1_total_단위수량산출2_오창수량산출서_수량산출서-1201_단위수량15 2" xfId="12339"/>
    <cellStyle name="1_total_단위수량산출2_오창수량산출서_수량산출서-1201_도곡단위수량" xfId="12340"/>
    <cellStyle name="1_total_단위수량산출2_오창수량산출서_수량산출서-1201_도곡단위수량 2" xfId="12341"/>
    <cellStyle name="1_total_단위수량산출2_오창수량산출서_수량산출서-1201_철거단위수량" xfId="12342"/>
    <cellStyle name="1_total_단위수량산출2_오창수량산출서_수량산출서-1201_철거단위수량 2" xfId="12343"/>
    <cellStyle name="1_total_단위수량산출2_오창수량산출서_수량산출서-1201_철거수량" xfId="12344"/>
    <cellStyle name="1_total_단위수량산출2_오창수량산출서_수량산출서-1201_철거수량 2" xfId="12345"/>
    <cellStyle name="1_total_단위수량산출2_오창수량산출서_수량산출서-1201_한수단위수량" xfId="12346"/>
    <cellStyle name="1_total_단위수량산출2_오창수량산출서_수량산출서-1201_한수단위수량 2" xfId="12347"/>
    <cellStyle name="1_total_단위수량산출2_오창수량산출서_시설물단위수량" xfId="12348"/>
    <cellStyle name="1_total_단위수량산출2_오창수량산출서_시설물단위수량 2" xfId="12349"/>
    <cellStyle name="1_total_단위수량산출2_오창수량산출서_시설물단위수량1" xfId="12350"/>
    <cellStyle name="1_total_단위수량산출2_오창수량산출서_시설물단위수량1 2" xfId="12351"/>
    <cellStyle name="1_total_단위수량산출2_오창수량산출서_시설물단위수량1_시설물단위수량" xfId="12352"/>
    <cellStyle name="1_total_단위수량산출2_오창수량산출서_시설물단위수량1_시설물단위수량 2" xfId="12353"/>
    <cellStyle name="1_total_단위수량산출2_오창수량산출서_철거단위수량" xfId="12354"/>
    <cellStyle name="1_total_단위수량산출2_오창수량산출서_철거단위수량 2" xfId="12355"/>
    <cellStyle name="1_total_단위수량산출2_오창수량산출서_철거수량" xfId="12356"/>
    <cellStyle name="1_total_단위수량산출2_오창수량산출서_철거수량 2" xfId="12357"/>
    <cellStyle name="1_total_단위수량산출2_오창수량산출서_한수단위수량" xfId="12358"/>
    <cellStyle name="1_total_단위수량산출2_오창수량산출서_한수단위수량 2" xfId="12359"/>
    <cellStyle name="1_total_단위수량산출2_철거단위수량" xfId="12360"/>
    <cellStyle name="1_total_단위수량산출2_철거단위수량 2" xfId="12361"/>
    <cellStyle name="1_total_단위수량산출2_철거수량" xfId="12362"/>
    <cellStyle name="1_total_단위수량산출2_철거수량 2" xfId="12363"/>
    <cellStyle name="1_total_단위수량산출2_한수단위수량" xfId="12364"/>
    <cellStyle name="1_total_단위수량산출2_한수단위수량 2" xfId="12365"/>
    <cellStyle name="1_total_단위수량산출-개군" xfId="12366"/>
    <cellStyle name="1_total_단위수량산출-개군 2" xfId="12367"/>
    <cellStyle name="1_total_도곡단위수량" xfId="12368"/>
    <cellStyle name="1_total_도곡단위수량 2" xfId="12369"/>
    <cellStyle name="1_total_백화점화장실인테리어" xfId="6067"/>
    <cellStyle name="1_total_백화점화장실인테리어_04.마전중(기계변경후 )" xfId="6068"/>
    <cellStyle name="1_total_설계내역서" xfId="6069"/>
    <cellStyle name="1_total_설계내역서_04.마전중(기계변경후 )" xfId="6070"/>
    <cellStyle name="1_total_설계내역서_백화점화장실인테리어" xfId="6071"/>
    <cellStyle name="1_total_설계내역서_백화점화장실인테리어_04.마전중(기계변경후 )" xfId="6072"/>
    <cellStyle name="1_total_설계내역서_울산FITNESS인테리어" xfId="6073"/>
    <cellStyle name="1_total_설계내역서_울산FITNESS인테리어_04.마전중(기계변경후 )" xfId="6074"/>
    <cellStyle name="1_total_설계내역서_화명조경" xfId="6075"/>
    <cellStyle name="1_total_설계내역서_화명조경_04.마전중(기계변경후 )" xfId="6076"/>
    <cellStyle name="1_total_설계내역서_화명조경_백화점화장실인테리어" xfId="6077"/>
    <cellStyle name="1_total_설계내역서_화명조경_백화점화장실인테리어_04.마전중(기계변경후 )" xfId="6078"/>
    <cellStyle name="1_total_설계내역서_화명조경_울산FITNESS인테리어" xfId="6079"/>
    <cellStyle name="1_total_설계내역서_화명조경_울산FITNESS인테리어_04.마전중(기계변경후 )" xfId="6080"/>
    <cellStyle name="1_total_설계내역서1월7일" xfId="6081"/>
    <cellStyle name="1_total_설계내역서1월7일_04.마전중(기계변경후 )" xfId="6082"/>
    <cellStyle name="1_total_설계내역서1월7일_백화점화장실인테리어" xfId="6083"/>
    <cellStyle name="1_total_설계내역서1월7일_백화점화장실인테리어_04.마전중(기계변경후 )" xfId="6084"/>
    <cellStyle name="1_total_설계내역서1월7일_울산FITNESS인테리어" xfId="6085"/>
    <cellStyle name="1_total_설계내역서1월7일_울산FITNESS인테리어_04.마전중(기계변경후 )" xfId="6086"/>
    <cellStyle name="1_total_설계내역서1월7일_화명조경" xfId="6087"/>
    <cellStyle name="1_total_설계내역서1월7일_화명조경_04.마전중(기계변경후 )" xfId="6088"/>
    <cellStyle name="1_total_설계내역서1월7일_화명조경_백화점화장실인테리어" xfId="6089"/>
    <cellStyle name="1_total_설계내역서1월7일_화명조경_백화점화장실인테리어_04.마전중(기계변경후 )" xfId="6090"/>
    <cellStyle name="1_total_설계내역서1월7일_화명조경_울산FITNESS인테리어" xfId="6091"/>
    <cellStyle name="1_total_설계내역서1월7일_화명조경_울산FITNESS인테리어_04.마전중(기계변경후 )" xfId="6092"/>
    <cellStyle name="1_total_수량산출서-11.25" xfId="12370"/>
    <cellStyle name="1_total_수량산출서-11.25 2" xfId="12371"/>
    <cellStyle name="1_total_수량산출서-11.25_NEW단위수량-주산" xfId="12372"/>
    <cellStyle name="1_total_수량산출서-11.25_NEW단위수량-주산 2" xfId="12373"/>
    <cellStyle name="1_total_수량산출서-11.25_남대천단위수량" xfId="12374"/>
    <cellStyle name="1_total_수량산출서-11.25_남대천단위수량 2" xfId="12375"/>
    <cellStyle name="1_total_수량산출서-11.25_단위수량" xfId="12376"/>
    <cellStyle name="1_total_수량산출서-11.25_단위수량 2" xfId="12377"/>
    <cellStyle name="1_total_수량산출서-11.25_단위수량1" xfId="12378"/>
    <cellStyle name="1_total_수량산출서-11.25_단위수량1 2" xfId="12379"/>
    <cellStyle name="1_total_수량산출서-11.25_단위수량15" xfId="12380"/>
    <cellStyle name="1_total_수량산출서-11.25_단위수량15 2" xfId="12381"/>
    <cellStyle name="1_total_수량산출서-11.25_도곡단위수량" xfId="12382"/>
    <cellStyle name="1_total_수량산출서-11.25_도곡단위수량 2" xfId="12383"/>
    <cellStyle name="1_total_수량산출서-11.25_철거단위수량" xfId="12384"/>
    <cellStyle name="1_total_수량산출서-11.25_철거단위수량 2" xfId="12385"/>
    <cellStyle name="1_total_수량산출서-11.25_철거수량" xfId="12386"/>
    <cellStyle name="1_total_수량산출서-11.25_철거수량 2" xfId="12387"/>
    <cellStyle name="1_total_수량산출서-11.25_한수단위수량" xfId="12388"/>
    <cellStyle name="1_total_수량산출서-11.25_한수단위수량 2" xfId="12389"/>
    <cellStyle name="1_total_수량산출서-1201" xfId="12390"/>
    <cellStyle name="1_total_수량산출서-1201 2" xfId="12391"/>
    <cellStyle name="1_total_수량산출서-1201_NEW단위수량-주산" xfId="12392"/>
    <cellStyle name="1_total_수량산출서-1201_NEW단위수량-주산 2" xfId="12393"/>
    <cellStyle name="1_total_수량산출서-1201_남대천단위수량" xfId="12394"/>
    <cellStyle name="1_total_수량산출서-1201_남대천단위수량 2" xfId="12395"/>
    <cellStyle name="1_total_수량산출서-1201_단위수량" xfId="12396"/>
    <cellStyle name="1_total_수량산출서-1201_단위수량 2" xfId="12397"/>
    <cellStyle name="1_total_수량산출서-1201_단위수량1" xfId="12398"/>
    <cellStyle name="1_total_수량산출서-1201_단위수량1 2" xfId="12399"/>
    <cellStyle name="1_total_수량산출서-1201_단위수량15" xfId="12400"/>
    <cellStyle name="1_total_수량산출서-1201_단위수량15 2" xfId="12401"/>
    <cellStyle name="1_total_수량산출서-1201_도곡단위수량" xfId="12402"/>
    <cellStyle name="1_total_수량산출서-1201_도곡단위수량 2" xfId="12403"/>
    <cellStyle name="1_total_수량산출서-1201_철거단위수량" xfId="12404"/>
    <cellStyle name="1_total_수량산출서-1201_철거단위수량 2" xfId="12405"/>
    <cellStyle name="1_total_수량산출서-1201_철거수량" xfId="12406"/>
    <cellStyle name="1_total_수량산출서-1201_철거수량 2" xfId="12407"/>
    <cellStyle name="1_total_수량산출서-1201_한수단위수량" xfId="12408"/>
    <cellStyle name="1_total_수량산출서-1201_한수단위수량 2" xfId="12409"/>
    <cellStyle name="1_total_수량산출서-최종" xfId="12410"/>
    <cellStyle name="1_total_수량산출서-최종 2" xfId="12411"/>
    <cellStyle name="1_total_수원변경수량산출" xfId="6093"/>
    <cellStyle name="1_total_수원변경수량산출 2" xfId="12412"/>
    <cellStyle name="1_total_수원변경수량산출_04.마전중(기계변경후 )" xfId="6094"/>
    <cellStyle name="1_total_수원변경수량산출_백화점화장실인테리어" xfId="6095"/>
    <cellStyle name="1_total_수원변경수량산출_백화점화장실인테리어_04.마전중(기계변경후 )" xfId="6096"/>
    <cellStyle name="1_total_수원변경수량산출_설계내역서" xfId="6097"/>
    <cellStyle name="1_total_수원변경수량산출_설계내역서_04.마전중(기계변경후 )" xfId="6098"/>
    <cellStyle name="1_total_수원변경수량산출_설계내역서_백화점화장실인테리어" xfId="6099"/>
    <cellStyle name="1_total_수원변경수량산출_설계내역서_백화점화장실인테리어_04.마전중(기계변경후 )" xfId="6100"/>
    <cellStyle name="1_total_수원변경수량산출_설계내역서_울산FITNESS인테리어" xfId="6101"/>
    <cellStyle name="1_total_수원변경수량산출_설계내역서_울산FITNESS인테리어_04.마전중(기계변경후 )" xfId="6102"/>
    <cellStyle name="1_total_수원변경수량산출_설계내역서_화명조경" xfId="6103"/>
    <cellStyle name="1_total_수원변경수량산출_설계내역서_화명조경_04.마전중(기계변경후 )" xfId="6104"/>
    <cellStyle name="1_total_수원변경수량산출_설계내역서_화명조경_백화점화장실인테리어" xfId="6105"/>
    <cellStyle name="1_total_수원변경수량산출_설계내역서_화명조경_백화점화장실인테리어_04.마전중(기계변경후 )" xfId="6106"/>
    <cellStyle name="1_total_수원변경수량산출_설계내역서_화명조경_울산FITNESS인테리어" xfId="6107"/>
    <cellStyle name="1_total_수원변경수량산출_설계내역서_화명조경_울산FITNESS인테리어_04.마전중(기계변경후 )" xfId="6108"/>
    <cellStyle name="1_total_수원변경수량산출_설계내역서1월7일" xfId="6109"/>
    <cellStyle name="1_total_수원변경수량산출_설계내역서1월7일_04.마전중(기계변경후 )" xfId="6110"/>
    <cellStyle name="1_total_수원변경수량산출_설계내역서1월7일_백화점화장실인테리어" xfId="6111"/>
    <cellStyle name="1_total_수원변경수량산출_설계내역서1월7일_백화점화장실인테리어_04.마전중(기계변경후 )" xfId="6112"/>
    <cellStyle name="1_total_수원변경수량산출_설계내역서1월7일_울산FITNESS인테리어" xfId="6113"/>
    <cellStyle name="1_total_수원변경수량산출_설계내역서1월7일_울산FITNESS인테리어_04.마전중(기계변경후 )" xfId="6114"/>
    <cellStyle name="1_total_수원변경수량산출_설계내역서1월7일_화명조경" xfId="6115"/>
    <cellStyle name="1_total_수원변경수량산출_설계내역서1월7일_화명조경_04.마전중(기계변경후 )" xfId="6116"/>
    <cellStyle name="1_total_수원변경수량산출_설계내역서1월7일_화명조경_백화점화장실인테리어" xfId="6117"/>
    <cellStyle name="1_total_수원변경수량산출_설계내역서1월7일_화명조경_백화점화장실인테리어_04.마전중(기계변경후 )" xfId="6118"/>
    <cellStyle name="1_total_수원변경수량산출_설계내역서1월7일_화명조경_울산FITNESS인테리어" xfId="6119"/>
    <cellStyle name="1_total_수원변경수량산출_설계내역서1월7일_화명조경_울산FITNESS인테리어_04.마전중(기계변경후 )" xfId="6120"/>
    <cellStyle name="1_total_수원변경수량산출_울산FITNESS인테리어" xfId="6121"/>
    <cellStyle name="1_total_수원변경수량산출_울산FITNESS인테리어_04.마전중(기계변경후 )" xfId="6122"/>
    <cellStyle name="1_total_수원변경수량산출_화명조경" xfId="6123"/>
    <cellStyle name="1_total_수원변경수량산출_화명조경_04.마전중(기계변경후 )" xfId="6124"/>
    <cellStyle name="1_total_수원변경수량산출_화명조경_백화점화장실인테리어" xfId="6125"/>
    <cellStyle name="1_total_수원변경수량산출_화명조경_백화점화장실인테리어_04.마전중(기계변경후 )" xfId="6126"/>
    <cellStyle name="1_total_수원변경수량산출_화명조경_울산FITNESS인테리어" xfId="6127"/>
    <cellStyle name="1_total_수원변경수량산출_화명조경_울산FITNESS인테리어_04.마전중(기계변경후 )" xfId="6128"/>
    <cellStyle name="1_total_시설물단위수량" xfId="12413"/>
    <cellStyle name="1_total_시설물단위수량 2" xfId="12414"/>
    <cellStyle name="1_total_시설물단위수량1" xfId="12415"/>
    <cellStyle name="1_total_시설물단위수량1 2" xfId="12416"/>
    <cellStyle name="1_total_시설물단위수량1_시설물단위수량" xfId="12417"/>
    <cellStyle name="1_total_시설물단위수량1_시설물단위수량 2" xfId="12418"/>
    <cellStyle name="1_total_쌍용" xfId="12419"/>
    <cellStyle name="1_total_쌍용 2" xfId="12420"/>
    <cellStyle name="1_total_쌍용_NEW단위수량-주산" xfId="12421"/>
    <cellStyle name="1_total_쌍용_NEW단위수량-주산 2" xfId="12422"/>
    <cellStyle name="1_total_쌍용_남대천단위수량" xfId="12423"/>
    <cellStyle name="1_total_쌍용_남대천단위수량 2" xfId="12424"/>
    <cellStyle name="1_total_쌍용_단위수량" xfId="12425"/>
    <cellStyle name="1_total_쌍용_단위수량 2" xfId="12426"/>
    <cellStyle name="1_total_쌍용_단위수량1" xfId="12427"/>
    <cellStyle name="1_total_쌍용_단위수량1 2" xfId="12428"/>
    <cellStyle name="1_total_쌍용_단위수량15" xfId="12429"/>
    <cellStyle name="1_total_쌍용_단위수량15 2" xfId="12430"/>
    <cellStyle name="1_total_쌍용_도곡단위수량" xfId="12431"/>
    <cellStyle name="1_total_쌍용_도곡단위수량 2" xfId="12432"/>
    <cellStyle name="1_total_쌍용_수량산출서-11.25" xfId="12433"/>
    <cellStyle name="1_total_쌍용_수량산출서-11.25 2" xfId="12434"/>
    <cellStyle name="1_total_쌍용_수량산출서-11.25_NEW단위수량-주산" xfId="12435"/>
    <cellStyle name="1_total_쌍용_수량산출서-11.25_NEW단위수량-주산 2" xfId="12436"/>
    <cellStyle name="1_total_쌍용_수량산출서-11.25_남대천단위수량" xfId="12437"/>
    <cellStyle name="1_total_쌍용_수량산출서-11.25_남대천단위수량 2" xfId="12438"/>
    <cellStyle name="1_total_쌍용_수량산출서-11.25_단위수량" xfId="12439"/>
    <cellStyle name="1_total_쌍용_수량산출서-11.25_단위수량 2" xfId="12440"/>
    <cellStyle name="1_total_쌍용_수량산출서-11.25_단위수량1" xfId="12441"/>
    <cellStyle name="1_total_쌍용_수량산출서-11.25_단위수량1 2" xfId="12442"/>
    <cellStyle name="1_total_쌍용_수량산출서-11.25_단위수량15" xfId="12443"/>
    <cellStyle name="1_total_쌍용_수량산출서-11.25_단위수량15 2" xfId="12444"/>
    <cellStyle name="1_total_쌍용_수량산출서-11.25_도곡단위수량" xfId="12445"/>
    <cellStyle name="1_total_쌍용_수량산출서-11.25_도곡단위수량 2" xfId="12446"/>
    <cellStyle name="1_total_쌍용_수량산출서-11.25_철거단위수량" xfId="12447"/>
    <cellStyle name="1_total_쌍용_수량산출서-11.25_철거단위수량 2" xfId="12448"/>
    <cellStyle name="1_total_쌍용_수량산출서-11.25_철거수량" xfId="12449"/>
    <cellStyle name="1_total_쌍용_수량산출서-11.25_철거수량 2" xfId="12450"/>
    <cellStyle name="1_total_쌍용_수량산출서-11.25_한수단위수량" xfId="12451"/>
    <cellStyle name="1_total_쌍용_수량산출서-11.25_한수단위수량 2" xfId="12452"/>
    <cellStyle name="1_total_쌍용_수량산출서-1201" xfId="12453"/>
    <cellStyle name="1_total_쌍용_수량산출서-1201 2" xfId="12454"/>
    <cellStyle name="1_total_쌍용_수량산출서-1201_NEW단위수량-주산" xfId="12455"/>
    <cellStyle name="1_total_쌍용_수량산출서-1201_NEW단위수량-주산 2" xfId="12456"/>
    <cellStyle name="1_total_쌍용_수량산출서-1201_남대천단위수량" xfId="12457"/>
    <cellStyle name="1_total_쌍용_수량산출서-1201_남대천단위수량 2" xfId="12458"/>
    <cellStyle name="1_total_쌍용_수량산출서-1201_단위수량" xfId="12459"/>
    <cellStyle name="1_total_쌍용_수량산출서-1201_단위수량 2" xfId="12460"/>
    <cellStyle name="1_total_쌍용_수량산출서-1201_단위수량1" xfId="12461"/>
    <cellStyle name="1_total_쌍용_수량산출서-1201_단위수량1 2" xfId="12462"/>
    <cellStyle name="1_total_쌍용_수량산출서-1201_단위수량15" xfId="12463"/>
    <cellStyle name="1_total_쌍용_수량산출서-1201_단위수량15 2" xfId="12464"/>
    <cellStyle name="1_total_쌍용_수량산출서-1201_도곡단위수량" xfId="12465"/>
    <cellStyle name="1_total_쌍용_수량산출서-1201_도곡단위수량 2" xfId="12466"/>
    <cellStyle name="1_total_쌍용_수량산출서-1201_철거단위수량" xfId="12467"/>
    <cellStyle name="1_total_쌍용_수량산출서-1201_철거단위수량 2" xfId="12468"/>
    <cellStyle name="1_total_쌍용_수량산출서-1201_철거수량" xfId="12469"/>
    <cellStyle name="1_total_쌍용_수량산출서-1201_철거수량 2" xfId="12470"/>
    <cellStyle name="1_total_쌍용_수량산출서-1201_한수단위수량" xfId="12471"/>
    <cellStyle name="1_total_쌍용_수량산출서-1201_한수단위수량 2" xfId="12472"/>
    <cellStyle name="1_total_쌍용_시설물단위수량" xfId="12473"/>
    <cellStyle name="1_total_쌍용_시설물단위수량 2" xfId="12474"/>
    <cellStyle name="1_total_쌍용_시설물단위수량1" xfId="12475"/>
    <cellStyle name="1_total_쌍용_시설물단위수량1 2" xfId="12476"/>
    <cellStyle name="1_total_쌍용_시설물단위수량1_시설물단위수량" xfId="12477"/>
    <cellStyle name="1_total_쌍용_시설물단위수량1_시설물단위수량 2" xfId="12478"/>
    <cellStyle name="1_total_쌍용_오창수량산출서" xfId="12479"/>
    <cellStyle name="1_total_쌍용_오창수량산출서 2" xfId="12480"/>
    <cellStyle name="1_total_쌍용_오창수량산출서_NEW단위수량-주산" xfId="12481"/>
    <cellStyle name="1_total_쌍용_오창수량산출서_NEW단위수량-주산 2" xfId="12482"/>
    <cellStyle name="1_total_쌍용_오창수량산출서_남대천단위수량" xfId="12483"/>
    <cellStyle name="1_total_쌍용_오창수량산출서_남대천단위수량 2" xfId="12484"/>
    <cellStyle name="1_total_쌍용_오창수량산출서_단위수량" xfId="12485"/>
    <cellStyle name="1_total_쌍용_오창수량산출서_단위수량 2" xfId="12486"/>
    <cellStyle name="1_total_쌍용_오창수량산출서_단위수량1" xfId="12487"/>
    <cellStyle name="1_total_쌍용_오창수량산출서_단위수량1 2" xfId="12488"/>
    <cellStyle name="1_total_쌍용_오창수량산출서_단위수량15" xfId="12489"/>
    <cellStyle name="1_total_쌍용_오창수량산출서_단위수량15 2" xfId="12490"/>
    <cellStyle name="1_total_쌍용_오창수량산출서_도곡단위수량" xfId="12491"/>
    <cellStyle name="1_total_쌍용_오창수량산출서_도곡단위수량 2" xfId="12492"/>
    <cellStyle name="1_total_쌍용_오창수량산출서_수량산출서-11.25" xfId="12493"/>
    <cellStyle name="1_total_쌍용_오창수량산출서_수량산출서-11.25 2" xfId="12494"/>
    <cellStyle name="1_total_쌍용_오창수량산출서_수량산출서-11.25_NEW단위수량-주산" xfId="12495"/>
    <cellStyle name="1_total_쌍용_오창수량산출서_수량산출서-11.25_NEW단위수량-주산 2" xfId="12496"/>
    <cellStyle name="1_total_쌍용_오창수량산출서_수량산출서-11.25_남대천단위수량" xfId="12497"/>
    <cellStyle name="1_total_쌍용_오창수량산출서_수량산출서-11.25_남대천단위수량 2" xfId="12498"/>
    <cellStyle name="1_total_쌍용_오창수량산출서_수량산출서-11.25_단위수량" xfId="12499"/>
    <cellStyle name="1_total_쌍용_오창수량산출서_수량산출서-11.25_단위수량 2" xfId="12500"/>
    <cellStyle name="1_total_쌍용_오창수량산출서_수량산출서-11.25_단위수량1" xfId="12501"/>
    <cellStyle name="1_total_쌍용_오창수량산출서_수량산출서-11.25_단위수량1 2" xfId="12502"/>
    <cellStyle name="1_total_쌍용_오창수량산출서_수량산출서-11.25_단위수량15" xfId="12503"/>
    <cellStyle name="1_total_쌍용_오창수량산출서_수량산출서-11.25_단위수량15 2" xfId="12504"/>
    <cellStyle name="1_total_쌍용_오창수량산출서_수량산출서-11.25_도곡단위수량" xfId="12505"/>
    <cellStyle name="1_total_쌍용_오창수량산출서_수량산출서-11.25_도곡단위수량 2" xfId="12506"/>
    <cellStyle name="1_total_쌍용_오창수량산출서_수량산출서-11.25_철거단위수량" xfId="12507"/>
    <cellStyle name="1_total_쌍용_오창수량산출서_수량산출서-11.25_철거단위수량 2" xfId="12508"/>
    <cellStyle name="1_total_쌍용_오창수량산출서_수량산출서-11.25_철거수량" xfId="12509"/>
    <cellStyle name="1_total_쌍용_오창수량산출서_수량산출서-11.25_철거수량 2" xfId="12510"/>
    <cellStyle name="1_total_쌍용_오창수량산출서_수량산출서-11.25_한수단위수량" xfId="12511"/>
    <cellStyle name="1_total_쌍용_오창수량산출서_수량산출서-11.25_한수단위수량 2" xfId="12512"/>
    <cellStyle name="1_total_쌍용_오창수량산출서_수량산출서-1201" xfId="12513"/>
    <cellStyle name="1_total_쌍용_오창수량산출서_수량산출서-1201 2" xfId="12514"/>
    <cellStyle name="1_total_쌍용_오창수량산출서_수량산출서-1201_NEW단위수량-주산" xfId="12515"/>
    <cellStyle name="1_total_쌍용_오창수량산출서_수량산출서-1201_NEW단위수량-주산 2" xfId="12516"/>
    <cellStyle name="1_total_쌍용_오창수량산출서_수량산출서-1201_남대천단위수량" xfId="12517"/>
    <cellStyle name="1_total_쌍용_오창수량산출서_수량산출서-1201_남대천단위수량 2" xfId="12518"/>
    <cellStyle name="1_total_쌍용_오창수량산출서_수량산출서-1201_단위수량" xfId="12519"/>
    <cellStyle name="1_total_쌍용_오창수량산출서_수량산출서-1201_단위수량 2" xfId="12520"/>
    <cellStyle name="1_total_쌍용_오창수량산출서_수량산출서-1201_단위수량1" xfId="12521"/>
    <cellStyle name="1_total_쌍용_오창수량산출서_수량산출서-1201_단위수량1 2" xfId="12522"/>
    <cellStyle name="1_total_쌍용_오창수량산출서_수량산출서-1201_단위수량15" xfId="12523"/>
    <cellStyle name="1_total_쌍용_오창수량산출서_수량산출서-1201_단위수량15 2" xfId="12524"/>
    <cellStyle name="1_total_쌍용_오창수량산출서_수량산출서-1201_도곡단위수량" xfId="12525"/>
    <cellStyle name="1_total_쌍용_오창수량산출서_수량산출서-1201_도곡단위수량 2" xfId="12526"/>
    <cellStyle name="1_total_쌍용_오창수량산출서_수량산출서-1201_철거단위수량" xfId="12527"/>
    <cellStyle name="1_total_쌍용_오창수량산출서_수량산출서-1201_철거단위수량 2" xfId="12528"/>
    <cellStyle name="1_total_쌍용_오창수량산출서_수량산출서-1201_철거수량" xfId="12529"/>
    <cellStyle name="1_total_쌍용_오창수량산출서_수량산출서-1201_철거수량 2" xfId="12530"/>
    <cellStyle name="1_total_쌍용_오창수량산출서_수량산출서-1201_한수단위수량" xfId="12531"/>
    <cellStyle name="1_total_쌍용_오창수량산출서_수량산출서-1201_한수단위수량 2" xfId="12532"/>
    <cellStyle name="1_total_쌍용_오창수량산출서_시설물단위수량" xfId="12533"/>
    <cellStyle name="1_total_쌍용_오창수량산출서_시설물단위수량 2" xfId="12534"/>
    <cellStyle name="1_total_쌍용_오창수량산출서_시설물단위수량1" xfId="12535"/>
    <cellStyle name="1_total_쌍용_오창수량산출서_시설물단위수량1 2" xfId="12536"/>
    <cellStyle name="1_total_쌍용_오창수량산출서_시설물단위수량1_시설물단위수량" xfId="12537"/>
    <cellStyle name="1_total_쌍용_오창수량산출서_시설물단위수량1_시설물단위수량 2" xfId="12538"/>
    <cellStyle name="1_total_쌍용_오창수량산출서_철거단위수량" xfId="12539"/>
    <cellStyle name="1_total_쌍용_오창수량산출서_철거단위수량 2" xfId="12540"/>
    <cellStyle name="1_total_쌍용_오창수량산출서_철거수량" xfId="12541"/>
    <cellStyle name="1_total_쌍용_오창수량산출서_철거수량 2" xfId="12542"/>
    <cellStyle name="1_total_쌍용_오창수량산출서_한수단위수량" xfId="12543"/>
    <cellStyle name="1_total_쌍용_오창수량산출서_한수단위수량 2" xfId="12544"/>
    <cellStyle name="1_total_쌍용_철거단위수량" xfId="12545"/>
    <cellStyle name="1_total_쌍용_철거단위수량 2" xfId="12546"/>
    <cellStyle name="1_total_쌍용_철거수량" xfId="12547"/>
    <cellStyle name="1_total_쌍용_철거수량 2" xfId="12548"/>
    <cellStyle name="1_total_쌍용_한수단위수량" xfId="12549"/>
    <cellStyle name="1_total_쌍용_한수단위수량 2" xfId="12550"/>
    <cellStyle name="1_total_쌍용수량0905" xfId="6129"/>
    <cellStyle name="1_total_쌍용수량0905_04.마전중(기계변경후 )" xfId="6130"/>
    <cellStyle name="1_total_쌍용수량0905_백화점화장실인테리어" xfId="6131"/>
    <cellStyle name="1_total_쌍용수량0905_백화점화장실인테리어_04.마전중(기계변경후 )" xfId="6132"/>
    <cellStyle name="1_total_쌍용수량0905_설계내역서" xfId="6133"/>
    <cellStyle name="1_total_쌍용수량0905_설계내역서_04.마전중(기계변경후 )" xfId="6134"/>
    <cellStyle name="1_total_쌍용수량0905_설계내역서_백화점화장실인테리어" xfId="6135"/>
    <cellStyle name="1_total_쌍용수량0905_설계내역서_백화점화장실인테리어_04.마전중(기계변경후 )" xfId="6136"/>
    <cellStyle name="1_total_쌍용수량0905_설계내역서_울산FITNESS인테리어" xfId="6137"/>
    <cellStyle name="1_total_쌍용수량0905_설계내역서_울산FITNESS인테리어_04.마전중(기계변경후 )" xfId="6138"/>
    <cellStyle name="1_total_쌍용수량0905_설계내역서_화명조경" xfId="6139"/>
    <cellStyle name="1_total_쌍용수량0905_설계내역서_화명조경_04.마전중(기계변경후 )" xfId="6140"/>
    <cellStyle name="1_total_쌍용수량0905_설계내역서_화명조경_백화점화장실인테리어" xfId="6141"/>
    <cellStyle name="1_total_쌍용수량0905_설계내역서_화명조경_백화점화장실인테리어_04.마전중(기계변경후 )" xfId="6142"/>
    <cellStyle name="1_total_쌍용수량0905_설계내역서_화명조경_울산FITNESS인테리어" xfId="6143"/>
    <cellStyle name="1_total_쌍용수량0905_설계내역서_화명조경_울산FITNESS인테리어_04.마전중(기계변경후 )" xfId="6144"/>
    <cellStyle name="1_total_쌍용수량0905_설계내역서1월7일" xfId="6145"/>
    <cellStyle name="1_total_쌍용수량0905_설계내역서1월7일_04.마전중(기계변경후 )" xfId="6146"/>
    <cellStyle name="1_total_쌍용수량0905_설계내역서1월7일_백화점화장실인테리어" xfId="6147"/>
    <cellStyle name="1_total_쌍용수량0905_설계내역서1월7일_백화점화장실인테리어_04.마전중(기계변경후 )" xfId="6148"/>
    <cellStyle name="1_total_쌍용수량0905_설계내역서1월7일_울산FITNESS인테리어" xfId="6149"/>
    <cellStyle name="1_total_쌍용수량0905_설계내역서1월7일_울산FITNESS인테리어_04.마전중(기계변경후 )" xfId="6150"/>
    <cellStyle name="1_total_쌍용수량0905_설계내역서1월7일_화명조경" xfId="6151"/>
    <cellStyle name="1_total_쌍용수량0905_설계내역서1월7일_화명조경_04.마전중(기계변경후 )" xfId="6152"/>
    <cellStyle name="1_total_쌍용수량0905_설계내역서1월7일_화명조경_백화점화장실인테리어" xfId="6153"/>
    <cellStyle name="1_total_쌍용수량0905_설계내역서1월7일_화명조경_백화점화장실인테리어_04.마전중(기계변경후 )" xfId="6154"/>
    <cellStyle name="1_total_쌍용수량0905_설계내역서1월7일_화명조경_울산FITNESS인테리어" xfId="6155"/>
    <cellStyle name="1_total_쌍용수량0905_설계내역서1월7일_화명조경_울산FITNESS인테리어_04.마전중(기계변경후 )" xfId="6156"/>
    <cellStyle name="1_total_쌍용수량0905_울산FITNESS인테리어" xfId="6157"/>
    <cellStyle name="1_total_쌍용수량0905_울산FITNESS인테리어_04.마전중(기계변경후 )" xfId="6158"/>
    <cellStyle name="1_total_쌍용수량0905_화명조경" xfId="6159"/>
    <cellStyle name="1_total_쌍용수량0905_화명조경_04.마전중(기계변경후 )" xfId="6160"/>
    <cellStyle name="1_total_쌍용수량0905_화명조경_백화점화장실인테리어" xfId="6161"/>
    <cellStyle name="1_total_쌍용수량0905_화명조경_백화점화장실인테리어_04.마전중(기계변경후 )" xfId="6162"/>
    <cellStyle name="1_total_쌍용수량0905_화명조경_울산FITNESS인테리어" xfId="6163"/>
    <cellStyle name="1_total_쌍용수량0905_화명조경_울산FITNESS인테리어_04.마전중(기계변경후 )" xfId="6164"/>
    <cellStyle name="1_total_안동수량산출" xfId="12551"/>
    <cellStyle name="1_total_안동수량산출 2" xfId="12552"/>
    <cellStyle name="1_total_안동수량산출최종" xfId="12553"/>
    <cellStyle name="1_total_안동수량산출최종 2" xfId="12554"/>
    <cellStyle name="1_total_오창수량산출서" xfId="12555"/>
    <cellStyle name="1_total_오창수량산출서 2" xfId="12556"/>
    <cellStyle name="1_total_오창수량산출서_NEW단위수량-주산" xfId="12557"/>
    <cellStyle name="1_total_오창수량산출서_NEW단위수량-주산 2" xfId="12558"/>
    <cellStyle name="1_total_오창수량산출서_남대천단위수량" xfId="12559"/>
    <cellStyle name="1_total_오창수량산출서_남대천단위수량 2" xfId="12560"/>
    <cellStyle name="1_total_오창수량산출서_단위수량" xfId="12561"/>
    <cellStyle name="1_total_오창수량산출서_단위수량 2" xfId="12562"/>
    <cellStyle name="1_total_오창수량산출서_단위수량1" xfId="12563"/>
    <cellStyle name="1_total_오창수량산출서_단위수량1 2" xfId="12564"/>
    <cellStyle name="1_total_오창수량산출서_단위수량15" xfId="12565"/>
    <cellStyle name="1_total_오창수량산출서_단위수량15 2" xfId="12566"/>
    <cellStyle name="1_total_오창수량산출서_도곡단위수량" xfId="12567"/>
    <cellStyle name="1_total_오창수량산출서_도곡단위수량 2" xfId="12568"/>
    <cellStyle name="1_total_오창수량산출서_수량산출서-11.25" xfId="12569"/>
    <cellStyle name="1_total_오창수량산출서_수량산출서-11.25 2" xfId="12570"/>
    <cellStyle name="1_total_오창수량산출서_수량산출서-11.25_NEW단위수량-주산" xfId="12571"/>
    <cellStyle name="1_total_오창수량산출서_수량산출서-11.25_NEW단위수량-주산 2" xfId="12572"/>
    <cellStyle name="1_total_오창수량산출서_수량산출서-11.25_남대천단위수량" xfId="12573"/>
    <cellStyle name="1_total_오창수량산출서_수량산출서-11.25_남대천단위수량 2" xfId="12574"/>
    <cellStyle name="1_total_오창수량산출서_수량산출서-11.25_단위수량" xfId="12575"/>
    <cellStyle name="1_total_오창수량산출서_수량산출서-11.25_단위수량 2" xfId="12576"/>
    <cellStyle name="1_total_오창수량산출서_수량산출서-11.25_단위수량1" xfId="12577"/>
    <cellStyle name="1_total_오창수량산출서_수량산출서-11.25_단위수량1 2" xfId="12578"/>
    <cellStyle name="1_total_오창수량산출서_수량산출서-11.25_단위수량15" xfId="12579"/>
    <cellStyle name="1_total_오창수량산출서_수량산출서-11.25_단위수량15 2" xfId="12580"/>
    <cellStyle name="1_total_오창수량산출서_수량산출서-11.25_도곡단위수량" xfId="12581"/>
    <cellStyle name="1_total_오창수량산출서_수량산출서-11.25_도곡단위수량 2" xfId="12582"/>
    <cellStyle name="1_total_오창수량산출서_수량산출서-11.25_철거단위수량" xfId="12583"/>
    <cellStyle name="1_total_오창수량산출서_수량산출서-11.25_철거단위수량 2" xfId="12584"/>
    <cellStyle name="1_total_오창수량산출서_수량산출서-11.25_철거수량" xfId="12585"/>
    <cellStyle name="1_total_오창수량산출서_수량산출서-11.25_철거수량 2" xfId="12586"/>
    <cellStyle name="1_total_오창수량산출서_수량산출서-11.25_한수단위수량" xfId="12587"/>
    <cellStyle name="1_total_오창수량산출서_수량산출서-11.25_한수단위수량 2" xfId="12588"/>
    <cellStyle name="1_total_오창수량산출서_수량산출서-1201" xfId="12589"/>
    <cellStyle name="1_total_오창수량산출서_수량산출서-1201 2" xfId="12590"/>
    <cellStyle name="1_total_오창수량산출서_수량산출서-1201_NEW단위수량-주산" xfId="12591"/>
    <cellStyle name="1_total_오창수량산출서_수량산출서-1201_NEW단위수량-주산 2" xfId="12592"/>
    <cellStyle name="1_total_오창수량산출서_수량산출서-1201_남대천단위수량" xfId="12593"/>
    <cellStyle name="1_total_오창수량산출서_수량산출서-1201_남대천단위수량 2" xfId="12594"/>
    <cellStyle name="1_total_오창수량산출서_수량산출서-1201_단위수량" xfId="12595"/>
    <cellStyle name="1_total_오창수량산출서_수량산출서-1201_단위수량 2" xfId="12596"/>
    <cellStyle name="1_total_오창수량산출서_수량산출서-1201_단위수량1" xfId="12597"/>
    <cellStyle name="1_total_오창수량산출서_수량산출서-1201_단위수량1 2" xfId="12598"/>
    <cellStyle name="1_total_오창수량산출서_수량산출서-1201_단위수량15" xfId="12599"/>
    <cellStyle name="1_total_오창수량산출서_수량산출서-1201_단위수량15 2" xfId="12600"/>
    <cellStyle name="1_total_오창수량산출서_수량산출서-1201_도곡단위수량" xfId="12601"/>
    <cellStyle name="1_total_오창수량산출서_수량산출서-1201_도곡단위수량 2" xfId="12602"/>
    <cellStyle name="1_total_오창수량산출서_수량산출서-1201_철거단위수량" xfId="12603"/>
    <cellStyle name="1_total_오창수량산출서_수량산출서-1201_철거단위수량 2" xfId="12604"/>
    <cellStyle name="1_total_오창수량산출서_수량산출서-1201_철거수량" xfId="12605"/>
    <cellStyle name="1_total_오창수량산출서_수량산출서-1201_철거수량 2" xfId="12606"/>
    <cellStyle name="1_total_오창수량산출서_수량산출서-1201_한수단위수량" xfId="12607"/>
    <cellStyle name="1_total_오창수량산출서_수량산출서-1201_한수단위수량 2" xfId="12608"/>
    <cellStyle name="1_total_오창수량산출서_시설물단위수량" xfId="12609"/>
    <cellStyle name="1_total_오창수량산출서_시설물단위수량 2" xfId="12610"/>
    <cellStyle name="1_total_오창수량산출서_시설물단위수량1" xfId="12611"/>
    <cellStyle name="1_total_오창수량산출서_시설물단위수량1 2" xfId="12612"/>
    <cellStyle name="1_total_오창수량산출서_시설물단위수량1_시설물단위수량" xfId="12613"/>
    <cellStyle name="1_total_오창수량산출서_시설물단위수량1_시설물단위수량 2" xfId="12614"/>
    <cellStyle name="1_total_오창수량산출서_철거단위수량" xfId="12615"/>
    <cellStyle name="1_total_오창수량산출서_철거단위수량 2" xfId="12616"/>
    <cellStyle name="1_total_오창수량산출서_철거수량" xfId="12617"/>
    <cellStyle name="1_total_오창수량산출서_철거수량 2" xfId="12618"/>
    <cellStyle name="1_total_오창수량산출서_한수단위수량" xfId="12619"/>
    <cellStyle name="1_total_오창수량산출서_한수단위수량 2" xfId="12620"/>
    <cellStyle name="1_total_용평단위수량" xfId="12621"/>
    <cellStyle name="1_total_용평단위수량 2" xfId="12622"/>
    <cellStyle name="1_total_운동장단위수량" xfId="12623"/>
    <cellStyle name="1_total_운동장단위수량 2" xfId="12624"/>
    <cellStyle name="1_total_울산FITNESS인테리어" xfId="6165"/>
    <cellStyle name="1_total_울산FITNESS인테리어_04.마전중(기계변경후 )" xfId="6166"/>
    <cellStyle name="1_total_은파단위수량" xfId="12625"/>
    <cellStyle name="1_total_은파단위수량 2" xfId="12626"/>
    <cellStyle name="1_total_은파단위수량_NEW단위수량-주산" xfId="12627"/>
    <cellStyle name="1_total_은파단위수량_NEW단위수량-주산 2" xfId="12628"/>
    <cellStyle name="1_total_은파단위수량_남대천단위수량" xfId="12629"/>
    <cellStyle name="1_total_은파단위수량_남대천단위수량 2" xfId="12630"/>
    <cellStyle name="1_total_은파단위수량_단위수량" xfId="12631"/>
    <cellStyle name="1_total_은파단위수량_단위수량 2" xfId="12632"/>
    <cellStyle name="1_total_은파단위수량_단위수량1" xfId="12633"/>
    <cellStyle name="1_total_은파단위수량_단위수량1 2" xfId="12634"/>
    <cellStyle name="1_total_은파단위수량_단위수량15" xfId="12635"/>
    <cellStyle name="1_total_은파단위수량_단위수량15 2" xfId="12636"/>
    <cellStyle name="1_total_은파단위수량_도곡단위수량" xfId="12637"/>
    <cellStyle name="1_total_은파단위수량_도곡단위수량 2" xfId="12638"/>
    <cellStyle name="1_total_은파단위수량_수량산출서-11.25" xfId="12639"/>
    <cellStyle name="1_total_은파단위수량_수량산출서-11.25 2" xfId="12640"/>
    <cellStyle name="1_total_은파단위수량_수량산출서-11.25_NEW단위수량-주산" xfId="12641"/>
    <cellStyle name="1_total_은파단위수량_수량산출서-11.25_NEW단위수량-주산 2" xfId="12642"/>
    <cellStyle name="1_total_은파단위수량_수량산출서-11.25_남대천단위수량" xfId="12643"/>
    <cellStyle name="1_total_은파단위수량_수량산출서-11.25_남대천단위수량 2" xfId="12644"/>
    <cellStyle name="1_total_은파단위수량_수량산출서-11.25_단위수량" xfId="12645"/>
    <cellStyle name="1_total_은파단위수량_수량산출서-11.25_단위수량 2" xfId="12646"/>
    <cellStyle name="1_total_은파단위수량_수량산출서-11.25_단위수량1" xfId="12647"/>
    <cellStyle name="1_total_은파단위수량_수량산출서-11.25_단위수량1 2" xfId="12648"/>
    <cellStyle name="1_total_은파단위수량_수량산출서-11.25_단위수량15" xfId="12649"/>
    <cellStyle name="1_total_은파단위수량_수량산출서-11.25_단위수량15 2" xfId="12650"/>
    <cellStyle name="1_total_은파단위수량_수량산출서-11.25_도곡단위수량" xfId="12651"/>
    <cellStyle name="1_total_은파단위수량_수량산출서-11.25_도곡단위수량 2" xfId="12652"/>
    <cellStyle name="1_total_은파단위수량_수량산출서-11.25_철거단위수량" xfId="12653"/>
    <cellStyle name="1_total_은파단위수량_수량산출서-11.25_철거단위수량 2" xfId="12654"/>
    <cellStyle name="1_total_은파단위수량_수량산출서-11.25_철거수량" xfId="12655"/>
    <cellStyle name="1_total_은파단위수량_수량산출서-11.25_철거수량 2" xfId="12656"/>
    <cellStyle name="1_total_은파단위수량_수량산출서-11.25_한수단위수량" xfId="12657"/>
    <cellStyle name="1_total_은파단위수량_수량산출서-11.25_한수단위수량 2" xfId="12658"/>
    <cellStyle name="1_total_은파단위수량_수량산출서-1201" xfId="12659"/>
    <cellStyle name="1_total_은파단위수량_수량산출서-1201 2" xfId="12660"/>
    <cellStyle name="1_total_은파단위수량_수량산출서-1201_NEW단위수량-주산" xfId="12661"/>
    <cellStyle name="1_total_은파단위수량_수량산출서-1201_NEW단위수량-주산 2" xfId="12662"/>
    <cellStyle name="1_total_은파단위수량_수량산출서-1201_남대천단위수량" xfId="12663"/>
    <cellStyle name="1_total_은파단위수량_수량산출서-1201_남대천단위수량 2" xfId="12664"/>
    <cellStyle name="1_total_은파단위수량_수량산출서-1201_단위수량" xfId="12665"/>
    <cellStyle name="1_total_은파단위수량_수량산출서-1201_단위수량 2" xfId="12666"/>
    <cellStyle name="1_total_은파단위수량_수량산출서-1201_단위수량1" xfId="12667"/>
    <cellStyle name="1_total_은파단위수량_수량산출서-1201_단위수량1 2" xfId="12668"/>
    <cellStyle name="1_total_은파단위수량_수량산출서-1201_단위수량15" xfId="12669"/>
    <cellStyle name="1_total_은파단위수량_수량산출서-1201_단위수량15 2" xfId="12670"/>
    <cellStyle name="1_total_은파단위수량_수량산출서-1201_도곡단위수량" xfId="12671"/>
    <cellStyle name="1_total_은파단위수량_수량산출서-1201_도곡단위수량 2" xfId="12672"/>
    <cellStyle name="1_total_은파단위수량_수량산출서-1201_철거단위수량" xfId="12673"/>
    <cellStyle name="1_total_은파단위수량_수량산출서-1201_철거단위수량 2" xfId="12674"/>
    <cellStyle name="1_total_은파단위수량_수량산출서-1201_철거수량" xfId="12675"/>
    <cellStyle name="1_total_은파단위수량_수량산출서-1201_철거수량 2" xfId="12676"/>
    <cellStyle name="1_total_은파단위수량_수량산출서-1201_한수단위수량" xfId="12677"/>
    <cellStyle name="1_total_은파단위수량_수량산출서-1201_한수단위수량 2" xfId="12678"/>
    <cellStyle name="1_total_은파단위수량_시설물단위수량" xfId="12679"/>
    <cellStyle name="1_total_은파단위수량_시설물단위수량 2" xfId="12680"/>
    <cellStyle name="1_total_은파단위수량_시설물단위수량1" xfId="12681"/>
    <cellStyle name="1_total_은파단위수량_시설물단위수량1 2" xfId="12682"/>
    <cellStyle name="1_total_은파단위수량_시설물단위수량1_시설물단위수량" xfId="12683"/>
    <cellStyle name="1_total_은파단위수량_시설물단위수량1_시설물단위수량 2" xfId="12684"/>
    <cellStyle name="1_total_은파단위수량_오창수량산출서" xfId="12685"/>
    <cellStyle name="1_total_은파단위수량_오창수량산출서 2" xfId="12686"/>
    <cellStyle name="1_total_은파단위수량_오창수량산출서_NEW단위수량-주산" xfId="12687"/>
    <cellStyle name="1_total_은파단위수량_오창수량산출서_NEW단위수량-주산 2" xfId="12688"/>
    <cellStyle name="1_total_은파단위수량_오창수량산출서_남대천단위수량" xfId="12689"/>
    <cellStyle name="1_total_은파단위수량_오창수량산출서_남대천단위수량 2" xfId="12690"/>
    <cellStyle name="1_total_은파단위수량_오창수량산출서_단위수량" xfId="12691"/>
    <cellStyle name="1_total_은파단위수량_오창수량산출서_단위수량 2" xfId="12692"/>
    <cellStyle name="1_total_은파단위수량_오창수량산출서_단위수량1" xfId="12693"/>
    <cellStyle name="1_total_은파단위수량_오창수량산출서_단위수량1 2" xfId="12694"/>
    <cellStyle name="1_total_은파단위수량_오창수량산출서_단위수량15" xfId="12695"/>
    <cellStyle name="1_total_은파단위수량_오창수량산출서_단위수량15 2" xfId="12696"/>
    <cellStyle name="1_total_은파단위수량_오창수량산출서_도곡단위수량" xfId="12697"/>
    <cellStyle name="1_total_은파단위수량_오창수량산출서_도곡단위수량 2" xfId="12698"/>
    <cellStyle name="1_total_은파단위수량_오창수량산출서_수량산출서-11.25" xfId="12699"/>
    <cellStyle name="1_total_은파단위수량_오창수량산출서_수량산출서-11.25 2" xfId="12700"/>
    <cellStyle name="1_total_은파단위수량_오창수량산출서_수량산출서-11.25_NEW단위수량-주산" xfId="12701"/>
    <cellStyle name="1_total_은파단위수량_오창수량산출서_수량산출서-11.25_NEW단위수량-주산 2" xfId="12702"/>
    <cellStyle name="1_total_은파단위수량_오창수량산출서_수량산출서-11.25_남대천단위수량" xfId="12703"/>
    <cellStyle name="1_total_은파단위수량_오창수량산출서_수량산출서-11.25_남대천단위수량 2" xfId="12704"/>
    <cellStyle name="1_total_은파단위수량_오창수량산출서_수량산출서-11.25_단위수량" xfId="12705"/>
    <cellStyle name="1_total_은파단위수량_오창수량산출서_수량산출서-11.25_단위수량 2" xfId="12706"/>
    <cellStyle name="1_total_은파단위수량_오창수량산출서_수량산출서-11.25_단위수량1" xfId="12707"/>
    <cellStyle name="1_total_은파단위수량_오창수량산출서_수량산출서-11.25_단위수량1 2" xfId="12708"/>
    <cellStyle name="1_total_은파단위수량_오창수량산출서_수량산출서-11.25_단위수량15" xfId="12709"/>
    <cellStyle name="1_total_은파단위수량_오창수량산출서_수량산출서-11.25_단위수량15 2" xfId="12710"/>
    <cellStyle name="1_total_은파단위수량_오창수량산출서_수량산출서-11.25_도곡단위수량" xfId="12711"/>
    <cellStyle name="1_total_은파단위수량_오창수량산출서_수량산출서-11.25_도곡단위수량 2" xfId="12712"/>
    <cellStyle name="1_total_은파단위수량_오창수량산출서_수량산출서-11.25_철거단위수량" xfId="12713"/>
    <cellStyle name="1_total_은파단위수량_오창수량산출서_수량산출서-11.25_철거단위수량 2" xfId="12714"/>
    <cellStyle name="1_total_은파단위수량_오창수량산출서_수량산출서-11.25_철거수량" xfId="12715"/>
    <cellStyle name="1_total_은파단위수량_오창수량산출서_수량산출서-11.25_철거수량 2" xfId="12716"/>
    <cellStyle name="1_total_은파단위수량_오창수량산출서_수량산출서-11.25_한수단위수량" xfId="12717"/>
    <cellStyle name="1_total_은파단위수량_오창수량산출서_수량산출서-11.25_한수단위수량 2" xfId="12718"/>
    <cellStyle name="1_total_은파단위수량_오창수량산출서_수량산출서-1201" xfId="12719"/>
    <cellStyle name="1_total_은파단위수량_오창수량산출서_수량산출서-1201 2" xfId="12720"/>
    <cellStyle name="1_total_은파단위수량_오창수량산출서_수량산출서-1201_NEW단위수량-주산" xfId="12721"/>
    <cellStyle name="1_total_은파단위수량_오창수량산출서_수량산출서-1201_NEW단위수량-주산 2" xfId="12722"/>
    <cellStyle name="1_total_은파단위수량_오창수량산출서_수량산출서-1201_남대천단위수량" xfId="12723"/>
    <cellStyle name="1_total_은파단위수량_오창수량산출서_수량산출서-1201_남대천단위수량 2" xfId="12724"/>
    <cellStyle name="1_total_은파단위수량_오창수량산출서_수량산출서-1201_단위수량" xfId="12725"/>
    <cellStyle name="1_total_은파단위수량_오창수량산출서_수량산출서-1201_단위수량 2" xfId="12726"/>
    <cellStyle name="1_total_은파단위수량_오창수량산출서_수량산출서-1201_단위수량1" xfId="12727"/>
    <cellStyle name="1_total_은파단위수량_오창수량산출서_수량산출서-1201_단위수량1 2" xfId="12728"/>
    <cellStyle name="1_total_은파단위수량_오창수량산출서_수량산출서-1201_단위수량15" xfId="12729"/>
    <cellStyle name="1_total_은파단위수량_오창수량산출서_수량산출서-1201_단위수량15 2" xfId="12730"/>
    <cellStyle name="1_total_은파단위수량_오창수량산출서_수량산출서-1201_도곡단위수량" xfId="12731"/>
    <cellStyle name="1_total_은파단위수량_오창수량산출서_수량산출서-1201_도곡단위수량 2" xfId="12732"/>
    <cellStyle name="1_total_은파단위수량_오창수량산출서_수량산출서-1201_철거단위수량" xfId="12733"/>
    <cellStyle name="1_total_은파단위수량_오창수량산출서_수량산출서-1201_철거단위수량 2" xfId="12734"/>
    <cellStyle name="1_total_은파단위수량_오창수량산출서_수량산출서-1201_철거수량" xfId="12735"/>
    <cellStyle name="1_total_은파단위수량_오창수량산출서_수량산출서-1201_철거수량 2" xfId="12736"/>
    <cellStyle name="1_total_은파단위수량_오창수량산출서_수량산출서-1201_한수단위수량" xfId="12737"/>
    <cellStyle name="1_total_은파단위수량_오창수량산출서_수량산출서-1201_한수단위수량 2" xfId="12738"/>
    <cellStyle name="1_total_은파단위수량_오창수량산출서_시설물단위수량" xfId="12739"/>
    <cellStyle name="1_total_은파단위수량_오창수량산출서_시설물단위수량 2" xfId="12740"/>
    <cellStyle name="1_total_은파단위수량_오창수량산출서_시설물단위수량1" xfId="12741"/>
    <cellStyle name="1_total_은파단위수량_오창수량산출서_시설물단위수량1 2" xfId="12742"/>
    <cellStyle name="1_total_은파단위수량_오창수량산출서_시설물단위수량1_시설물단위수량" xfId="12743"/>
    <cellStyle name="1_total_은파단위수량_오창수량산출서_시설물단위수량1_시설물단위수량 2" xfId="12744"/>
    <cellStyle name="1_total_은파단위수량_오창수량산출서_철거단위수량" xfId="12745"/>
    <cellStyle name="1_total_은파단위수량_오창수량산출서_철거단위수량 2" xfId="12746"/>
    <cellStyle name="1_total_은파단위수량_오창수량산출서_철거수량" xfId="12747"/>
    <cellStyle name="1_total_은파단위수량_오창수량산출서_철거수량 2" xfId="12748"/>
    <cellStyle name="1_total_은파단위수량_오창수량산출서_한수단위수량" xfId="12749"/>
    <cellStyle name="1_total_은파단위수량_오창수량산출서_한수단위수량 2" xfId="12750"/>
    <cellStyle name="1_total_은파단위수량_용평단위수량" xfId="12751"/>
    <cellStyle name="1_total_은파단위수량_용평단위수량 2" xfId="12752"/>
    <cellStyle name="1_total_은파단위수량_철거단위수량" xfId="12753"/>
    <cellStyle name="1_total_은파단위수량_철거단위수량 2" xfId="12754"/>
    <cellStyle name="1_total_은파단위수량_철거수량" xfId="12755"/>
    <cellStyle name="1_total_은파단위수량_철거수량 2" xfId="12756"/>
    <cellStyle name="1_total_은파단위수량_한수단위수량" xfId="12757"/>
    <cellStyle name="1_total_은파단위수량_한수단위수량 2" xfId="12758"/>
    <cellStyle name="1_total_은파수량집계" xfId="6167"/>
    <cellStyle name="1_total_은파수량집계_04.마전중(기계변경후 )" xfId="6168"/>
    <cellStyle name="1_total_은파수량집계_백화점화장실인테리어" xfId="6169"/>
    <cellStyle name="1_total_은파수량집계_백화점화장실인테리어_04.마전중(기계변경후 )" xfId="6170"/>
    <cellStyle name="1_total_은파수량집계_설계내역서" xfId="6171"/>
    <cellStyle name="1_total_은파수량집계_설계내역서_04.마전중(기계변경후 )" xfId="6172"/>
    <cellStyle name="1_total_은파수량집계_설계내역서_백화점화장실인테리어" xfId="6173"/>
    <cellStyle name="1_total_은파수량집계_설계내역서_백화점화장실인테리어_04.마전중(기계변경후 )" xfId="6174"/>
    <cellStyle name="1_total_은파수량집계_설계내역서_울산FITNESS인테리어" xfId="6175"/>
    <cellStyle name="1_total_은파수량집계_설계내역서_울산FITNESS인테리어_04.마전중(기계변경후 )" xfId="6176"/>
    <cellStyle name="1_total_은파수량집계_설계내역서_화명조경" xfId="6177"/>
    <cellStyle name="1_total_은파수량집계_설계내역서_화명조경_04.마전중(기계변경후 )" xfId="6178"/>
    <cellStyle name="1_total_은파수량집계_설계내역서_화명조경_백화점화장실인테리어" xfId="6179"/>
    <cellStyle name="1_total_은파수량집계_설계내역서_화명조경_백화점화장실인테리어_04.마전중(기계변경후 )" xfId="6180"/>
    <cellStyle name="1_total_은파수량집계_설계내역서_화명조경_울산FITNESS인테리어" xfId="6181"/>
    <cellStyle name="1_total_은파수량집계_설계내역서_화명조경_울산FITNESS인테리어_04.마전중(기계변경후 )" xfId="6182"/>
    <cellStyle name="1_total_은파수량집계_설계내역서1월7일" xfId="6183"/>
    <cellStyle name="1_total_은파수량집계_설계내역서1월7일_04.마전중(기계변경후 )" xfId="6184"/>
    <cellStyle name="1_total_은파수량집계_설계내역서1월7일_백화점화장실인테리어" xfId="6185"/>
    <cellStyle name="1_total_은파수량집계_설계내역서1월7일_백화점화장실인테리어_04.마전중(기계변경후 )" xfId="6186"/>
    <cellStyle name="1_total_은파수량집계_설계내역서1월7일_울산FITNESS인테리어" xfId="6187"/>
    <cellStyle name="1_total_은파수량집계_설계내역서1월7일_울산FITNESS인테리어_04.마전중(기계변경후 )" xfId="6188"/>
    <cellStyle name="1_total_은파수량집계_설계내역서1월7일_화명조경" xfId="6189"/>
    <cellStyle name="1_total_은파수량집계_설계내역서1월7일_화명조경_04.마전중(기계변경후 )" xfId="6190"/>
    <cellStyle name="1_total_은파수량집계_설계내역서1월7일_화명조경_백화점화장실인테리어" xfId="6191"/>
    <cellStyle name="1_total_은파수량집계_설계내역서1월7일_화명조경_백화점화장실인테리어_04.마전중(기계변경후 )" xfId="6192"/>
    <cellStyle name="1_total_은파수량집계_설계내역서1월7일_화명조경_울산FITNESS인테리어" xfId="6193"/>
    <cellStyle name="1_total_은파수량집계_설계내역서1월7일_화명조경_울산FITNESS인테리어_04.마전중(기계변경후 )" xfId="6194"/>
    <cellStyle name="1_total_은파수량집계_울산FITNESS인테리어" xfId="6195"/>
    <cellStyle name="1_total_은파수량집계_울산FITNESS인테리어_04.마전중(기계변경후 )" xfId="6196"/>
    <cellStyle name="1_total_은파수량집계_화명조경" xfId="6197"/>
    <cellStyle name="1_total_은파수량집계_화명조경_04.마전중(기계변경후 )" xfId="6198"/>
    <cellStyle name="1_total_은파수량집계_화명조경_백화점화장실인테리어" xfId="6199"/>
    <cellStyle name="1_total_은파수량집계_화명조경_백화점화장실인테리어_04.마전중(기계변경후 )" xfId="6200"/>
    <cellStyle name="1_total_은파수량집계_화명조경_울산FITNESS인테리어" xfId="6201"/>
    <cellStyle name="1_total_은파수량집계_화명조경_울산FITNESS인테리어_04.마전중(기계변경후 )" xfId="6202"/>
    <cellStyle name="1_total_조경포장,관로시설" xfId="12759"/>
    <cellStyle name="1_total_조경포장,관로시설 2" xfId="12760"/>
    <cellStyle name="1_total_조경포장,관로시설_NEW단위수량-주산" xfId="12761"/>
    <cellStyle name="1_total_조경포장,관로시설_NEW단위수량-주산 2" xfId="12762"/>
    <cellStyle name="1_total_조경포장,관로시설_남대천단위수량" xfId="12763"/>
    <cellStyle name="1_total_조경포장,관로시설_남대천단위수량 2" xfId="12764"/>
    <cellStyle name="1_total_조경포장,관로시설_단위수량" xfId="12765"/>
    <cellStyle name="1_total_조경포장,관로시설_단위수량 2" xfId="12766"/>
    <cellStyle name="1_total_조경포장,관로시설_단위수량1" xfId="12767"/>
    <cellStyle name="1_total_조경포장,관로시설_단위수량1 2" xfId="12768"/>
    <cellStyle name="1_total_조경포장,관로시설_단위수량15" xfId="12769"/>
    <cellStyle name="1_total_조경포장,관로시설_단위수량15 2" xfId="12770"/>
    <cellStyle name="1_total_조경포장,관로시설_도곡단위수량" xfId="12771"/>
    <cellStyle name="1_total_조경포장,관로시설_도곡단위수량 2" xfId="12772"/>
    <cellStyle name="1_total_조경포장,관로시설_수량산출서-11.25" xfId="12773"/>
    <cellStyle name="1_total_조경포장,관로시설_수량산출서-11.25 2" xfId="12774"/>
    <cellStyle name="1_total_조경포장,관로시설_수량산출서-11.25_NEW단위수량-주산" xfId="12775"/>
    <cellStyle name="1_total_조경포장,관로시설_수량산출서-11.25_NEW단위수량-주산 2" xfId="12776"/>
    <cellStyle name="1_total_조경포장,관로시설_수량산출서-11.25_남대천단위수량" xfId="12777"/>
    <cellStyle name="1_total_조경포장,관로시설_수량산출서-11.25_남대천단위수량 2" xfId="12778"/>
    <cellStyle name="1_total_조경포장,관로시설_수량산출서-11.25_단위수량" xfId="12779"/>
    <cellStyle name="1_total_조경포장,관로시설_수량산출서-11.25_단위수량 2" xfId="12780"/>
    <cellStyle name="1_total_조경포장,관로시설_수량산출서-11.25_단위수량1" xfId="12781"/>
    <cellStyle name="1_total_조경포장,관로시설_수량산출서-11.25_단위수량1 2" xfId="12782"/>
    <cellStyle name="1_total_조경포장,관로시설_수량산출서-11.25_단위수량15" xfId="12783"/>
    <cellStyle name="1_total_조경포장,관로시설_수량산출서-11.25_단위수량15 2" xfId="12784"/>
    <cellStyle name="1_total_조경포장,관로시설_수량산출서-11.25_도곡단위수량" xfId="12785"/>
    <cellStyle name="1_total_조경포장,관로시설_수량산출서-11.25_도곡단위수량 2" xfId="12786"/>
    <cellStyle name="1_total_조경포장,관로시설_수량산출서-11.25_철거단위수량" xfId="12787"/>
    <cellStyle name="1_total_조경포장,관로시설_수량산출서-11.25_철거단위수량 2" xfId="12788"/>
    <cellStyle name="1_total_조경포장,관로시설_수량산출서-11.25_철거수량" xfId="12789"/>
    <cellStyle name="1_total_조경포장,관로시설_수량산출서-11.25_철거수량 2" xfId="12790"/>
    <cellStyle name="1_total_조경포장,관로시설_수량산출서-11.25_한수단위수량" xfId="12791"/>
    <cellStyle name="1_total_조경포장,관로시설_수량산출서-11.25_한수단위수량 2" xfId="12792"/>
    <cellStyle name="1_total_조경포장,관로시설_수량산출서-1201" xfId="12793"/>
    <cellStyle name="1_total_조경포장,관로시설_수량산출서-1201 2" xfId="12794"/>
    <cellStyle name="1_total_조경포장,관로시설_수량산출서-1201_NEW단위수량-주산" xfId="12795"/>
    <cellStyle name="1_total_조경포장,관로시설_수량산출서-1201_NEW단위수량-주산 2" xfId="12796"/>
    <cellStyle name="1_total_조경포장,관로시설_수량산출서-1201_남대천단위수량" xfId="12797"/>
    <cellStyle name="1_total_조경포장,관로시설_수량산출서-1201_남대천단위수량 2" xfId="12798"/>
    <cellStyle name="1_total_조경포장,관로시설_수량산출서-1201_단위수량" xfId="12799"/>
    <cellStyle name="1_total_조경포장,관로시설_수량산출서-1201_단위수량 2" xfId="12800"/>
    <cellStyle name="1_total_조경포장,관로시설_수량산출서-1201_단위수량1" xfId="12801"/>
    <cellStyle name="1_total_조경포장,관로시설_수량산출서-1201_단위수량1 2" xfId="12802"/>
    <cellStyle name="1_total_조경포장,관로시설_수량산출서-1201_단위수량15" xfId="12803"/>
    <cellStyle name="1_total_조경포장,관로시설_수량산출서-1201_단위수량15 2" xfId="12804"/>
    <cellStyle name="1_total_조경포장,관로시설_수량산출서-1201_도곡단위수량" xfId="12805"/>
    <cellStyle name="1_total_조경포장,관로시설_수량산출서-1201_도곡단위수량 2" xfId="12806"/>
    <cellStyle name="1_total_조경포장,관로시설_수량산출서-1201_철거단위수량" xfId="12807"/>
    <cellStyle name="1_total_조경포장,관로시설_수량산출서-1201_철거단위수량 2" xfId="12808"/>
    <cellStyle name="1_total_조경포장,관로시설_수량산출서-1201_철거수량" xfId="12809"/>
    <cellStyle name="1_total_조경포장,관로시설_수량산출서-1201_철거수량 2" xfId="12810"/>
    <cellStyle name="1_total_조경포장,관로시설_수량산출서-1201_한수단위수량" xfId="12811"/>
    <cellStyle name="1_total_조경포장,관로시설_수량산출서-1201_한수단위수량 2" xfId="12812"/>
    <cellStyle name="1_total_조경포장,관로시설_시설물단위수량" xfId="12813"/>
    <cellStyle name="1_total_조경포장,관로시설_시설물단위수량 2" xfId="12814"/>
    <cellStyle name="1_total_조경포장,관로시설_시설물단위수량1" xfId="12815"/>
    <cellStyle name="1_total_조경포장,관로시설_시설물단위수량1 2" xfId="12816"/>
    <cellStyle name="1_total_조경포장,관로시설_시설물단위수량1_시설물단위수량" xfId="12817"/>
    <cellStyle name="1_total_조경포장,관로시설_시설물단위수량1_시설물단위수량 2" xfId="12818"/>
    <cellStyle name="1_total_조경포장,관로시설_오창수량산출서" xfId="12819"/>
    <cellStyle name="1_total_조경포장,관로시설_오창수량산출서 2" xfId="12820"/>
    <cellStyle name="1_total_조경포장,관로시설_오창수량산출서_NEW단위수량-주산" xfId="12821"/>
    <cellStyle name="1_total_조경포장,관로시설_오창수량산출서_NEW단위수량-주산 2" xfId="12822"/>
    <cellStyle name="1_total_조경포장,관로시설_오창수량산출서_남대천단위수량" xfId="12823"/>
    <cellStyle name="1_total_조경포장,관로시설_오창수량산출서_남대천단위수량 2" xfId="12824"/>
    <cellStyle name="1_total_조경포장,관로시설_오창수량산출서_단위수량" xfId="12825"/>
    <cellStyle name="1_total_조경포장,관로시설_오창수량산출서_단위수량 2" xfId="12826"/>
    <cellStyle name="1_total_조경포장,관로시설_오창수량산출서_단위수량1" xfId="12827"/>
    <cellStyle name="1_total_조경포장,관로시설_오창수량산출서_단위수량1 2" xfId="12828"/>
    <cellStyle name="1_total_조경포장,관로시설_오창수량산출서_단위수량15" xfId="12829"/>
    <cellStyle name="1_total_조경포장,관로시설_오창수량산출서_단위수량15 2" xfId="12830"/>
    <cellStyle name="1_total_조경포장,관로시설_오창수량산출서_도곡단위수량" xfId="12831"/>
    <cellStyle name="1_total_조경포장,관로시설_오창수량산출서_도곡단위수량 2" xfId="12832"/>
    <cellStyle name="1_total_조경포장,관로시설_오창수량산출서_수량산출서-11.25" xfId="12833"/>
    <cellStyle name="1_total_조경포장,관로시설_오창수량산출서_수량산출서-11.25 2" xfId="12834"/>
    <cellStyle name="1_total_조경포장,관로시설_오창수량산출서_수량산출서-11.25_NEW단위수량-주산" xfId="12835"/>
    <cellStyle name="1_total_조경포장,관로시설_오창수량산출서_수량산출서-11.25_NEW단위수량-주산 2" xfId="12836"/>
    <cellStyle name="1_total_조경포장,관로시설_오창수량산출서_수량산출서-11.25_남대천단위수량" xfId="12837"/>
    <cellStyle name="1_total_조경포장,관로시설_오창수량산출서_수량산출서-11.25_남대천단위수량 2" xfId="12838"/>
    <cellStyle name="1_total_조경포장,관로시설_오창수량산출서_수량산출서-11.25_단위수량" xfId="12839"/>
    <cellStyle name="1_total_조경포장,관로시설_오창수량산출서_수량산출서-11.25_단위수량 2" xfId="12840"/>
    <cellStyle name="1_total_조경포장,관로시설_오창수량산출서_수량산출서-11.25_단위수량1" xfId="12841"/>
    <cellStyle name="1_total_조경포장,관로시설_오창수량산출서_수량산출서-11.25_단위수량1 2" xfId="12842"/>
    <cellStyle name="1_total_조경포장,관로시설_오창수량산출서_수량산출서-11.25_단위수량15" xfId="12843"/>
    <cellStyle name="1_total_조경포장,관로시설_오창수량산출서_수량산출서-11.25_단위수량15 2" xfId="12844"/>
    <cellStyle name="1_total_조경포장,관로시설_오창수량산출서_수량산출서-11.25_도곡단위수량" xfId="12845"/>
    <cellStyle name="1_total_조경포장,관로시설_오창수량산출서_수량산출서-11.25_도곡단위수량 2" xfId="12846"/>
    <cellStyle name="1_total_조경포장,관로시설_오창수량산출서_수량산출서-11.25_철거단위수량" xfId="12847"/>
    <cellStyle name="1_total_조경포장,관로시설_오창수량산출서_수량산출서-11.25_철거단위수량 2" xfId="12848"/>
    <cellStyle name="1_total_조경포장,관로시설_오창수량산출서_수량산출서-11.25_철거수량" xfId="12849"/>
    <cellStyle name="1_total_조경포장,관로시설_오창수량산출서_수량산출서-11.25_철거수량 2" xfId="12850"/>
    <cellStyle name="1_total_조경포장,관로시설_오창수량산출서_수량산출서-11.25_한수단위수량" xfId="12851"/>
    <cellStyle name="1_total_조경포장,관로시설_오창수량산출서_수량산출서-11.25_한수단위수량 2" xfId="12852"/>
    <cellStyle name="1_total_조경포장,관로시설_오창수량산출서_수량산출서-1201" xfId="12853"/>
    <cellStyle name="1_total_조경포장,관로시설_오창수량산출서_수량산출서-1201 2" xfId="12854"/>
    <cellStyle name="1_total_조경포장,관로시설_오창수량산출서_수량산출서-1201_NEW단위수량-주산" xfId="12855"/>
    <cellStyle name="1_total_조경포장,관로시설_오창수량산출서_수량산출서-1201_NEW단위수량-주산 2" xfId="12856"/>
    <cellStyle name="1_total_조경포장,관로시설_오창수량산출서_수량산출서-1201_남대천단위수량" xfId="12857"/>
    <cellStyle name="1_total_조경포장,관로시설_오창수량산출서_수량산출서-1201_남대천단위수량 2" xfId="12858"/>
    <cellStyle name="1_total_조경포장,관로시설_오창수량산출서_수량산출서-1201_단위수량" xfId="12859"/>
    <cellStyle name="1_total_조경포장,관로시설_오창수량산출서_수량산출서-1201_단위수량 2" xfId="12860"/>
    <cellStyle name="1_total_조경포장,관로시설_오창수량산출서_수량산출서-1201_단위수량1" xfId="12861"/>
    <cellStyle name="1_total_조경포장,관로시설_오창수량산출서_수량산출서-1201_단위수량1 2" xfId="12862"/>
    <cellStyle name="1_total_조경포장,관로시설_오창수량산출서_수량산출서-1201_단위수량15" xfId="12863"/>
    <cellStyle name="1_total_조경포장,관로시설_오창수량산출서_수량산출서-1201_단위수량15 2" xfId="12864"/>
    <cellStyle name="1_total_조경포장,관로시설_오창수량산출서_수량산출서-1201_도곡단위수량" xfId="12865"/>
    <cellStyle name="1_total_조경포장,관로시설_오창수량산출서_수량산출서-1201_도곡단위수량 2" xfId="12866"/>
    <cellStyle name="1_total_조경포장,관로시설_오창수량산출서_수량산출서-1201_철거단위수량" xfId="12867"/>
    <cellStyle name="1_total_조경포장,관로시설_오창수량산출서_수량산출서-1201_철거단위수량 2" xfId="12868"/>
    <cellStyle name="1_total_조경포장,관로시설_오창수량산출서_수량산출서-1201_철거수량" xfId="12869"/>
    <cellStyle name="1_total_조경포장,관로시설_오창수량산출서_수량산출서-1201_철거수량 2" xfId="12870"/>
    <cellStyle name="1_total_조경포장,관로시설_오창수량산출서_수량산출서-1201_한수단위수량" xfId="12871"/>
    <cellStyle name="1_total_조경포장,관로시설_오창수량산출서_수량산출서-1201_한수단위수량 2" xfId="12872"/>
    <cellStyle name="1_total_조경포장,관로시설_오창수량산출서_시설물단위수량" xfId="12873"/>
    <cellStyle name="1_total_조경포장,관로시설_오창수량산출서_시설물단위수량 2" xfId="12874"/>
    <cellStyle name="1_total_조경포장,관로시설_오창수량산출서_시설물단위수량1" xfId="12875"/>
    <cellStyle name="1_total_조경포장,관로시설_오창수량산출서_시설물단위수량1 2" xfId="12876"/>
    <cellStyle name="1_total_조경포장,관로시설_오창수량산출서_시설물단위수량1_시설물단위수량" xfId="12877"/>
    <cellStyle name="1_total_조경포장,관로시설_오창수량산출서_시설물단위수량1_시설물단위수량 2" xfId="12878"/>
    <cellStyle name="1_total_조경포장,관로시설_오창수량산출서_철거단위수량" xfId="12879"/>
    <cellStyle name="1_total_조경포장,관로시설_오창수량산출서_철거단위수량 2" xfId="12880"/>
    <cellStyle name="1_total_조경포장,관로시설_오창수량산출서_철거수량" xfId="12881"/>
    <cellStyle name="1_total_조경포장,관로시설_오창수량산출서_철거수량 2" xfId="12882"/>
    <cellStyle name="1_total_조경포장,관로시설_오창수량산출서_한수단위수량" xfId="12883"/>
    <cellStyle name="1_total_조경포장,관로시설_오창수량산출서_한수단위수량 2" xfId="12884"/>
    <cellStyle name="1_total_조경포장,관로시설_철거단위수량" xfId="12885"/>
    <cellStyle name="1_total_조경포장,관로시설_철거단위수량 2" xfId="12886"/>
    <cellStyle name="1_total_조경포장,관로시설_철거수량" xfId="12887"/>
    <cellStyle name="1_total_조경포장,관로시설_철거수량 2" xfId="12888"/>
    <cellStyle name="1_total_조경포장,관로시설_한수단위수량" xfId="12889"/>
    <cellStyle name="1_total_조경포장,관로시설_한수단위수량 2" xfId="12890"/>
    <cellStyle name="1_total_철거단위수량" xfId="12891"/>
    <cellStyle name="1_total_철거단위수량 2" xfId="12892"/>
    <cellStyle name="1_total_철거수량" xfId="12893"/>
    <cellStyle name="1_total_철거수량 2" xfId="12894"/>
    <cellStyle name="1_total_총괄내역0518" xfId="6203"/>
    <cellStyle name="1_total_총괄내역0518_구로리설계예산서1029" xfId="6204"/>
    <cellStyle name="1_total_총괄내역0518_구로리설계예산서1118준공" xfId="6205"/>
    <cellStyle name="1_total_총괄내역0518_구로리설계예산서조경" xfId="6206"/>
    <cellStyle name="1_total_총괄내역0518_구로리어린이공원예산서(조경)1125" xfId="6207"/>
    <cellStyle name="1_total_총괄내역0518_내역서" xfId="6208"/>
    <cellStyle name="1_total_총괄내역0518_노임단가표" xfId="6209"/>
    <cellStyle name="1_total_총괄내역0518_수도권매립지" xfId="6210"/>
    <cellStyle name="1_total_총괄내역0518_수도권매립지1004(발주용)" xfId="6211"/>
    <cellStyle name="1_total_총괄내역0518_일신건영설계예산서(0211)" xfId="6212"/>
    <cellStyle name="1_total_총괄내역0518_일위대가" xfId="6213"/>
    <cellStyle name="1_total_총괄내역0518_자재단가표" xfId="6214"/>
    <cellStyle name="1_total_총괄내역0518_장안초등학교내역0814" xfId="6215"/>
    <cellStyle name="1_total_충남대단위수량" xfId="12895"/>
    <cellStyle name="1_total_충남대단위수량 2" xfId="12896"/>
    <cellStyle name="1_total_터미널1" xfId="12897"/>
    <cellStyle name="1_total_터미널1 2" xfId="12898"/>
    <cellStyle name="1_total_터미널1-0" xfId="6216"/>
    <cellStyle name="1_total_터미널1-0_04.마전중(기계변경후 )" xfId="6217"/>
    <cellStyle name="1_total_터미널1-0_백화점화장실인테리어" xfId="6218"/>
    <cellStyle name="1_total_터미널1-0_백화점화장실인테리어_04.마전중(기계변경후 )" xfId="6219"/>
    <cellStyle name="1_total_터미널1-0_울산FITNESS인테리어" xfId="6220"/>
    <cellStyle name="1_total_터미널1-0_울산FITNESS인테리어_04.마전중(기계변경후 )" xfId="6221"/>
    <cellStyle name="1_total_터미널1-0_화명조경" xfId="6222"/>
    <cellStyle name="1_total_터미널1-0_화명조경_04.마전중(기계변경후 )" xfId="6223"/>
    <cellStyle name="1_total_터미널1-0_화명조경_백화점화장실인테리어" xfId="6224"/>
    <cellStyle name="1_total_터미널1-0_화명조경_백화점화장실인테리어_04.마전중(기계변경후 )" xfId="6225"/>
    <cellStyle name="1_total_터미널1-0_화명조경_울산FITNESS인테리어" xfId="6226"/>
    <cellStyle name="1_total_터미널1-0_화명조경_울산FITNESS인테리어_04.마전중(기계변경후 )" xfId="6227"/>
    <cellStyle name="1_total_한수단위수량" xfId="12899"/>
    <cellStyle name="1_total_한수단위수량 2" xfId="12900"/>
    <cellStyle name="1_total_화명조경" xfId="6228"/>
    <cellStyle name="1_total_화명조경_04.마전중(기계변경후 )" xfId="6229"/>
    <cellStyle name="1_total_화명조경_백화점화장실인테리어" xfId="6230"/>
    <cellStyle name="1_total_화명조경_백화점화장실인테리어_04.마전중(기계변경후 )" xfId="6231"/>
    <cellStyle name="1_total_화명조경_울산FITNESS인테리어" xfId="6232"/>
    <cellStyle name="1_total_화명조경_울산FITNESS인테리어_04.마전중(기계변경후 )" xfId="6233"/>
    <cellStyle name="1_total_휴게시설" xfId="12901"/>
    <cellStyle name="1_total_휴게시설 2" xfId="12902"/>
    <cellStyle name="1_total_휴게시설_NEW단위수량-주산" xfId="12903"/>
    <cellStyle name="1_total_휴게시설_NEW단위수량-주산 2" xfId="12904"/>
    <cellStyle name="1_total_휴게시설_남대천단위수량" xfId="12905"/>
    <cellStyle name="1_total_휴게시설_남대천단위수량 2" xfId="12906"/>
    <cellStyle name="1_total_휴게시설_단위수량" xfId="12907"/>
    <cellStyle name="1_total_휴게시설_단위수량 2" xfId="12908"/>
    <cellStyle name="1_total_휴게시설_단위수량1" xfId="12909"/>
    <cellStyle name="1_total_휴게시설_단위수량1 2" xfId="12910"/>
    <cellStyle name="1_total_휴게시설_단위수량15" xfId="12911"/>
    <cellStyle name="1_total_휴게시설_단위수량15 2" xfId="12912"/>
    <cellStyle name="1_total_휴게시설_도곡단위수량" xfId="12913"/>
    <cellStyle name="1_total_휴게시설_도곡단위수량 2" xfId="12914"/>
    <cellStyle name="1_total_휴게시설_수량산출서-11.25" xfId="12915"/>
    <cellStyle name="1_total_휴게시설_수량산출서-11.25 2" xfId="12916"/>
    <cellStyle name="1_total_휴게시설_수량산출서-11.25_NEW단위수량-주산" xfId="12917"/>
    <cellStyle name="1_total_휴게시설_수량산출서-11.25_NEW단위수량-주산 2" xfId="12918"/>
    <cellStyle name="1_total_휴게시설_수량산출서-11.25_남대천단위수량" xfId="12919"/>
    <cellStyle name="1_total_휴게시설_수량산출서-11.25_남대천단위수량 2" xfId="12920"/>
    <cellStyle name="1_total_휴게시설_수량산출서-11.25_단위수량" xfId="12921"/>
    <cellStyle name="1_total_휴게시설_수량산출서-11.25_단위수량 2" xfId="12922"/>
    <cellStyle name="1_total_휴게시설_수량산출서-11.25_단위수량1" xfId="12923"/>
    <cellStyle name="1_total_휴게시설_수량산출서-11.25_단위수량1 2" xfId="12924"/>
    <cellStyle name="1_total_휴게시설_수량산출서-11.25_단위수량15" xfId="12925"/>
    <cellStyle name="1_total_휴게시설_수량산출서-11.25_단위수량15 2" xfId="12926"/>
    <cellStyle name="1_total_휴게시설_수량산출서-11.25_도곡단위수량" xfId="12927"/>
    <cellStyle name="1_total_휴게시설_수량산출서-11.25_도곡단위수량 2" xfId="12928"/>
    <cellStyle name="1_total_휴게시설_수량산출서-11.25_철거단위수량" xfId="12929"/>
    <cellStyle name="1_total_휴게시설_수량산출서-11.25_철거단위수량 2" xfId="12930"/>
    <cellStyle name="1_total_휴게시설_수량산출서-11.25_철거수량" xfId="12931"/>
    <cellStyle name="1_total_휴게시설_수량산출서-11.25_철거수량 2" xfId="12932"/>
    <cellStyle name="1_total_휴게시설_수량산출서-11.25_한수단위수량" xfId="12933"/>
    <cellStyle name="1_total_휴게시설_수량산출서-11.25_한수단위수량 2" xfId="12934"/>
    <cellStyle name="1_total_휴게시설_수량산출서-1201" xfId="12935"/>
    <cellStyle name="1_total_휴게시설_수량산출서-1201 2" xfId="12936"/>
    <cellStyle name="1_total_휴게시설_수량산출서-1201_NEW단위수량-주산" xfId="12937"/>
    <cellStyle name="1_total_휴게시설_수량산출서-1201_NEW단위수량-주산 2" xfId="12938"/>
    <cellStyle name="1_total_휴게시설_수량산출서-1201_남대천단위수량" xfId="12939"/>
    <cellStyle name="1_total_휴게시설_수량산출서-1201_남대천단위수량 2" xfId="12940"/>
    <cellStyle name="1_total_휴게시설_수량산출서-1201_단위수량" xfId="12941"/>
    <cellStyle name="1_total_휴게시설_수량산출서-1201_단위수량 2" xfId="12942"/>
    <cellStyle name="1_total_휴게시설_수량산출서-1201_단위수량1" xfId="12943"/>
    <cellStyle name="1_total_휴게시설_수량산출서-1201_단위수량1 2" xfId="12944"/>
    <cellStyle name="1_total_휴게시설_수량산출서-1201_단위수량15" xfId="12945"/>
    <cellStyle name="1_total_휴게시설_수량산출서-1201_단위수량15 2" xfId="12946"/>
    <cellStyle name="1_total_휴게시설_수량산출서-1201_도곡단위수량" xfId="12947"/>
    <cellStyle name="1_total_휴게시설_수량산출서-1201_도곡단위수량 2" xfId="12948"/>
    <cellStyle name="1_total_휴게시설_수량산출서-1201_철거단위수량" xfId="12949"/>
    <cellStyle name="1_total_휴게시설_수량산출서-1201_철거단위수량 2" xfId="12950"/>
    <cellStyle name="1_total_휴게시설_수량산출서-1201_철거수량" xfId="12951"/>
    <cellStyle name="1_total_휴게시설_수량산출서-1201_철거수량 2" xfId="12952"/>
    <cellStyle name="1_total_휴게시설_수량산출서-1201_한수단위수량" xfId="12953"/>
    <cellStyle name="1_total_휴게시설_수량산출서-1201_한수단위수량 2" xfId="12954"/>
    <cellStyle name="1_total_휴게시설_시설물단위수량" xfId="12955"/>
    <cellStyle name="1_total_휴게시설_시설물단위수량 2" xfId="12956"/>
    <cellStyle name="1_total_휴게시설_시설물단위수량1" xfId="12957"/>
    <cellStyle name="1_total_휴게시설_시설물단위수량1 2" xfId="12958"/>
    <cellStyle name="1_total_휴게시설_시설물단위수량1_시설물단위수량" xfId="12959"/>
    <cellStyle name="1_total_휴게시설_시설물단위수량1_시설물단위수량 2" xfId="12960"/>
    <cellStyle name="1_total_휴게시설_오창수량산출서" xfId="12961"/>
    <cellStyle name="1_total_휴게시설_오창수량산출서 2" xfId="12962"/>
    <cellStyle name="1_total_휴게시설_오창수량산출서_NEW단위수량-주산" xfId="12963"/>
    <cellStyle name="1_total_휴게시설_오창수량산출서_NEW단위수량-주산 2" xfId="12964"/>
    <cellStyle name="1_total_휴게시설_오창수량산출서_남대천단위수량" xfId="12965"/>
    <cellStyle name="1_total_휴게시설_오창수량산출서_남대천단위수량 2" xfId="12966"/>
    <cellStyle name="1_total_휴게시설_오창수량산출서_단위수량" xfId="12967"/>
    <cellStyle name="1_total_휴게시설_오창수량산출서_단위수량 2" xfId="12968"/>
    <cellStyle name="1_total_휴게시설_오창수량산출서_단위수량1" xfId="12969"/>
    <cellStyle name="1_total_휴게시설_오창수량산출서_단위수량1 2" xfId="12970"/>
    <cellStyle name="1_total_휴게시설_오창수량산출서_단위수량15" xfId="12971"/>
    <cellStyle name="1_total_휴게시설_오창수량산출서_단위수량15 2" xfId="12972"/>
    <cellStyle name="1_total_휴게시설_오창수량산출서_도곡단위수량" xfId="12973"/>
    <cellStyle name="1_total_휴게시설_오창수량산출서_도곡단위수량 2" xfId="12974"/>
    <cellStyle name="1_total_휴게시설_오창수량산출서_수량산출서-11.25" xfId="12975"/>
    <cellStyle name="1_total_휴게시설_오창수량산출서_수량산출서-11.25 2" xfId="12976"/>
    <cellStyle name="1_total_휴게시설_오창수량산출서_수량산출서-11.25_NEW단위수량-주산" xfId="12977"/>
    <cellStyle name="1_total_휴게시설_오창수량산출서_수량산출서-11.25_NEW단위수량-주산 2" xfId="12978"/>
    <cellStyle name="1_total_휴게시설_오창수량산출서_수량산출서-11.25_남대천단위수량" xfId="12979"/>
    <cellStyle name="1_total_휴게시설_오창수량산출서_수량산출서-11.25_남대천단위수량 2" xfId="12980"/>
    <cellStyle name="1_total_휴게시설_오창수량산출서_수량산출서-11.25_단위수량" xfId="12981"/>
    <cellStyle name="1_total_휴게시설_오창수량산출서_수량산출서-11.25_단위수량 2" xfId="12982"/>
    <cellStyle name="1_total_휴게시설_오창수량산출서_수량산출서-11.25_단위수량1" xfId="12983"/>
    <cellStyle name="1_total_휴게시설_오창수량산출서_수량산출서-11.25_단위수량1 2" xfId="12984"/>
    <cellStyle name="1_total_휴게시설_오창수량산출서_수량산출서-11.25_단위수량15" xfId="12985"/>
    <cellStyle name="1_total_휴게시설_오창수량산출서_수량산출서-11.25_단위수량15 2" xfId="12986"/>
    <cellStyle name="1_total_휴게시설_오창수량산출서_수량산출서-11.25_도곡단위수량" xfId="12987"/>
    <cellStyle name="1_total_휴게시설_오창수량산출서_수량산출서-11.25_도곡단위수량 2" xfId="12988"/>
    <cellStyle name="1_total_휴게시설_오창수량산출서_수량산출서-11.25_철거단위수량" xfId="12989"/>
    <cellStyle name="1_total_휴게시설_오창수량산출서_수량산출서-11.25_철거단위수량 2" xfId="12990"/>
    <cellStyle name="1_total_휴게시설_오창수량산출서_수량산출서-11.25_철거수량" xfId="12991"/>
    <cellStyle name="1_total_휴게시설_오창수량산출서_수량산출서-11.25_철거수량 2" xfId="12992"/>
    <cellStyle name="1_total_휴게시설_오창수량산출서_수량산출서-11.25_한수단위수량" xfId="12993"/>
    <cellStyle name="1_total_휴게시설_오창수량산출서_수량산출서-11.25_한수단위수량 2" xfId="12994"/>
    <cellStyle name="1_total_휴게시설_오창수량산출서_수량산출서-1201" xfId="12995"/>
    <cellStyle name="1_total_휴게시설_오창수량산출서_수량산출서-1201 2" xfId="12996"/>
    <cellStyle name="1_total_휴게시설_오창수량산출서_수량산출서-1201_NEW단위수량-주산" xfId="12997"/>
    <cellStyle name="1_total_휴게시설_오창수량산출서_수량산출서-1201_NEW단위수량-주산 2" xfId="12998"/>
    <cellStyle name="1_total_휴게시설_오창수량산출서_수량산출서-1201_남대천단위수량" xfId="12999"/>
    <cellStyle name="1_total_휴게시설_오창수량산출서_수량산출서-1201_남대천단위수량 2" xfId="13000"/>
    <cellStyle name="1_total_휴게시설_오창수량산출서_수량산출서-1201_단위수량" xfId="13001"/>
    <cellStyle name="1_total_휴게시설_오창수량산출서_수량산출서-1201_단위수량 2" xfId="13002"/>
    <cellStyle name="1_total_휴게시설_오창수량산출서_수량산출서-1201_단위수량1" xfId="13003"/>
    <cellStyle name="1_total_휴게시설_오창수량산출서_수량산출서-1201_단위수량1 2" xfId="13004"/>
    <cellStyle name="1_total_휴게시설_오창수량산출서_수량산출서-1201_단위수량15" xfId="13005"/>
    <cellStyle name="1_total_휴게시설_오창수량산출서_수량산출서-1201_단위수량15 2" xfId="13006"/>
    <cellStyle name="1_total_휴게시설_오창수량산출서_수량산출서-1201_도곡단위수량" xfId="13007"/>
    <cellStyle name="1_total_휴게시설_오창수량산출서_수량산출서-1201_도곡단위수량 2" xfId="13008"/>
    <cellStyle name="1_total_휴게시설_오창수량산출서_수량산출서-1201_철거단위수량" xfId="13009"/>
    <cellStyle name="1_total_휴게시설_오창수량산출서_수량산출서-1201_철거단위수량 2" xfId="13010"/>
    <cellStyle name="1_total_휴게시설_오창수량산출서_수량산출서-1201_철거수량" xfId="13011"/>
    <cellStyle name="1_total_휴게시설_오창수량산출서_수량산출서-1201_철거수량 2" xfId="13012"/>
    <cellStyle name="1_total_휴게시설_오창수량산출서_수량산출서-1201_한수단위수량" xfId="13013"/>
    <cellStyle name="1_total_휴게시설_오창수량산출서_수량산출서-1201_한수단위수량 2" xfId="13014"/>
    <cellStyle name="1_total_휴게시설_오창수량산출서_시설물단위수량" xfId="13015"/>
    <cellStyle name="1_total_휴게시설_오창수량산출서_시설물단위수량 2" xfId="13016"/>
    <cellStyle name="1_total_휴게시설_오창수량산출서_시설물단위수량1" xfId="13017"/>
    <cellStyle name="1_total_휴게시설_오창수량산출서_시설물단위수량1 2" xfId="13018"/>
    <cellStyle name="1_total_휴게시설_오창수량산출서_시설물단위수량1_시설물단위수량" xfId="13019"/>
    <cellStyle name="1_total_휴게시설_오창수량산출서_시설물단위수량1_시설물단위수량 2" xfId="13020"/>
    <cellStyle name="1_total_휴게시설_오창수량산출서_철거단위수량" xfId="13021"/>
    <cellStyle name="1_total_휴게시설_오창수량산출서_철거단위수량 2" xfId="13022"/>
    <cellStyle name="1_total_휴게시설_오창수량산출서_철거수량" xfId="13023"/>
    <cellStyle name="1_total_휴게시설_오창수량산출서_철거수량 2" xfId="13024"/>
    <cellStyle name="1_total_휴게시설_오창수량산출서_한수단위수량" xfId="13025"/>
    <cellStyle name="1_total_휴게시설_오창수량산출서_한수단위수량 2" xfId="13026"/>
    <cellStyle name="1_total_휴게시설_철거단위수량" xfId="13027"/>
    <cellStyle name="1_total_휴게시설_철거단위수량 2" xfId="13028"/>
    <cellStyle name="1_total_휴게시설_철거수량" xfId="13029"/>
    <cellStyle name="1_total_휴게시설_철거수량 2" xfId="13030"/>
    <cellStyle name="1_total_휴게시설_한수단위수량" xfId="13031"/>
    <cellStyle name="1_total_휴게시설_한수단위수량 2" xfId="13032"/>
    <cellStyle name="1_tree" xfId="6390"/>
    <cellStyle name="1_tree 2" xfId="13033"/>
    <cellStyle name="1_tree_04.마전중(기계변경후 )" xfId="6391"/>
    <cellStyle name="1_tree_10.24종합" xfId="13034"/>
    <cellStyle name="1_tree_10.24종합 2" xfId="13035"/>
    <cellStyle name="1_tree_10.24종합_NEW단위수량-주산" xfId="13036"/>
    <cellStyle name="1_tree_10.24종합_NEW단위수량-주산 2" xfId="13037"/>
    <cellStyle name="1_tree_10.24종합_남대천단위수량" xfId="13038"/>
    <cellStyle name="1_tree_10.24종합_남대천단위수량 2" xfId="13039"/>
    <cellStyle name="1_tree_10.24종합_단위수량" xfId="13040"/>
    <cellStyle name="1_tree_10.24종합_단위수량 2" xfId="13041"/>
    <cellStyle name="1_tree_10.24종합_단위수량1" xfId="13042"/>
    <cellStyle name="1_tree_10.24종합_단위수량1 2" xfId="13043"/>
    <cellStyle name="1_tree_10.24종합_단위수량15" xfId="13044"/>
    <cellStyle name="1_tree_10.24종합_단위수량15 2" xfId="13045"/>
    <cellStyle name="1_tree_10.24종합_도곡단위수량" xfId="13046"/>
    <cellStyle name="1_tree_10.24종합_도곡단위수량 2" xfId="13047"/>
    <cellStyle name="1_tree_10.24종합_수량산출서-11.25" xfId="13048"/>
    <cellStyle name="1_tree_10.24종합_수량산출서-11.25 2" xfId="13049"/>
    <cellStyle name="1_tree_10.24종합_수량산출서-11.25_NEW단위수량-주산" xfId="13050"/>
    <cellStyle name="1_tree_10.24종합_수량산출서-11.25_NEW단위수량-주산 2" xfId="13051"/>
    <cellStyle name="1_tree_10.24종합_수량산출서-11.25_남대천단위수량" xfId="13052"/>
    <cellStyle name="1_tree_10.24종합_수량산출서-11.25_남대천단위수량 2" xfId="13053"/>
    <cellStyle name="1_tree_10.24종합_수량산출서-11.25_단위수량" xfId="13054"/>
    <cellStyle name="1_tree_10.24종합_수량산출서-11.25_단위수량 2" xfId="13055"/>
    <cellStyle name="1_tree_10.24종합_수량산출서-11.25_단위수량1" xfId="13056"/>
    <cellStyle name="1_tree_10.24종합_수량산출서-11.25_단위수량1 2" xfId="13057"/>
    <cellStyle name="1_tree_10.24종합_수량산출서-11.25_단위수량15" xfId="13058"/>
    <cellStyle name="1_tree_10.24종합_수량산출서-11.25_단위수량15 2" xfId="13059"/>
    <cellStyle name="1_tree_10.24종합_수량산출서-11.25_도곡단위수량" xfId="13060"/>
    <cellStyle name="1_tree_10.24종합_수량산출서-11.25_도곡단위수량 2" xfId="13061"/>
    <cellStyle name="1_tree_10.24종합_수량산출서-11.25_철거단위수량" xfId="13062"/>
    <cellStyle name="1_tree_10.24종합_수량산출서-11.25_철거단위수량 2" xfId="13063"/>
    <cellStyle name="1_tree_10.24종합_수량산출서-11.25_철거수량" xfId="13064"/>
    <cellStyle name="1_tree_10.24종합_수량산출서-11.25_철거수량 2" xfId="13065"/>
    <cellStyle name="1_tree_10.24종합_수량산출서-11.25_한수단위수량" xfId="13066"/>
    <cellStyle name="1_tree_10.24종합_수량산출서-11.25_한수단위수량 2" xfId="13067"/>
    <cellStyle name="1_tree_10.24종합_수량산출서-1201" xfId="13068"/>
    <cellStyle name="1_tree_10.24종합_수량산출서-1201 2" xfId="13069"/>
    <cellStyle name="1_tree_10.24종합_수량산출서-1201_NEW단위수량-주산" xfId="13070"/>
    <cellStyle name="1_tree_10.24종합_수량산출서-1201_NEW단위수량-주산 2" xfId="13071"/>
    <cellStyle name="1_tree_10.24종합_수량산출서-1201_남대천단위수량" xfId="13072"/>
    <cellStyle name="1_tree_10.24종합_수량산출서-1201_남대천단위수량 2" xfId="13073"/>
    <cellStyle name="1_tree_10.24종합_수량산출서-1201_단위수량" xfId="13074"/>
    <cellStyle name="1_tree_10.24종합_수량산출서-1201_단위수량 2" xfId="13075"/>
    <cellStyle name="1_tree_10.24종합_수량산출서-1201_단위수량1" xfId="13076"/>
    <cellStyle name="1_tree_10.24종합_수량산출서-1201_단위수량1 2" xfId="13077"/>
    <cellStyle name="1_tree_10.24종합_수량산출서-1201_단위수량15" xfId="13078"/>
    <cellStyle name="1_tree_10.24종합_수량산출서-1201_단위수량15 2" xfId="13079"/>
    <cellStyle name="1_tree_10.24종합_수량산출서-1201_도곡단위수량" xfId="13080"/>
    <cellStyle name="1_tree_10.24종합_수량산출서-1201_도곡단위수량 2" xfId="13081"/>
    <cellStyle name="1_tree_10.24종합_수량산출서-1201_철거단위수량" xfId="13082"/>
    <cellStyle name="1_tree_10.24종합_수량산출서-1201_철거단위수량 2" xfId="13083"/>
    <cellStyle name="1_tree_10.24종합_수량산출서-1201_철거수량" xfId="13084"/>
    <cellStyle name="1_tree_10.24종합_수량산출서-1201_철거수량 2" xfId="13085"/>
    <cellStyle name="1_tree_10.24종합_수량산출서-1201_한수단위수량" xfId="13086"/>
    <cellStyle name="1_tree_10.24종합_수량산출서-1201_한수단위수량 2" xfId="13087"/>
    <cellStyle name="1_tree_10.24종합_시설물단위수량" xfId="13088"/>
    <cellStyle name="1_tree_10.24종합_시설물단위수량 2" xfId="13089"/>
    <cellStyle name="1_tree_10.24종합_시설물단위수량1" xfId="13090"/>
    <cellStyle name="1_tree_10.24종합_시설물단위수량1 2" xfId="13091"/>
    <cellStyle name="1_tree_10.24종합_시설물단위수량1_시설물단위수량" xfId="13092"/>
    <cellStyle name="1_tree_10.24종합_시설물단위수량1_시설물단위수량 2" xfId="13093"/>
    <cellStyle name="1_tree_10.24종합_오창수량산출서" xfId="13094"/>
    <cellStyle name="1_tree_10.24종합_오창수량산출서 2" xfId="13095"/>
    <cellStyle name="1_tree_10.24종합_오창수량산출서_NEW단위수량-주산" xfId="13096"/>
    <cellStyle name="1_tree_10.24종합_오창수량산출서_NEW단위수량-주산 2" xfId="13097"/>
    <cellStyle name="1_tree_10.24종합_오창수량산출서_남대천단위수량" xfId="13098"/>
    <cellStyle name="1_tree_10.24종합_오창수량산출서_남대천단위수량 2" xfId="13099"/>
    <cellStyle name="1_tree_10.24종합_오창수량산출서_단위수량" xfId="13100"/>
    <cellStyle name="1_tree_10.24종합_오창수량산출서_단위수량 2" xfId="13101"/>
    <cellStyle name="1_tree_10.24종합_오창수량산출서_단위수량1" xfId="13102"/>
    <cellStyle name="1_tree_10.24종합_오창수량산출서_단위수량1 2" xfId="13103"/>
    <cellStyle name="1_tree_10.24종합_오창수량산출서_단위수량15" xfId="13104"/>
    <cellStyle name="1_tree_10.24종합_오창수량산출서_단위수량15 2" xfId="13105"/>
    <cellStyle name="1_tree_10.24종합_오창수량산출서_도곡단위수량" xfId="13106"/>
    <cellStyle name="1_tree_10.24종합_오창수량산출서_도곡단위수량 2" xfId="13107"/>
    <cellStyle name="1_tree_10.24종합_오창수량산출서_수량산출서-11.25" xfId="13108"/>
    <cellStyle name="1_tree_10.24종합_오창수량산출서_수량산출서-11.25 2" xfId="13109"/>
    <cellStyle name="1_tree_10.24종합_오창수량산출서_수량산출서-11.25_NEW단위수량-주산" xfId="13110"/>
    <cellStyle name="1_tree_10.24종합_오창수량산출서_수량산출서-11.25_NEW단위수량-주산 2" xfId="13111"/>
    <cellStyle name="1_tree_10.24종합_오창수량산출서_수량산출서-11.25_남대천단위수량" xfId="13112"/>
    <cellStyle name="1_tree_10.24종합_오창수량산출서_수량산출서-11.25_남대천단위수량 2" xfId="13113"/>
    <cellStyle name="1_tree_10.24종합_오창수량산출서_수량산출서-11.25_단위수량" xfId="13114"/>
    <cellStyle name="1_tree_10.24종합_오창수량산출서_수량산출서-11.25_단위수량 2" xfId="13115"/>
    <cellStyle name="1_tree_10.24종합_오창수량산출서_수량산출서-11.25_단위수량1" xfId="13116"/>
    <cellStyle name="1_tree_10.24종합_오창수량산출서_수량산출서-11.25_단위수량1 2" xfId="13117"/>
    <cellStyle name="1_tree_10.24종합_오창수량산출서_수량산출서-11.25_단위수량15" xfId="13118"/>
    <cellStyle name="1_tree_10.24종합_오창수량산출서_수량산출서-11.25_단위수량15 2" xfId="13119"/>
    <cellStyle name="1_tree_10.24종합_오창수량산출서_수량산출서-11.25_도곡단위수량" xfId="13120"/>
    <cellStyle name="1_tree_10.24종합_오창수량산출서_수량산출서-11.25_도곡단위수량 2" xfId="13121"/>
    <cellStyle name="1_tree_10.24종합_오창수량산출서_수량산출서-11.25_철거단위수량" xfId="13122"/>
    <cellStyle name="1_tree_10.24종합_오창수량산출서_수량산출서-11.25_철거단위수량 2" xfId="13123"/>
    <cellStyle name="1_tree_10.24종합_오창수량산출서_수량산출서-11.25_철거수량" xfId="13124"/>
    <cellStyle name="1_tree_10.24종합_오창수량산출서_수량산출서-11.25_철거수량 2" xfId="13125"/>
    <cellStyle name="1_tree_10.24종합_오창수량산출서_수량산출서-11.25_한수단위수량" xfId="13126"/>
    <cellStyle name="1_tree_10.24종합_오창수량산출서_수량산출서-11.25_한수단위수량 2" xfId="13127"/>
    <cellStyle name="1_tree_10.24종합_오창수량산출서_수량산출서-1201" xfId="13128"/>
    <cellStyle name="1_tree_10.24종합_오창수량산출서_수량산출서-1201 2" xfId="13129"/>
    <cellStyle name="1_tree_10.24종합_오창수량산출서_수량산출서-1201_NEW단위수량-주산" xfId="13130"/>
    <cellStyle name="1_tree_10.24종합_오창수량산출서_수량산출서-1201_NEW단위수량-주산 2" xfId="13131"/>
    <cellStyle name="1_tree_10.24종합_오창수량산출서_수량산출서-1201_남대천단위수량" xfId="13132"/>
    <cellStyle name="1_tree_10.24종합_오창수량산출서_수량산출서-1201_남대천단위수량 2" xfId="13133"/>
    <cellStyle name="1_tree_10.24종합_오창수량산출서_수량산출서-1201_단위수량" xfId="13134"/>
    <cellStyle name="1_tree_10.24종합_오창수량산출서_수량산출서-1201_단위수량 2" xfId="13135"/>
    <cellStyle name="1_tree_10.24종합_오창수량산출서_수량산출서-1201_단위수량1" xfId="13136"/>
    <cellStyle name="1_tree_10.24종합_오창수량산출서_수량산출서-1201_단위수량1 2" xfId="13137"/>
    <cellStyle name="1_tree_10.24종합_오창수량산출서_수량산출서-1201_단위수량15" xfId="13138"/>
    <cellStyle name="1_tree_10.24종합_오창수량산출서_수량산출서-1201_단위수량15 2" xfId="13139"/>
    <cellStyle name="1_tree_10.24종합_오창수량산출서_수량산출서-1201_도곡단위수량" xfId="13140"/>
    <cellStyle name="1_tree_10.24종합_오창수량산출서_수량산출서-1201_도곡단위수량 2" xfId="13141"/>
    <cellStyle name="1_tree_10.24종합_오창수량산출서_수량산출서-1201_철거단위수량" xfId="13142"/>
    <cellStyle name="1_tree_10.24종합_오창수량산출서_수량산출서-1201_철거단위수량 2" xfId="13143"/>
    <cellStyle name="1_tree_10.24종합_오창수량산출서_수량산출서-1201_철거수량" xfId="13144"/>
    <cellStyle name="1_tree_10.24종합_오창수량산출서_수량산출서-1201_철거수량 2" xfId="13145"/>
    <cellStyle name="1_tree_10.24종합_오창수량산출서_수량산출서-1201_한수단위수량" xfId="13146"/>
    <cellStyle name="1_tree_10.24종합_오창수량산출서_수량산출서-1201_한수단위수량 2" xfId="13147"/>
    <cellStyle name="1_tree_10.24종합_오창수량산출서_시설물단위수량" xfId="13148"/>
    <cellStyle name="1_tree_10.24종합_오창수량산출서_시설물단위수량 2" xfId="13149"/>
    <cellStyle name="1_tree_10.24종합_오창수량산출서_시설물단위수량1" xfId="13150"/>
    <cellStyle name="1_tree_10.24종합_오창수량산출서_시설물단위수량1 2" xfId="13151"/>
    <cellStyle name="1_tree_10.24종합_오창수량산출서_시설물단위수량1_시설물단위수량" xfId="13152"/>
    <cellStyle name="1_tree_10.24종합_오창수량산출서_시설물단위수량1_시설물단위수량 2" xfId="13153"/>
    <cellStyle name="1_tree_10.24종합_오창수량산출서_철거단위수량" xfId="13154"/>
    <cellStyle name="1_tree_10.24종합_오창수량산출서_철거단위수량 2" xfId="13155"/>
    <cellStyle name="1_tree_10.24종합_오창수량산출서_철거수량" xfId="13156"/>
    <cellStyle name="1_tree_10.24종합_오창수량산출서_철거수량 2" xfId="13157"/>
    <cellStyle name="1_tree_10.24종합_오창수량산출서_한수단위수량" xfId="13158"/>
    <cellStyle name="1_tree_10.24종합_오창수량산출서_한수단위수량 2" xfId="13159"/>
    <cellStyle name="1_tree_10.24종합_철거단위수량" xfId="13160"/>
    <cellStyle name="1_tree_10.24종합_철거단위수량 2" xfId="13161"/>
    <cellStyle name="1_tree_10.24종합_철거수량" xfId="13162"/>
    <cellStyle name="1_tree_10.24종합_철거수량 2" xfId="13163"/>
    <cellStyle name="1_tree_10.24종합_한수단위수량" xfId="13164"/>
    <cellStyle name="1_tree_10.24종합_한수단위수량 2" xfId="13165"/>
    <cellStyle name="1_tree_NEW단위수량" xfId="13166"/>
    <cellStyle name="1_tree_NEW단위수량 2" xfId="13167"/>
    <cellStyle name="1_tree_NEW단위수량-영동" xfId="13168"/>
    <cellStyle name="1_tree_NEW단위수량-영동 2" xfId="13169"/>
    <cellStyle name="1_tree_NEW단위수량-주산" xfId="13170"/>
    <cellStyle name="1_tree_NEW단위수량-주산 2" xfId="13171"/>
    <cellStyle name="1_tree_Sheet1" xfId="7607"/>
    <cellStyle name="1_tree_Sheet1_00갑지" xfId="7608"/>
    <cellStyle name="1_tree_Sheet1_00갑지_04.마전중(기계변경후 )" xfId="7609"/>
    <cellStyle name="1_tree_Sheet1_00갑지_백화점화장실인테리어" xfId="7610"/>
    <cellStyle name="1_tree_Sheet1_00갑지_백화점화장실인테리어_04.마전중(기계변경후 )" xfId="7611"/>
    <cellStyle name="1_tree_Sheet1_00갑지_설계내역서" xfId="7612"/>
    <cellStyle name="1_tree_Sheet1_00갑지_설계내역서_04.마전중(기계변경후 )" xfId="7613"/>
    <cellStyle name="1_tree_Sheet1_00갑지_설계내역서_백화점화장실인테리어" xfId="7614"/>
    <cellStyle name="1_tree_Sheet1_00갑지_설계내역서_백화점화장실인테리어_04.마전중(기계변경후 )" xfId="7615"/>
    <cellStyle name="1_tree_Sheet1_00갑지_설계내역서_울산FITNESS인테리어" xfId="7616"/>
    <cellStyle name="1_tree_Sheet1_00갑지_설계내역서_울산FITNESS인테리어_04.마전중(기계변경후 )" xfId="7617"/>
    <cellStyle name="1_tree_Sheet1_00갑지_설계내역서_화명조경" xfId="7618"/>
    <cellStyle name="1_tree_Sheet1_00갑지_설계내역서_화명조경_04.마전중(기계변경후 )" xfId="7619"/>
    <cellStyle name="1_tree_Sheet1_00갑지_설계내역서_화명조경_백화점화장실인테리어" xfId="7620"/>
    <cellStyle name="1_tree_Sheet1_00갑지_설계내역서_화명조경_백화점화장실인테리어_04.마전중(기계변경후 )" xfId="7621"/>
    <cellStyle name="1_tree_Sheet1_00갑지_설계내역서_화명조경_울산FITNESS인테리어" xfId="7622"/>
    <cellStyle name="1_tree_Sheet1_00갑지_설계내역서_화명조경_울산FITNESS인테리어_04.마전중(기계변경후 )" xfId="7623"/>
    <cellStyle name="1_tree_Sheet1_00갑지_설계내역서1월7일" xfId="7624"/>
    <cellStyle name="1_tree_Sheet1_00갑지_설계내역서1월7일_04.마전중(기계변경후 )" xfId="7625"/>
    <cellStyle name="1_tree_Sheet1_00갑지_설계내역서1월7일_백화점화장실인테리어" xfId="7626"/>
    <cellStyle name="1_tree_Sheet1_00갑지_설계내역서1월7일_백화점화장실인테리어_04.마전중(기계변경후 )" xfId="7627"/>
    <cellStyle name="1_tree_Sheet1_00갑지_설계내역서1월7일_울산FITNESS인테리어" xfId="7628"/>
    <cellStyle name="1_tree_Sheet1_00갑지_설계내역서1월7일_울산FITNESS인테리어_04.마전중(기계변경후 )" xfId="7629"/>
    <cellStyle name="1_tree_Sheet1_00갑지_설계내역서1월7일_화명조경" xfId="7630"/>
    <cellStyle name="1_tree_Sheet1_00갑지_설계내역서1월7일_화명조경_04.마전중(기계변경후 )" xfId="7631"/>
    <cellStyle name="1_tree_Sheet1_00갑지_설계내역서1월7일_화명조경_백화점화장실인테리어" xfId="7632"/>
    <cellStyle name="1_tree_Sheet1_00갑지_설계내역서1월7일_화명조경_백화점화장실인테리어_04.마전중(기계변경후 )" xfId="7633"/>
    <cellStyle name="1_tree_Sheet1_00갑지_설계내역서1월7일_화명조경_울산FITNESS인테리어" xfId="7634"/>
    <cellStyle name="1_tree_Sheet1_00갑지_설계내역서1월7일_화명조경_울산FITNESS인테리어_04.마전중(기계변경후 )" xfId="7635"/>
    <cellStyle name="1_tree_Sheet1_00갑지_울산FITNESS인테리어" xfId="7636"/>
    <cellStyle name="1_tree_Sheet1_00갑지_울산FITNESS인테리어_04.마전중(기계변경후 )" xfId="7637"/>
    <cellStyle name="1_tree_Sheet1_00갑지_화명조경" xfId="7638"/>
    <cellStyle name="1_tree_Sheet1_00갑지_화명조경_04.마전중(기계변경후 )" xfId="7639"/>
    <cellStyle name="1_tree_Sheet1_00갑지_화명조경_백화점화장실인테리어" xfId="7640"/>
    <cellStyle name="1_tree_Sheet1_00갑지_화명조경_백화점화장실인테리어_04.마전중(기계변경후 )" xfId="7641"/>
    <cellStyle name="1_tree_Sheet1_00갑지_화명조경_울산FITNESS인테리어" xfId="7642"/>
    <cellStyle name="1_tree_Sheet1_00갑지_화명조경_울산FITNESS인테리어_04.마전중(기계변경후 )" xfId="7643"/>
    <cellStyle name="1_tree_Sheet1_04.마전중(기계변경후 )" xfId="7644"/>
    <cellStyle name="1_tree_Sheet1_과천놀이터설계서" xfId="7645"/>
    <cellStyle name="1_tree_Sheet1_과천놀이터설계서_04.마전중(기계변경후 )" xfId="7646"/>
    <cellStyle name="1_tree_Sheet1_과천놀이터설계서_백화점화장실인테리어" xfId="7647"/>
    <cellStyle name="1_tree_Sheet1_과천놀이터설계서_백화점화장실인테리어_04.마전중(기계변경후 )" xfId="7648"/>
    <cellStyle name="1_tree_Sheet1_과천놀이터설계서_설계내역서" xfId="7649"/>
    <cellStyle name="1_tree_Sheet1_과천놀이터설계서_설계내역서_04.마전중(기계변경후 )" xfId="7650"/>
    <cellStyle name="1_tree_Sheet1_과천놀이터설계서_설계내역서_백화점화장실인테리어" xfId="7651"/>
    <cellStyle name="1_tree_Sheet1_과천놀이터설계서_설계내역서_백화점화장실인테리어_04.마전중(기계변경후 )" xfId="7652"/>
    <cellStyle name="1_tree_Sheet1_과천놀이터설계서_설계내역서_울산FITNESS인테리어" xfId="7653"/>
    <cellStyle name="1_tree_Sheet1_과천놀이터설계서_설계내역서_울산FITNESS인테리어_04.마전중(기계변경후 )" xfId="7654"/>
    <cellStyle name="1_tree_Sheet1_과천놀이터설계서_설계내역서_화명조경" xfId="7655"/>
    <cellStyle name="1_tree_Sheet1_과천놀이터설계서_설계내역서_화명조경_04.마전중(기계변경후 )" xfId="7656"/>
    <cellStyle name="1_tree_Sheet1_과천놀이터설계서_설계내역서_화명조경_백화점화장실인테리어" xfId="7657"/>
    <cellStyle name="1_tree_Sheet1_과천놀이터설계서_설계내역서_화명조경_백화점화장실인테리어_04.마전중(기계변경후 )" xfId="7658"/>
    <cellStyle name="1_tree_Sheet1_과천놀이터설계서_설계내역서_화명조경_울산FITNESS인테리어" xfId="7659"/>
    <cellStyle name="1_tree_Sheet1_과천놀이터설계서_설계내역서_화명조경_울산FITNESS인테리어_04.마전중(기계변경후 )" xfId="7660"/>
    <cellStyle name="1_tree_Sheet1_과천놀이터설계서_설계내역서1월7일" xfId="7661"/>
    <cellStyle name="1_tree_Sheet1_과천놀이터설계서_설계내역서1월7일_04.마전중(기계변경후 )" xfId="7662"/>
    <cellStyle name="1_tree_Sheet1_과천놀이터설계서_설계내역서1월7일_백화점화장실인테리어" xfId="7663"/>
    <cellStyle name="1_tree_Sheet1_과천놀이터설계서_설계내역서1월7일_백화점화장실인테리어_04.마전중(기계변경후 )" xfId="7664"/>
    <cellStyle name="1_tree_Sheet1_과천놀이터설계서_설계내역서1월7일_울산FITNESS인테리어" xfId="7665"/>
    <cellStyle name="1_tree_Sheet1_과천놀이터설계서_설계내역서1월7일_울산FITNESS인테리어_04.마전중(기계변경후 )" xfId="7666"/>
    <cellStyle name="1_tree_Sheet1_과천놀이터설계서_설계내역서1월7일_화명조경" xfId="7667"/>
    <cellStyle name="1_tree_Sheet1_과천놀이터설계서_설계내역서1월7일_화명조경_04.마전중(기계변경후 )" xfId="7668"/>
    <cellStyle name="1_tree_Sheet1_과천놀이터설계서_설계내역서1월7일_화명조경_백화점화장실인테리어" xfId="7669"/>
    <cellStyle name="1_tree_Sheet1_과천놀이터설계서_설계내역서1월7일_화명조경_백화점화장실인테리어_04.마전중(기계변경후 )" xfId="7670"/>
    <cellStyle name="1_tree_Sheet1_과천놀이터설계서_설계내역서1월7일_화명조경_울산FITNESS인테리어" xfId="7671"/>
    <cellStyle name="1_tree_Sheet1_과천놀이터설계서_설계내역서1월7일_화명조경_울산FITNESS인테리어_04.마전중(기계변경후 )" xfId="7672"/>
    <cellStyle name="1_tree_Sheet1_과천놀이터설계서_울산FITNESS인테리어" xfId="7673"/>
    <cellStyle name="1_tree_Sheet1_과천놀이터설계서_울산FITNESS인테리어_04.마전중(기계변경후 )" xfId="7674"/>
    <cellStyle name="1_tree_Sheet1_과천놀이터설계서_화명조경" xfId="7675"/>
    <cellStyle name="1_tree_Sheet1_과천놀이터설계서_화명조경_04.마전중(기계변경후 )" xfId="7676"/>
    <cellStyle name="1_tree_Sheet1_과천놀이터설계서_화명조경_백화점화장실인테리어" xfId="7677"/>
    <cellStyle name="1_tree_Sheet1_과천놀이터설계서_화명조경_백화점화장실인테리어_04.마전중(기계변경후 )" xfId="7678"/>
    <cellStyle name="1_tree_Sheet1_과천놀이터설계서_화명조경_울산FITNESS인테리어" xfId="7679"/>
    <cellStyle name="1_tree_Sheet1_과천놀이터설계서_화명조경_울산FITNESS인테리어_04.마전중(기계변경후 )" xfId="7680"/>
    <cellStyle name="1_tree_Sheet1_백화점화장실인테리어" xfId="7681"/>
    <cellStyle name="1_tree_Sheet1_백화점화장실인테리어_04.마전중(기계변경후 )" xfId="7682"/>
    <cellStyle name="1_tree_Sheet1_울산FITNESS인테리어" xfId="7683"/>
    <cellStyle name="1_tree_Sheet1_울산FITNESS인테리어_04.마전중(기계변경후 )" xfId="7684"/>
    <cellStyle name="1_tree_Sheet1_총괄갑지" xfId="7685"/>
    <cellStyle name="1_tree_Sheet1_총괄갑지_04.마전중(기계변경후 )" xfId="7686"/>
    <cellStyle name="1_tree_Sheet1_총괄갑지_백화점화장실인테리어" xfId="7687"/>
    <cellStyle name="1_tree_Sheet1_총괄갑지_백화점화장실인테리어_04.마전중(기계변경후 )" xfId="7688"/>
    <cellStyle name="1_tree_Sheet1_총괄갑지_설계내역서" xfId="7689"/>
    <cellStyle name="1_tree_Sheet1_총괄갑지_설계내역서_04.마전중(기계변경후 )" xfId="7690"/>
    <cellStyle name="1_tree_Sheet1_총괄갑지_설계내역서_백화점화장실인테리어" xfId="7691"/>
    <cellStyle name="1_tree_Sheet1_총괄갑지_설계내역서_백화점화장실인테리어_04.마전중(기계변경후 )" xfId="7692"/>
    <cellStyle name="1_tree_Sheet1_총괄갑지_설계내역서_울산FITNESS인테리어" xfId="7693"/>
    <cellStyle name="1_tree_Sheet1_총괄갑지_설계내역서_울산FITNESS인테리어_04.마전중(기계변경후 )" xfId="7694"/>
    <cellStyle name="1_tree_Sheet1_총괄갑지_설계내역서_화명조경" xfId="7695"/>
    <cellStyle name="1_tree_Sheet1_총괄갑지_설계내역서_화명조경_04.마전중(기계변경후 )" xfId="7696"/>
    <cellStyle name="1_tree_Sheet1_총괄갑지_설계내역서_화명조경_백화점화장실인테리어" xfId="7697"/>
    <cellStyle name="1_tree_Sheet1_총괄갑지_설계내역서_화명조경_백화점화장실인테리어_04.마전중(기계변경후 )" xfId="7698"/>
    <cellStyle name="1_tree_Sheet1_총괄갑지_설계내역서_화명조경_울산FITNESS인테리어" xfId="7699"/>
    <cellStyle name="1_tree_Sheet1_총괄갑지_설계내역서_화명조경_울산FITNESS인테리어_04.마전중(기계변경후 )" xfId="7700"/>
    <cellStyle name="1_tree_Sheet1_총괄갑지_설계내역서1월7일" xfId="7701"/>
    <cellStyle name="1_tree_Sheet1_총괄갑지_설계내역서1월7일_04.마전중(기계변경후 )" xfId="7702"/>
    <cellStyle name="1_tree_Sheet1_총괄갑지_설계내역서1월7일_백화점화장실인테리어" xfId="7703"/>
    <cellStyle name="1_tree_Sheet1_총괄갑지_설계내역서1월7일_백화점화장실인테리어_04.마전중(기계변경후 )" xfId="7704"/>
    <cellStyle name="1_tree_Sheet1_총괄갑지_설계내역서1월7일_울산FITNESS인테리어" xfId="7705"/>
    <cellStyle name="1_tree_Sheet1_총괄갑지_설계내역서1월7일_울산FITNESS인테리어_04.마전중(기계변경후 )" xfId="7706"/>
    <cellStyle name="1_tree_Sheet1_총괄갑지_설계내역서1월7일_화명조경" xfId="7707"/>
    <cellStyle name="1_tree_Sheet1_총괄갑지_설계내역서1월7일_화명조경_04.마전중(기계변경후 )" xfId="7708"/>
    <cellStyle name="1_tree_Sheet1_총괄갑지_설계내역서1월7일_화명조경_백화점화장실인테리어" xfId="7709"/>
    <cellStyle name="1_tree_Sheet1_총괄갑지_설계내역서1월7일_화명조경_백화점화장실인테리어_04.마전중(기계변경후 )" xfId="7710"/>
    <cellStyle name="1_tree_Sheet1_총괄갑지_설계내역서1월7일_화명조경_울산FITNESS인테리어" xfId="7711"/>
    <cellStyle name="1_tree_Sheet1_총괄갑지_설계내역서1월7일_화명조경_울산FITNESS인테리어_04.마전중(기계변경후 )" xfId="7712"/>
    <cellStyle name="1_tree_Sheet1_총괄갑지_울산FITNESS인테리어" xfId="7713"/>
    <cellStyle name="1_tree_Sheet1_총괄갑지_울산FITNESS인테리어_04.마전중(기계변경후 )" xfId="7714"/>
    <cellStyle name="1_tree_Sheet1_총괄갑지_화명조경" xfId="7715"/>
    <cellStyle name="1_tree_Sheet1_총괄갑지_화명조경_04.마전중(기계변경후 )" xfId="7716"/>
    <cellStyle name="1_tree_Sheet1_총괄갑지_화명조경_백화점화장실인테리어" xfId="7717"/>
    <cellStyle name="1_tree_Sheet1_총괄갑지_화명조경_백화점화장실인테리어_04.마전중(기계변경후 )" xfId="7718"/>
    <cellStyle name="1_tree_Sheet1_총괄갑지_화명조경_울산FITNESS인테리어" xfId="7719"/>
    <cellStyle name="1_tree_Sheet1_총괄갑지_화명조경_울산FITNESS인테리어_04.마전중(기계변경후 )" xfId="7720"/>
    <cellStyle name="1_tree_Sheet1_총괄내역서" xfId="7721"/>
    <cellStyle name="1_tree_Sheet1_총괄내역서_04.마전중(기계변경후 )" xfId="7722"/>
    <cellStyle name="1_tree_Sheet1_총괄내역서_백화점화장실인테리어" xfId="7723"/>
    <cellStyle name="1_tree_Sheet1_총괄내역서_백화점화장실인테리어_04.마전중(기계변경후 )" xfId="7724"/>
    <cellStyle name="1_tree_Sheet1_총괄내역서_설계내역서" xfId="7725"/>
    <cellStyle name="1_tree_Sheet1_총괄내역서_설계내역서_04.마전중(기계변경후 )" xfId="7726"/>
    <cellStyle name="1_tree_Sheet1_총괄내역서_설계내역서_백화점화장실인테리어" xfId="7727"/>
    <cellStyle name="1_tree_Sheet1_총괄내역서_설계내역서_백화점화장실인테리어_04.마전중(기계변경후 )" xfId="7728"/>
    <cellStyle name="1_tree_Sheet1_총괄내역서_설계내역서_울산FITNESS인테리어" xfId="7729"/>
    <cellStyle name="1_tree_Sheet1_총괄내역서_설계내역서_울산FITNESS인테리어_04.마전중(기계변경후 )" xfId="7730"/>
    <cellStyle name="1_tree_Sheet1_총괄내역서_설계내역서_화명조경" xfId="7731"/>
    <cellStyle name="1_tree_Sheet1_총괄내역서_설계내역서_화명조경_04.마전중(기계변경후 )" xfId="7732"/>
    <cellStyle name="1_tree_Sheet1_총괄내역서_설계내역서_화명조경_백화점화장실인테리어" xfId="7733"/>
    <cellStyle name="1_tree_Sheet1_총괄내역서_설계내역서_화명조경_백화점화장실인테리어_04.마전중(기계변경후 )" xfId="7734"/>
    <cellStyle name="1_tree_Sheet1_총괄내역서_설계내역서_화명조경_울산FITNESS인테리어" xfId="7735"/>
    <cellStyle name="1_tree_Sheet1_총괄내역서_설계내역서_화명조경_울산FITNESS인테리어_04.마전중(기계변경후 )" xfId="7736"/>
    <cellStyle name="1_tree_Sheet1_총괄내역서_설계내역서1월7일" xfId="7737"/>
    <cellStyle name="1_tree_Sheet1_총괄내역서_설계내역서1월7일_04.마전중(기계변경후 )" xfId="7738"/>
    <cellStyle name="1_tree_Sheet1_총괄내역서_설계내역서1월7일_백화점화장실인테리어" xfId="7739"/>
    <cellStyle name="1_tree_Sheet1_총괄내역서_설계내역서1월7일_백화점화장실인테리어_04.마전중(기계변경후 )" xfId="7740"/>
    <cellStyle name="1_tree_Sheet1_총괄내역서_설계내역서1월7일_울산FITNESS인테리어" xfId="7741"/>
    <cellStyle name="1_tree_Sheet1_총괄내역서_설계내역서1월7일_울산FITNESS인테리어_04.마전중(기계변경후 )" xfId="7742"/>
    <cellStyle name="1_tree_Sheet1_총괄내역서_설계내역서1월7일_화명조경" xfId="7743"/>
    <cellStyle name="1_tree_Sheet1_총괄내역서_설계내역서1월7일_화명조경_04.마전중(기계변경후 )" xfId="7744"/>
    <cellStyle name="1_tree_Sheet1_총괄내역서_설계내역서1월7일_화명조경_백화점화장실인테리어" xfId="7745"/>
    <cellStyle name="1_tree_Sheet1_총괄내역서_설계내역서1월7일_화명조경_백화점화장실인테리어_04.마전중(기계변경후 )" xfId="7746"/>
    <cellStyle name="1_tree_Sheet1_총괄내역서_설계내역서1월7일_화명조경_울산FITNESS인테리어" xfId="7747"/>
    <cellStyle name="1_tree_Sheet1_총괄내역서_설계내역서1월7일_화명조경_울산FITNESS인테리어_04.마전중(기계변경후 )" xfId="7748"/>
    <cellStyle name="1_tree_Sheet1_총괄내역서_울산FITNESS인테리어" xfId="7749"/>
    <cellStyle name="1_tree_Sheet1_총괄내역서_울산FITNESS인테리어_04.마전중(기계변경후 )" xfId="7750"/>
    <cellStyle name="1_tree_Sheet1_총괄내역서_화명조경" xfId="7751"/>
    <cellStyle name="1_tree_Sheet1_총괄내역서_화명조경_04.마전중(기계변경후 )" xfId="7752"/>
    <cellStyle name="1_tree_Sheet1_총괄내역서_화명조경_백화점화장실인테리어" xfId="7753"/>
    <cellStyle name="1_tree_Sheet1_총괄내역서_화명조경_백화점화장실인테리어_04.마전중(기계변경후 )" xfId="7754"/>
    <cellStyle name="1_tree_Sheet1_총괄내역서_화명조경_울산FITNESS인테리어" xfId="7755"/>
    <cellStyle name="1_tree_Sheet1_총괄내역서_화명조경_울산FITNESS인테리어_04.마전중(기계변경후 )" xfId="7756"/>
    <cellStyle name="1_tree_Sheet1_화명조경" xfId="7757"/>
    <cellStyle name="1_tree_Sheet1_화명조경_04.마전중(기계변경후 )" xfId="7758"/>
    <cellStyle name="1_tree_Sheet1_화명조경_백화점화장실인테리어" xfId="7759"/>
    <cellStyle name="1_tree_Sheet1_화명조경_백화점화장실인테리어_04.마전중(기계변경후 )" xfId="7760"/>
    <cellStyle name="1_tree_Sheet1_화명조경_울산FITNESS인테리어" xfId="7761"/>
    <cellStyle name="1_tree_Sheet1_화명조경_울산FITNESS인테리어_04.마전중(기계변경후 )" xfId="7762"/>
    <cellStyle name="1_tree_갑지0601" xfId="6392"/>
    <cellStyle name="1_tree_갑지0601_00갑지" xfId="6393"/>
    <cellStyle name="1_tree_갑지0601_00갑지_04.마전중(기계변경후 )" xfId="6394"/>
    <cellStyle name="1_tree_갑지0601_00갑지_백화점화장실인테리어" xfId="6395"/>
    <cellStyle name="1_tree_갑지0601_00갑지_백화점화장실인테리어_04.마전중(기계변경후 )" xfId="6396"/>
    <cellStyle name="1_tree_갑지0601_00갑지_설계내역서" xfId="6397"/>
    <cellStyle name="1_tree_갑지0601_00갑지_설계내역서_04.마전중(기계변경후 )" xfId="6398"/>
    <cellStyle name="1_tree_갑지0601_00갑지_설계내역서_백화점화장실인테리어" xfId="6399"/>
    <cellStyle name="1_tree_갑지0601_00갑지_설계내역서_백화점화장실인테리어_04.마전중(기계변경후 )" xfId="6400"/>
    <cellStyle name="1_tree_갑지0601_00갑지_설계내역서_울산FITNESS인테리어" xfId="6401"/>
    <cellStyle name="1_tree_갑지0601_00갑지_설계내역서_울산FITNESS인테리어_04.마전중(기계변경후 )" xfId="6402"/>
    <cellStyle name="1_tree_갑지0601_00갑지_설계내역서_화명조경" xfId="6403"/>
    <cellStyle name="1_tree_갑지0601_00갑지_설계내역서_화명조경_04.마전중(기계변경후 )" xfId="6404"/>
    <cellStyle name="1_tree_갑지0601_00갑지_설계내역서_화명조경_백화점화장실인테리어" xfId="6405"/>
    <cellStyle name="1_tree_갑지0601_00갑지_설계내역서_화명조경_백화점화장실인테리어_04.마전중(기계변경후 )" xfId="6406"/>
    <cellStyle name="1_tree_갑지0601_00갑지_설계내역서_화명조경_울산FITNESS인테리어" xfId="6407"/>
    <cellStyle name="1_tree_갑지0601_00갑지_설계내역서_화명조경_울산FITNESS인테리어_04.마전중(기계변경후 )" xfId="6408"/>
    <cellStyle name="1_tree_갑지0601_00갑지_설계내역서1월7일" xfId="6409"/>
    <cellStyle name="1_tree_갑지0601_00갑지_설계내역서1월7일_04.마전중(기계변경후 )" xfId="6410"/>
    <cellStyle name="1_tree_갑지0601_00갑지_설계내역서1월7일_백화점화장실인테리어" xfId="6411"/>
    <cellStyle name="1_tree_갑지0601_00갑지_설계내역서1월7일_백화점화장실인테리어_04.마전중(기계변경후 )" xfId="6412"/>
    <cellStyle name="1_tree_갑지0601_00갑지_설계내역서1월7일_울산FITNESS인테리어" xfId="6413"/>
    <cellStyle name="1_tree_갑지0601_00갑지_설계내역서1월7일_울산FITNESS인테리어_04.마전중(기계변경후 )" xfId="6414"/>
    <cellStyle name="1_tree_갑지0601_00갑지_설계내역서1월7일_화명조경" xfId="6415"/>
    <cellStyle name="1_tree_갑지0601_00갑지_설계내역서1월7일_화명조경_04.마전중(기계변경후 )" xfId="6416"/>
    <cellStyle name="1_tree_갑지0601_00갑지_설계내역서1월7일_화명조경_백화점화장실인테리어" xfId="6417"/>
    <cellStyle name="1_tree_갑지0601_00갑지_설계내역서1월7일_화명조경_백화점화장실인테리어_04.마전중(기계변경후 )" xfId="6418"/>
    <cellStyle name="1_tree_갑지0601_00갑지_설계내역서1월7일_화명조경_울산FITNESS인테리어" xfId="6419"/>
    <cellStyle name="1_tree_갑지0601_00갑지_설계내역서1월7일_화명조경_울산FITNESS인테리어_04.마전중(기계변경후 )" xfId="6420"/>
    <cellStyle name="1_tree_갑지0601_00갑지_울산FITNESS인테리어" xfId="6421"/>
    <cellStyle name="1_tree_갑지0601_00갑지_울산FITNESS인테리어_04.마전중(기계변경후 )" xfId="6422"/>
    <cellStyle name="1_tree_갑지0601_00갑지_화명조경" xfId="6423"/>
    <cellStyle name="1_tree_갑지0601_00갑지_화명조경_04.마전중(기계변경후 )" xfId="6424"/>
    <cellStyle name="1_tree_갑지0601_00갑지_화명조경_백화점화장실인테리어" xfId="6425"/>
    <cellStyle name="1_tree_갑지0601_00갑지_화명조경_백화점화장실인테리어_04.마전중(기계변경후 )" xfId="6426"/>
    <cellStyle name="1_tree_갑지0601_00갑지_화명조경_울산FITNESS인테리어" xfId="6427"/>
    <cellStyle name="1_tree_갑지0601_00갑지_화명조경_울산FITNESS인테리어_04.마전중(기계변경후 )" xfId="6428"/>
    <cellStyle name="1_tree_갑지0601_04.마전중(기계변경후 )" xfId="6429"/>
    <cellStyle name="1_tree_갑지0601_과천놀이터설계서" xfId="6430"/>
    <cellStyle name="1_tree_갑지0601_과천놀이터설계서_04.마전중(기계변경후 )" xfId="6431"/>
    <cellStyle name="1_tree_갑지0601_과천놀이터설계서_백화점화장실인테리어" xfId="6432"/>
    <cellStyle name="1_tree_갑지0601_과천놀이터설계서_백화점화장실인테리어_04.마전중(기계변경후 )" xfId="6433"/>
    <cellStyle name="1_tree_갑지0601_과천놀이터설계서_설계내역서" xfId="6434"/>
    <cellStyle name="1_tree_갑지0601_과천놀이터설계서_설계내역서_04.마전중(기계변경후 )" xfId="6435"/>
    <cellStyle name="1_tree_갑지0601_과천놀이터설계서_설계내역서_백화점화장실인테리어" xfId="6436"/>
    <cellStyle name="1_tree_갑지0601_과천놀이터설계서_설계내역서_백화점화장실인테리어_04.마전중(기계변경후 )" xfId="6437"/>
    <cellStyle name="1_tree_갑지0601_과천놀이터설계서_설계내역서_울산FITNESS인테리어" xfId="6438"/>
    <cellStyle name="1_tree_갑지0601_과천놀이터설계서_설계내역서_울산FITNESS인테리어_04.마전중(기계변경후 )" xfId="6439"/>
    <cellStyle name="1_tree_갑지0601_과천놀이터설계서_설계내역서_화명조경" xfId="6440"/>
    <cellStyle name="1_tree_갑지0601_과천놀이터설계서_설계내역서_화명조경_04.마전중(기계변경후 )" xfId="6441"/>
    <cellStyle name="1_tree_갑지0601_과천놀이터설계서_설계내역서_화명조경_백화점화장실인테리어" xfId="6442"/>
    <cellStyle name="1_tree_갑지0601_과천놀이터설계서_설계내역서_화명조경_백화점화장실인테리어_04.마전중(기계변경후 )" xfId="6443"/>
    <cellStyle name="1_tree_갑지0601_과천놀이터설계서_설계내역서_화명조경_울산FITNESS인테리어" xfId="6444"/>
    <cellStyle name="1_tree_갑지0601_과천놀이터설계서_설계내역서_화명조경_울산FITNESS인테리어_04.마전중(기계변경후 )" xfId="6445"/>
    <cellStyle name="1_tree_갑지0601_과천놀이터설계서_설계내역서1월7일" xfId="6446"/>
    <cellStyle name="1_tree_갑지0601_과천놀이터설계서_설계내역서1월7일_04.마전중(기계변경후 )" xfId="6447"/>
    <cellStyle name="1_tree_갑지0601_과천놀이터설계서_설계내역서1월7일_백화점화장실인테리어" xfId="6448"/>
    <cellStyle name="1_tree_갑지0601_과천놀이터설계서_설계내역서1월7일_백화점화장실인테리어_04.마전중(기계변경후 )" xfId="6449"/>
    <cellStyle name="1_tree_갑지0601_과천놀이터설계서_설계내역서1월7일_울산FITNESS인테리어" xfId="6450"/>
    <cellStyle name="1_tree_갑지0601_과천놀이터설계서_설계내역서1월7일_울산FITNESS인테리어_04.마전중(기계변경후 )" xfId="6451"/>
    <cellStyle name="1_tree_갑지0601_과천놀이터설계서_설계내역서1월7일_화명조경" xfId="6452"/>
    <cellStyle name="1_tree_갑지0601_과천놀이터설계서_설계내역서1월7일_화명조경_04.마전중(기계변경후 )" xfId="6453"/>
    <cellStyle name="1_tree_갑지0601_과천놀이터설계서_설계내역서1월7일_화명조경_백화점화장실인테리어" xfId="6454"/>
    <cellStyle name="1_tree_갑지0601_과천놀이터설계서_설계내역서1월7일_화명조경_백화점화장실인테리어_04.마전중(기계변경후 )" xfId="6455"/>
    <cellStyle name="1_tree_갑지0601_과천놀이터설계서_설계내역서1월7일_화명조경_울산FITNESS인테리어" xfId="6456"/>
    <cellStyle name="1_tree_갑지0601_과천놀이터설계서_설계내역서1월7일_화명조경_울산FITNESS인테리어_04.마전중(기계변경후 )" xfId="6457"/>
    <cellStyle name="1_tree_갑지0601_과천놀이터설계서_울산FITNESS인테리어" xfId="6458"/>
    <cellStyle name="1_tree_갑지0601_과천놀이터설계서_울산FITNESS인테리어_04.마전중(기계변경후 )" xfId="6459"/>
    <cellStyle name="1_tree_갑지0601_과천놀이터설계서_화명조경" xfId="6460"/>
    <cellStyle name="1_tree_갑지0601_과천놀이터설계서_화명조경_04.마전중(기계변경후 )" xfId="6461"/>
    <cellStyle name="1_tree_갑지0601_과천놀이터설계서_화명조경_백화점화장실인테리어" xfId="6462"/>
    <cellStyle name="1_tree_갑지0601_과천놀이터설계서_화명조경_백화점화장실인테리어_04.마전중(기계변경후 )" xfId="6463"/>
    <cellStyle name="1_tree_갑지0601_과천놀이터설계서_화명조경_울산FITNESS인테리어" xfId="6464"/>
    <cellStyle name="1_tree_갑지0601_과천놀이터설계서_화명조경_울산FITNESS인테리어_04.마전중(기계변경후 )" xfId="6465"/>
    <cellStyle name="1_tree_갑지0601_백화점화장실인테리어" xfId="6466"/>
    <cellStyle name="1_tree_갑지0601_백화점화장실인테리어_04.마전중(기계변경후 )" xfId="6467"/>
    <cellStyle name="1_tree_갑지0601_울산FITNESS인테리어" xfId="6468"/>
    <cellStyle name="1_tree_갑지0601_울산FITNESS인테리어_04.마전중(기계변경후 )" xfId="6469"/>
    <cellStyle name="1_tree_갑지0601_총괄갑지" xfId="6470"/>
    <cellStyle name="1_tree_갑지0601_총괄갑지_04.마전중(기계변경후 )" xfId="6471"/>
    <cellStyle name="1_tree_갑지0601_총괄갑지_백화점화장실인테리어" xfId="6472"/>
    <cellStyle name="1_tree_갑지0601_총괄갑지_백화점화장실인테리어_04.마전중(기계변경후 )" xfId="6473"/>
    <cellStyle name="1_tree_갑지0601_총괄갑지_설계내역서" xfId="6474"/>
    <cellStyle name="1_tree_갑지0601_총괄갑지_설계내역서_04.마전중(기계변경후 )" xfId="6475"/>
    <cellStyle name="1_tree_갑지0601_총괄갑지_설계내역서_백화점화장실인테리어" xfId="6476"/>
    <cellStyle name="1_tree_갑지0601_총괄갑지_설계내역서_백화점화장실인테리어_04.마전중(기계변경후 )" xfId="6477"/>
    <cellStyle name="1_tree_갑지0601_총괄갑지_설계내역서_울산FITNESS인테리어" xfId="6478"/>
    <cellStyle name="1_tree_갑지0601_총괄갑지_설계내역서_울산FITNESS인테리어_04.마전중(기계변경후 )" xfId="6479"/>
    <cellStyle name="1_tree_갑지0601_총괄갑지_설계내역서_화명조경" xfId="6480"/>
    <cellStyle name="1_tree_갑지0601_총괄갑지_설계내역서_화명조경_04.마전중(기계변경후 )" xfId="6481"/>
    <cellStyle name="1_tree_갑지0601_총괄갑지_설계내역서_화명조경_백화점화장실인테리어" xfId="6482"/>
    <cellStyle name="1_tree_갑지0601_총괄갑지_설계내역서_화명조경_백화점화장실인테리어_04.마전중(기계변경후 )" xfId="6483"/>
    <cellStyle name="1_tree_갑지0601_총괄갑지_설계내역서_화명조경_울산FITNESS인테리어" xfId="6484"/>
    <cellStyle name="1_tree_갑지0601_총괄갑지_설계내역서_화명조경_울산FITNESS인테리어_04.마전중(기계변경후 )" xfId="6485"/>
    <cellStyle name="1_tree_갑지0601_총괄갑지_설계내역서1월7일" xfId="6486"/>
    <cellStyle name="1_tree_갑지0601_총괄갑지_설계내역서1월7일_04.마전중(기계변경후 )" xfId="6487"/>
    <cellStyle name="1_tree_갑지0601_총괄갑지_설계내역서1월7일_백화점화장실인테리어" xfId="6488"/>
    <cellStyle name="1_tree_갑지0601_총괄갑지_설계내역서1월7일_백화점화장실인테리어_04.마전중(기계변경후 )" xfId="6489"/>
    <cellStyle name="1_tree_갑지0601_총괄갑지_설계내역서1월7일_울산FITNESS인테리어" xfId="6490"/>
    <cellStyle name="1_tree_갑지0601_총괄갑지_설계내역서1월7일_울산FITNESS인테리어_04.마전중(기계변경후 )" xfId="6491"/>
    <cellStyle name="1_tree_갑지0601_총괄갑지_설계내역서1월7일_화명조경" xfId="6492"/>
    <cellStyle name="1_tree_갑지0601_총괄갑지_설계내역서1월7일_화명조경_04.마전중(기계변경후 )" xfId="6493"/>
    <cellStyle name="1_tree_갑지0601_총괄갑지_설계내역서1월7일_화명조경_백화점화장실인테리어" xfId="6494"/>
    <cellStyle name="1_tree_갑지0601_총괄갑지_설계내역서1월7일_화명조경_백화점화장실인테리어_04.마전중(기계변경후 )" xfId="6495"/>
    <cellStyle name="1_tree_갑지0601_총괄갑지_설계내역서1월7일_화명조경_울산FITNESS인테리어" xfId="6496"/>
    <cellStyle name="1_tree_갑지0601_총괄갑지_설계내역서1월7일_화명조경_울산FITNESS인테리어_04.마전중(기계변경후 )" xfId="6497"/>
    <cellStyle name="1_tree_갑지0601_총괄갑지_울산FITNESS인테리어" xfId="6498"/>
    <cellStyle name="1_tree_갑지0601_총괄갑지_울산FITNESS인테리어_04.마전중(기계변경후 )" xfId="6499"/>
    <cellStyle name="1_tree_갑지0601_총괄갑지_화명조경" xfId="6500"/>
    <cellStyle name="1_tree_갑지0601_총괄갑지_화명조경_04.마전중(기계변경후 )" xfId="6501"/>
    <cellStyle name="1_tree_갑지0601_총괄갑지_화명조경_백화점화장실인테리어" xfId="6502"/>
    <cellStyle name="1_tree_갑지0601_총괄갑지_화명조경_백화점화장실인테리어_04.마전중(기계변경후 )" xfId="6503"/>
    <cellStyle name="1_tree_갑지0601_총괄갑지_화명조경_울산FITNESS인테리어" xfId="6504"/>
    <cellStyle name="1_tree_갑지0601_총괄갑지_화명조경_울산FITNESS인테리어_04.마전중(기계변경후 )" xfId="6505"/>
    <cellStyle name="1_tree_갑지0601_총괄내역서" xfId="6506"/>
    <cellStyle name="1_tree_갑지0601_총괄내역서_04.마전중(기계변경후 )" xfId="6507"/>
    <cellStyle name="1_tree_갑지0601_총괄내역서_백화점화장실인테리어" xfId="6508"/>
    <cellStyle name="1_tree_갑지0601_총괄내역서_백화점화장실인테리어_04.마전중(기계변경후 )" xfId="6509"/>
    <cellStyle name="1_tree_갑지0601_총괄내역서_설계내역서" xfId="6510"/>
    <cellStyle name="1_tree_갑지0601_총괄내역서_설계내역서_04.마전중(기계변경후 )" xfId="6511"/>
    <cellStyle name="1_tree_갑지0601_총괄내역서_설계내역서_백화점화장실인테리어" xfId="6512"/>
    <cellStyle name="1_tree_갑지0601_총괄내역서_설계내역서_백화점화장실인테리어_04.마전중(기계변경후 )" xfId="6513"/>
    <cellStyle name="1_tree_갑지0601_총괄내역서_설계내역서_울산FITNESS인테리어" xfId="6514"/>
    <cellStyle name="1_tree_갑지0601_총괄내역서_설계내역서_울산FITNESS인테리어_04.마전중(기계변경후 )" xfId="6515"/>
    <cellStyle name="1_tree_갑지0601_총괄내역서_설계내역서_화명조경" xfId="6516"/>
    <cellStyle name="1_tree_갑지0601_총괄내역서_설계내역서_화명조경_04.마전중(기계변경후 )" xfId="6517"/>
    <cellStyle name="1_tree_갑지0601_총괄내역서_설계내역서_화명조경_백화점화장실인테리어" xfId="6518"/>
    <cellStyle name="1_tree_갑지0601_총괄내역서_설계내역서_화명조경_백화점화장실인테리어_04.마전중(기계변경후 )" xfId="6519"/>
    <cellStyle name="1_tree_갑지0601_총괄내역서_설계내역서_화명조경_울산FITNESS인테리어" xfId="6520"/>
    <cellStyle name="1_tree_갑지0601_총괄내역서_설계내역서_화명조경_울산FITNESS인테리어_04.마전중(기계변경후 )" xfId="6521"/>
    <cellStyle name="1_tree_갑지0601_총괄내역서_설계내역서1월7일" xfId="6522"/>
    <cellStyle name="1_tree_갑지0601_총괄내역서_설계내역서1월7일_04.마전중(기계변경후 )" xfId="6523"/>
    <cellStyle name="1_tree_갑지0601_총괄내역서_설계내역서1월7일_백화점화장실인테리어" xfId="6524"/>
    <cellStyle name="1_tree_갑지0601_총괄내역서_설계내역서1월7일_백화점화장실인테리어_04.마전중(기계변경후 )" xfId="6525"/>
    <cellStyle name="1_tree_갑지0601_총괄내역서_설계내역서1월7일_울산FITNESS인테리어" xfId="6526"/>
    <cellStyle name="1_tree_갑지0601_총괄내역서_설계내역서1월7일_울산FITNESS인테리어_04.마전중(기계변경후 )" xfId="6527"/>
    <cellStyle name="1_tree_갑지0601_총괄내역서_설계내역서1월7일_화명조경" xfId="6528"/>
    <cellStyle name="1_tree_갑지0601_총괄내역서_설계내역서1월7일_화명조경_04.마전중(기계변경후 )" xfId="6529"/>
    <cellStyle name="1_tree_갑지0601_총괄내역서_설계내역서1월7일_화명조경_백화점화장실인테리어" xfId="6530"/>
    <cellStyle name="1_tree_갑지0601_총괄내역서_설계내역서1월7일_화명조경_백화점화장실인테리어_04.마전중(기계변경후 )" xfId="6531"/>
    <cellStyle name="1_tree_갑지0601_총괄내역서_설계내역서1월7일_화명조경_울산FITNESS인테리어" xfId="6532"/>
    <cellStyle name="1_tree_갑지0601_총괄내역서_설계내역서1월7일_화명조경_울산FITNESS인테리어_04.마전중(기계변경후 )" xfId="6533"/>
    <cellStyle name="1_tree_갑지0601_총괄내역서_울산FITNESS인테리어" xfId="6534"/>
    <cellStyle name="1_tree_갑지0601_총괄내역서_울산FITNESS인테리어_04.마전중(기계변경후 )" xfId="6535"/>
    <cellStyle name="1_tree_갑지0601_총괄내역서_화명조경" xfId="6536"/>
    <cellStyle name="1_tree_갑지0601_총괄내역서_화명조경_04.마전중(기계변경후 )" xfId="6537"/>
    <cellStyle name="1_tree_갑지0601_총괄내역서_화명조경_백화점화장실인테리어" xfId="6538"/>
    <cellStyle name="1_tree_갑지0601_총괄내역서_화명조경_백화점화장실인테리어_04.마전중(기계변경후 )" xfId="6539"/>
    <cellStyle name="1_tree_갑지0601_총괄내역서_화명조경_울산FITNESS인테리어" xfId="6540"/>
    <cellStyle name="1_tree_갑지0601_총괄내역서_화명조경_울산FITNESS인테리어_04.마전중(기계변경후 )" xfId="6541"/>
    <cellStyle name="1_tree_갑지0601_화명조경" xfId="6542"/>
    <cellStyle name="1_tree_갑지0601_화명조경_04.마전중(기계변경후 )" xfId="6543"/>
    <cellStyle name="1_tree_갑지0601_화명조경_백화점화장실인테리어" xfId="6544"/>
    <cellStyle name="1_tree_갑지0601_화명조경_백화점화장실인테리어_04.마전중(기계변경후 )" xfId="6545"/>
    <cellStyle name="1_tree_갑지0601_화명조경_울산FITNESS인테리어" xfId="6546"/>
    <cellStyle name="1_tree_갑지0601_화명조경_울산FITNESS인테리어_04.마전중(기계변경후 )" xfId="6547"/>
    <cellStyle name="1_tree_관로시설물" xfId="13172"/>
    <cellStyle name="1_tree_관로시설물 2" xfId="13173"/>
    <cellStyle name="1_tree_관로시설물_NEW단위수량-주산" xfId="13174"/>
    <cellStyle name="1_tree_관로시설물_NEW단위수량-주산 2" xfId="13175"/>
    <cellStyle name="1_tree_관로시설물_남대천단위수량" xfId="13176"/>
    <cellStyle name="1_tree_관로시설물_남대천단위수량 2" xfId="13177"/>
    <cellStyle name="1_tree_관로시설물_단위수량" xfId="13178"/>
    <cellStyle name="1_tree_관로시설물_단위수량 2" xfId="13179"/>
    <cellStyle name="1_tree_관로시설물_단위수량1" xfId="13180"/>
    <cellStyle name="1_tree_관로시설물_단위수량1 2" xfId="13181"/>
    <cellStyle name="1_tree_관로시설물_단위수량15" xfId="13182"/>
    <cellStyle name="1_tree_관로시설물_단위수량15 2" xfId="13183"/>
    <cellStyle name="1_tree_관로시설물_도곡단위수량" xfId="13184"/>
    <cellStyle name="1_tree_관로시설물_도곡단위수량 2" xfId="13185"/>
    <cellStyle name="1_tree_관로시설물_수량산출서-11.25" xfId="13186"/>
    <cellStyle name="1_tree_관로시설물_수량산출서-11.25 2" xfId="13187"/>
    <cellStyle name="1_tree_관로시설물_수량산출서-11.25_NEW단위수량-주산" xfId="13188"/>
    <cellStyle name="1_tree_관로시설물_수량산출서-11.25_NEW단위수량-주산 2" xfId="13189"/>
    <cellStyle name="1_tree_관로시설물_수량산출서-11.25_남대천단위수량" xfId="13190"/>
    <cellStyle name="1_tree_관로시설물_수량산출서-11.25_남대천단위수량 2" xfId="13191"/>
    <cellStyle name="1_tree_관로시설물_수량산출서-11.25_단위수량" xfId="13192"/>
    <cellStyle name="1_tree_관로시설물_수량산출서-11.25_단위수량 2" xfId="13193"/>
    <cellStyle name="1_tree_관로시설물_수량산출서-11.25_단위수량1" xfId="13194"/>
    <cellStyle name="1_tree_관로시설물_수량산출서-11.25_단위수량1 2" xfId="13195"/>
    <cellStyle name="1_tree_관로시설물_수량산출서-11.25_단위수량15" xfId="13196"/>
    <cellStyle name="1_tree_관로시설물_수량산출서-11.25_단위수량15 2" xfId="13197"/>
    <cellStyle name="1_tree_관로시설물_수량산출서-11.25_도곡단위수량" xfId="13198"/>
    <cellStyle name="1_tree_관로시설물_수량산출서-11.25_도곡단위수량 2" xfId="13199"/>
    <cellStyle name="1_tree_관로시설물_수량산출서-11.25_철거단위수량" xfId="13200"/>
    <cellStyle name="1_tree_관로시설물_수량산출서-11.25_철거단위수량 2" xfId="13201"/>
    <cellStyle name="1_tree_관로시설물_수량산출서-11.25_철거수량" xfId="13202"/>
    <cellStyle name="1_tree_관로시설물_수량산출서-11.25_철거수량 2" xfId="13203"/>
    <cellStyle name="1_tree_관로시설물_수량산출서-11.25_한수단위수량" xfId="13204"/>
    <cellStyle name="1_tree_관로시설물_수량산출서-11.25_한수단위수량 2" xfId="13205"/>
    <cellStyle name="1_tree_관로시설물_수량산출서-1201" xfId="13206"/>
    <cellStyle name="1_tree_관로시설물_수량산출서-1201 2" xfId="13207"/>
    <cellStyle name="1_tree_관로시설물_수량산출서-1201_NEW단위수량-주산" xfId="13208"/>
    <cellStyle name="1_tree_관로시설물_수량산출서-1201_NEW단위수량-주산 2" xfId="13209"/>
    <cellStyle name="1_tree_관로시설물_수량산출서-1201_남대천단위수량" xfId="13210"/>
    <cellStyle name="1_tree_관로시설물_수량산출서-1201_남대천단위수량 2" xfId="13211"/>
    <cellStyle name="1_tree_관로시설물_수량산출서-1201_단위수량" xfId="13212"/>
    <cellStyle name="1_tree_관로시설물_수량산출서-1201_단위수량 2" xfId="13213"/>
    <cellStyle name="1_tree_관로시설물_수량산출서-1201_단위수량1" xfId="13214"/>
    <cellStyle name="1_tree_관로시설물_수량산출서-1201_단위수량1 2" xfId="13215"/>
    <cellStyle name="1_tree_관로시설물_수량산출서-1201_단위수량15" xfId="13216"/>
    <cellStyle name="1_tree_관로시설물_수량산출서-1201_단위수량15 2" xfId="13217"/>
    <cellStyle name="1_tree_관로시설물_수량산출서-1201_도곡단위수량" xfId="13218"/>
    <cellStyle name="1_tree_관로시설물_수량산출서-1201_도곡단위수량 2" xfId="13219"/>
    <cellStyle name="1_tree_관로시설물_수량산출서-1201_철거단위수량" xfId="13220"/>
    <cellStyle name="1_tree_관로시설물_수량산출서-1201_철거단위수량 2" xfId="13221"/>
    <cellStyle name="1_tree_관로시설물_수량산출서-1201_철거수량" xfId="13222"/>
    <cellStyle name="1_tree_관로시설물_수량산출서-1201_철거수량 2" xfId="13223"/>
    <cellStyle name="1_tree_관로시설물_수량산출서-1201_한수단위수량" xfId="13224"/>
    <cellStyle name="1_tree_관로시설물_수량산출서-1201_한수단위수량 2" xfId="13225"/>
    <cellStyle name="1_tree_관로시설물_시설물단위수량" xfId="13226"/>
    <cellStyle name="1_tree_관로시설물_시설물단위수량 2" xfId="13227"/>
    <cellStyle name="1_tree_관로시설물_시설물단위수량1" xfId="13228"/>
    <cellStyle name="1_tree_관로시설물_시설물단위수량1 2" xfId="13229"/>
    <cellStyle name="1_tree_관로시설물_시설물단위수량1_시설물단위수량" xfId="13230"/>
    <cellStyle name="1_tree_관로시설물_시설물단위수량1_시설물단위수량 2" xfId="13231"/>
    <cellStyle name="1_tree_관로시설물_오창수량산출서" xfId="13232"/>
    <cellStyle name="1_tree_관로시설물_오창수량산출서 2" xfId="13233"/>
    <cellStyle name="1_tree_관로시설물_오창수량산출서_NEW단위수량-주산" xfId="13234"/>
    <cellStyle name="1_tree_관로시설물_오창수량산출서_NEW단위수량-주산 2" xfId="13235"/>
    <cellStyle name="1_tree_관로시설물_오창수량산출서_남대천단위수량" xfId="13236"/>
    <cellStyle name="1_tree_관로시설물_오창수량산출서_남대천단위수량 2" xfId="13237"/>
    <cellStyle name="1_tree_관로시설물_오창수량산출서_단위수량" xfId="13238"/>
    <cellStyle name="1_tree_관로시설물_오창수량산출서_단위수량 2" xfId="13239"/>
    <cellStyle name="1_tree_관로시설물_오창수량산출서_단위수량1" xfId="13240"/>
    <cellStyle name="1_tree_관로시설물_오창수량산출서_단위수량1 2" xfId="13241"/>
    <cellStyle name="1_tree_관로시설물_오창수량산출서_단위수량15" xfId="13242"/>
    <cellStyle name="1_tree_관로시설물_오창수량산출서_단위수량15 2" xfId="13243"/>
    <cellStyle name="1_tree_관로시설물_오창수량산출서_도곡단위수량" xfId="13244"/>
    <cellStyle name="1_tree_관로시설물_오창수량산출서_도곡단위수량 2" xfId="13245"/>
    <cellStyle name="1_tree_관로시설물_오창수량산출서_수량산출서-11.25" xfId="13246"/>
    <cellStyle name="1_tree_관로시설물_오창수량산출서_수량산출서-11.25 2" xfId="13247"/>
    <cellStyle name="1_tree_관로시설물_오창수량산출서_수량산출서-11.25_NEW단위수량-주산" xfId="13248"/>
    <cellStyle name="1_tree_관로시설물_오창수량산출서_수량산출서-11.25_NEW단위수량-주산 2" xfId="13249"/>
    <cellStyle name="1_tree_관로시설물_오창수량산출서_수량산출서-11.25_남대천단위수량" xfId="13250"/>
    <cellStyle name="1_tree_관로시설물_오창수량산출서_수량산출서-11.25_남대천단위수량 2" xfId="13251"/>
    <cellStyle name="1_tree_관로시설물_오창수량산출서_수량산출서-11.25_단위수량" xfId="13252"/>
    <cellStyle name="1_tree_관로시설물_오창수량산출서_수량산출서-11.25_단위수량 2" xfId="13253"/>
    <cellStyle name="1_tree_관로시설물_오창수량산출서_수량산출서-11.25_단위수량1" xfId="13254"/>
    <cellStyle name="1_tree_관로시설물_오창수량산출서_수량산출서-11.25_단위수량1 2" xfId="13255"/>
    <cellStyle name="1_tree_관로시설물_오창수량산출서_수량산출서-11.25_단위수량15" xfId="13256"/>
    <cellStyle name="1_tree_관로시설물_오창수량산출서_수량산출서-11.25_단위수량15 2" xfId="13257"/>
    <cellStyle name="1_tree_관로시설물_오창수량산출서_수량산출서-11.25_도곡단위수량" xfId="13258"/>
    <cellStyle name="1_tree_관로시설물_오창수량산출서_수량산출서-11.25_도곡단위수량 2" xfId="13259"/>
    <cellStyle name="1_tree_관로시설물_오창수량산출서_수량산출서-11.25_철거단위수량" xfId="13260"/>
    <cellStyle name="1_tree_관로시설물_오창수량산출서_수량산출서-11.25_철거단위수량 2" xfId="13261"/>
    <cellStyle name="1_tree_관로시설물_오창수량산출서_수량산출서-11.25_철거수량" xfId="13262"/>
    <cellStyle name="1_tree_관로시설물_오창수량산출서_수량산출서-11.25_철거수량 2" xfId="13263"/>
    <cellStyle name="1_tree_관로시설물_오창수량산출서_수량산출서-11.25_한수단위수량" xfId="13264"/>
    <cellStyle name="1_tree_관로시설물_오창수량산출서_수량산출서-11.25_한수단위수량 2" xfId="13265"/>
    <cellStyle name="1_tree_관로시설물_오창수량산출서_수량산출서-1201" xfId="13266"/>
    <cellStyle name="1_tree_관로시설물_오창수량산출서_수량산출서-1201 2" xfId="13267"/>
    <cellStyle name="1_tree_관로시설물_오창수량산출서_수량산출서-1201_NEW단위수량-주산" xfId="13268"/>
    <cellStyle name="1_tree_관로시설물_오창수량산출서_수량산출서-1201_NEW단위수량-주산 2" xfId="13269"/>
    <cellStyle name="1_tree_관로시설물_오창수량산출서_수량산출서-1201_남대천단위수량" xfId="13270"/>
    <cellStyle name="1_tree_관로시설물_오창수량산출서_수량산출서-1201_남대천단위수량 2" xfId="13271"/>
    <cellStyle name="1_tree_관로시설물_오창수량산출서_수량산출서-1201_단위수량" xfId="13272"/>
    <cellStyle name="1_tree_관로시설물_오창수량산출서_수량산출서-1201_단위수량 2" xfId="13273"/>
    <cellStyle name="1_tree_관로시설물_오창수량산출서_수량산출서-1201_단위수량1" xfId="13274"/>
    <cellStyle name="1_tree_관로시설물_오창수량산출서_수량산출서-1201_단위수량1 2" xfId="13275"/>
    <cellStyle name="1_tree_관로시설물_오창수량산출서_수량산출서-1201_단위수량15" xfId="13276"/>
    <cellStyle name="1_tree_관로시설물_오창수량산출서_수량산출서-1201_단위수량15 2" xfId="13277"/>
    <cellStyle name="1_tree_관로시설물_오창수량산출서_수량산출서-1201_도곡단위수량" xfId="13278"/>
    <cellStyle name="1_tree_관로시설물_오창수량산출서_수량산출서-1201_도곡단위수량 2" xfId="13279"/>
    <cellStyle name="1_tree_관로시설물_오창수량산출서_수량산출서-1201_철거단위수량" xfId="13280"/>
    <cellStyle name="1_tree_관로시설물_오창수량산출서_수량산출서-1201_철거단위수량 2" xfId="13281"/>
    <cellStyle name="1_tree_관로시설물_오창수량산출서_수량산출서-1201_철거수량" xfId="13282"/>
    <cellStyle name="1_tree_관로시설물_오창수량산출서_수량산출서-1201_철거수량 2" xfId="13283"/>
    <cellStyle name="1_tree_관로시설물_오창수량산출서_수량산출서-1201_한수단위수량" xfId="13284"/>
    <cellStyle name="1_tree_관로시설물_오창수량산출서_수량산출서-1201_한수단위수량 2" xfId="13285"/>
    <cellStyle name="1_tree_관로시설물_오창수량산출서_시설물단위수량" xfId="13286"/>
    <cellStyle name="1_tree_관로시설물_오창수량산출서_시설물단위수량 2" xfId="13287"/>
    <cellStyle name="1_tree_관로시설물_오창수량산출서_시설물단위수량1" xfId="13288"/>
    <cellStyle name="1_tree_관로시설물_오창수량산출서_시설물단위수량1 2" xfId="13289"/>
    <cellStyle name="1_tree_관로시설물_오창수량산출서_시설물단위수량1_시설물단위수량" xfId="13290"/>
    <cellStyle name="1_tree_관로시설물_오창수량산출서_시설물단위수량1_시설물단위수량 2" xfId="13291"/>
    <cellStyle name="1_tree_관로시설물_오창수량산출서_철거단위수량" xfId="13292"/>
    <cellStyle name="1_tree_관로시설물_오창수량산출서_철거단위수량 2" xfId="13293"/>
    <cellStyle name="1_tree_관로시설물_오창수량산출서_철거수량" xfId="13294"/>
    <cellStyle name="1_tree_관로시설물_오창수량산출서_철거수량 2" xfId="13295"/>
    <cellStyle name="1_tree_관로시설물_오창수량산출서_한수단위수량" xfId="13296"/>
    <cellStyle name="1_tree_관로시설물_오창수량산출서_한수단위수량 2" xfId="13297"/>
    <cellStyle name="1_tree_관로시설물_철거단위수량" xfId="13298"/>
    <cellStyle name="1_tree_관로시설물_철거단위수량 2" xfId="13299"/>
    <cellStyle name="1_tree_관로시설물_철거수량" xfId="13300"/>
    <cellStyle name="1_tree_관로시설물_철거수량 2" xfId="13301"/>
    <cellStyle name="1_tree_관로시설물_한수단위수량" xfId="13302"/>
    <cellStyle name="1_tree_관로시설물_한수단위수량 2" xfId="13303"/>
    <cellStyle name="1_tree_구로리총괄내역" xfId="6548"/>
    <cellStyle name="1_tree_구로리총괄내역_구로리설계예산서1029" xfId="6549"/>
    <cellStyle name="1_tree_구로리총괄내역_구로리설계예산서1118준공" xfId="6550"/>
    <cellStyle name="1_tree_구로리총괄내역_구로리설계예산서조경" xfId="6551"/>
    <cellStyle name="1_tree_구로리총괄내역_구로리어린이공원예산서(조경)1125" xfId="6552"/>
    <cellStyle name="1_tree_구로리총괄내역_내역서" xfId="6553"/>
    <cellStyle name="1_tree_구로리총괄내역_노임단가표" xfId="6554"/>
    <cellStyle name="1_tree_구로리총괄내역_수도권매립지" xfId="6555"/>
    <cellStyle name="1_tree_구로리총괄내역_수도권매립지1004(발주용)" xfId="6556"/>
    <cellStyle name="1_tree_구로리총괄내역_일신건영설계예산서(0211)" xfId="6557"/>
    <cellStyle name="1_tree_구로리총괄내역_일위대가" xfId="6558"/>
    <cellStyle name="1_tree_구로리총괄내역_자재단가표" xfId="6559"/>
    <cellStyle name="1_tree_구로리총괄내역_장안초등학교내역0814" xfId="6560"/>
    <cellStyle name="1_tree_구조물,조형물,수목보호" xfId="13304"/>
    <cellStyle name="1_tree_구조물,조형물,수목보호 2" xfId="13305"/>
    <cellStyle name="1_tree_구조물,조형물,수목보호_NEW단위수량-주산" xfId="13306"/>
    <cellStyle name="1_tree_구조물,조형물,수목보호_NEW단위수량-주산 2" xfId="13307"/>
    <cellStyle name="1_tree_구조물,조형물,수목보호_남대천단위수량" xfId="13308"/>
    <cellStyle name="1_tree_구조물,조형물,수목보호_남대천단위수량 2" xfId="13309"/>
    <cellStyle name="1_tree_구조물,조형물,수목보호_단위수량" xfId="13310"/>
    <cellStyle name="1_tree_구조물,조형물,수목보호_단위수량 2" xfId="13311"/>
    <cellStyle name="1_tree_구조물,조형물,수목보호_단위수량1" xfId="13312"/>
    <cellStyle name="1_tree_구조물,조형물,수목보호_단위수량1 2" xfId="13313"/>
    <cellStyle name="1_tree_구조물,조형물,수목보호_단위수량15" xfId="13314"/>
    <cellStyle name="1_tree_구조물,조형물,수목보호_단위수량15 2" xfId="13315"/>
    <cellStyle name="1_tree_구조물,조형물,수목보호_도곡단위수량" xfId="13316"/>
    <cellStyle name="1_tree_구조물,조형물,수목보호_도곡단위수량 2" xfId="13317"/>
    <cellStyle name="1_tree_구조물,조형물,수목보호_수량산출서-11.25" xfId="13318"/>
    <cellStyle name="1_tree_구조물,조형물,수목보호_수량산출서-11.25 2" xfId="13319"/>
    <cellStyle name="1_tree_구조물,조형물,수목보호_수량산출서-11.25_NEW단위수량-주산" xfId="13320"/>
    <cellStyle name="1_tree_구조물,조형물,수목보호_수량산출서-11.25_NEW단위수량-주산 2" xfId="13321"/>
    <cellStyle name="1_tree_구조물,조형물,수목보호_수량산출서-11.25_남대천단위수량" xfId="13322"/>
    <cellStyle name="1_tree_구조물,조형물,수목보호_수량산출서-11.25_남대천단위수량 2" xfId="13323"/>
    <cellStyle name="1_tree_구조물,조형물,수목보호_수량산출서-11.25_단위수량" xfId="13324"/>
    <cellStyle name="1_tree_구조물,조형물,수목보호_수량산출서-11.25_단위수량 2" xfId="13325"/>
    <cellStyle name="1_tree_구조물,조형물,수목보호_수량산출서-11.25_단위수량1" xfId="13326"/>
    <cellStyle name="1_tree_구조물,조형물,수목보호_수량산출서-11.25_단위수량1 2" xfId="13327"/>
    <cellStyle name="1_tree_구조물,조형물,수목보호_수량산출서-11.25_단위수량15" xfId="13328"/>
    <cellStyle name="1_tree_구조물,조형물,수목보호_수량산출서-11.25_단위수량15 2" xfId="13329"/>
    <cellStyle name="1_tree_구조물,조형물,수목보호_수량산출서-11.25_도곡단위수량" xfId="13330"/>
    <cellStyle name="1_tree_구조물,조형물,수목보호_수량산출서-11.25_도곡단위수량 2" xfId="13331"/>
    <cellStyle name="1_tree_구조물,조형물,수목보호_수량산출서-11.25_철거단위수량" xfId="13332"/>
    <cellStyle name="1_tree_구조물,조형물,수목보호_수량산출서-11.25_철거단위수량 2" xfId="13333"/>
    <cellStyle name="1_tree_구조물,조형물,수목보호_수량산출서-11.25_철거수량" xfId="13334"/>
    <cellStyle name="1_tree_구조물,조형물,수목보호_수량산출서-11.25_철거수량 2" xfId="13335"/>
    <cellStyle name="1_tree_구조물,조형물,수목보호_수량산출서-11.25_한수단위수량" xfId="13336"/>
    <cellStyle name="1_tree_구조물,조형물,수목보호_수량산출서-11.25_한수단위수량 2" xfId="13337"/>
    <cellStyle name="1_tree_구조물,조형물,수목보호_수량산출서-1201" xfId="13338"/>
    <cellStyle name="1_tree_구조물,조형물,수목보호_수량산출서-1201 2" xfId="13339"/>
    <cellStyle name="1_tree_구조물,조형물,수목보호_수량산출서-1201_NEW단위수량-주산" xfId="13340"/>
    <cellStyle name="1_tree_구조물,조형물,수목보호_수량산출서-1201_NEW단위수량-주산 2" xfId="13341"/>
    <cellStyle name="1_tree_구조물,조형물,수목보호_수량산출서-1201_남대천단위수량" xfId="13342"/>
    <cellStyle name="1_tree_구조물,조형물,수목보호_수량산출서-1201_남대천단위수량 2" xfId="13343"/>
    <cellStyle name="1_tree_구조물,조형물,수목보호_수량산출서-1201_단위수량" xfId="13344"/>
    <cellStyle name="1_tree_구조물,조형물,수목보호_수량산출서-1201_단위수량 2" xfId="13345"/>
    <cellStyle name="1_tree_구조물,조형물,수목보호_수량산출서-1201_단위수량1" xfId="13346"/>
    <cellStyle name="1_tree_구조물,조형물,수목보호_수량산출서-1201_단위수량1 2" xfId="13347"/>
    <cellStyle name="1_tree_구조물,조형물,수목보호_수량산출서-1201_단위수량15" xfId="13348"/>
    <cellStyle name="1_tree_구조물,조형물,수목보호_수량산출서-1201_단위수량15 2" xfId="13349"/>
    <cellStyle name="1_tree_구조물,조형물,수목보호_수량산출서-1201_도곡단위수량" xfId="13350"/>
    <cellStyle name="1_tree_구조물,조형물,수목보호_수량산출서-1201_도곡단위수량 2" xfId="13351"/>
    <cellStyle name="1_tree_구조물,조형물,수목보호_수량산출서-1201_철거단위수량" xfId="13352"/>
    <cellStyle name="1_tree_구조물,조형물,수목보호_수량산출서-1201_철거단위수량 2" xfId="13353"/>
    <cellStyle name="1_tree_구조물,조형물,수목보호_수량산출서-1201_철거수량" xfId="13354"/>
    <cellStyle name="1_tree_구조물,조형물,수목보호_수량산출서-1201_철거수량 2" xfId="13355"/>
    <cellStyle name="1_tree_구조물,조형물,수목보호_수량산출서-1201_한수단위수량" xfId="13356"/>
    <cellStyle name="1_tree_구조물,조형물,수목보호_수량산출서-1201_한수단위수량 2" xfId="13357"/>
    <cellStyle name="1_tree_구조물,조형물,수목보호_시설물단위수량" xfId="13358"/>
    <cellStyle name="1_tree_구조물,조형물,수목보호_시설물단위수량 2" xfId="13359"/>
    <cellStyle name="1_tree_구조물,조형물,수목보호_시설물단위수량1" xfId="13360"/>
    <cellStyle name="1_tree_구조물,조형물,수목보호_시설물단위수량1 2" xfId="13361"/>
    <cellStyle name="1_tree_구조물,조형물,수목보호_시설물단위수량1_시설물단위수량" xfId="13362"/>
    <cellStyle name="1_tree_구조물,조형물,수목보호_시설물단위수량1_시설물단위수량 2" xfId="13363"/>
    <cellStyle name="1_tree_구조물,조형물,수목보호_오창수량산출서" xfId="13364"/>
    <cellStyle name="1_tree_구조물,조형물,수목보호_오창수량산출서 2" xfId="13365"/>
    <cellStyle name="1_tree_구조물,조형물,수목보호_오창수량산출서_NEW단위수량-주산" xfId="13366"/>
    <cellStyle name="1_tree_구조물,조형물,수목보호_오창수량산출서_NEW단위수량-주산 2" xfId="13367"/>
    <cellStyle name="1_tree_구조물,조형물,수목보호_오창수량산출서_남대천단위수량" xfId="13368"/>
    <cellStyle name="1_tree_구조물,조형물,수목보호_오창수량산출서_남대천단위수량 2" xfId="13369"/>
    <cellStyle name="1_tree_구조물,조형물,수목보호_오창수량산출서_단위수량" xfId="13370"/>
    <cellStyle name="1_tree_구조물,조형물,수목보호_오창수량산출서_단위수량 2" xfId="13371"/>
    <cellStyle name="1_tree_구조물,조형물,수목보호_오창수량산출서_단위수량1" xfId="13372"/>
    <cellStyle name="1_tree_구조물,조형물,수목보호_오창수량산출서_단위수량1 2" xfId="13373"/>
    <cellStyle name="1_tree_구조물,조형물,수목보호_오창수량산출서_단위수량15" xfId="13374"/>
    <cellStyle name="1_tree_구조물,조형물,수목보호_오창수량산출서_단위수량15 2" xfId="13375"/>
    <cellStyle name="1_tree_구조물,조형물,수목보호_오창수량산출서_도곡단위수량" xfId="13376"/>
    <cellStyle name="1_tree_구조물,조형물,수목보호_오창수량산출서_도곡단위수량 2" xfId="13377"/>
    <cellStyle name="1_tree_구조물,조형물,수목보호_오창수량산출서_수량산출서-11.25" xfId="13378"/>
    <cellStyle name="1_tree_구조물,조형물,수목보호_오창수량산출서_수량산출서-11.25 2" xfId="13379"/>
    <cellStyle name="1_tree_구조물,조형물,수목보호_오창수량산출서_수량산출서-11.25_NEW단위수량-주산" xfId="13380"/>
    <cellStyle name="1_tree_구조물,조형물,수목보호_오창수량산출서_수량산출서-11.25_NEW단위수량-주산 2" xfId="13381"/>
    <cellStyle name="1_tree_구조물,조형물,수목보호_오창수량산출서_수량산출서-11.25_남대천단위수량" xfId="13382"/>
    <cellStyle name="1_tree_구조물,조형물,수목보호_오창수량산출서_수량산출서-11.25_남대천단위수량 2" xfId="13383"/>
    <cellStyle name="1_tree_구조물,조형물,수목보호_오창수량산출서_수량산출서-11.25_단위수량" xfId="13384"/>
    <cellStyle name="1_tree_구조물,조형물,수목보호_오창수량산출서_수량산출서-11.25_단위수량 2" xfId="13385"/>
    <cellStyle name="1_tree_구조물,조형물,수목보호_오창수량산출서_수량산출서-11.25_단위수량1" xfId="13386"/>
    <cellStyle name="1_tree_구조물,조형물,수목보호_오창수량산출서_수량산출서-11.25_단위수량1 2" xfId="13387"/>
    <cellStyle name="1_tree_구조물,조형물,수목보호_오창수량산출서_수량산출서-11.25_단위수량15" xfId="13388"/>
    <cellStyle name="1_tree_구조물,조형물,수목보호_오창수량산출서_수량산출서-11.25_단위수량15 2" xfId="13389"/>
    <cellStyle name="1_tree_구조물,조형물,수목보호_오창수량산출서_수량산출서-11.25_도곡단위수량" xfId="13390"/>
    <cellStyle name="1_tree_구조물,조형물,수목보호_오창수량산출서_수량산출서-11.25_도곡단위수량 2" xfId="13391"/>
    <cellStyle name="1_tree_구조물,조형물,수목보호_오창수량산출서_수량산출서-11.25_철거단위수량" xfId="13392"/>
    <cellStyle name="1_tree_구조물,조형물,수목보호_오창수량산출서_수량산출서-11.25_철거단위수량 2" xfId="13393"/>
    <cellStyle name="1_tree_구조물,조형물,수목보호_오창수량산출서_수량산출서-11.25_철거수량" xfId="13394"/>
    <cellStyle name="1_tree_구조물,조형물,수목보호_오창수량산출서_수량산출서-11.25_철거수량 2" xfId="13395"/>
    <cellStyle name="1_tree_구조물,조형물,수목보호_오창수량산출서_수량산출서-11.25_한수단위수량" xfId="13396"/>
    <cellStyle name="1_tree_구조물,조형물,수목보호_오창수량산출서_수량산출서-11.25_한수단위수량 2" xfId="13397"/>
    <cellStyle name="1_tree_구조물,조형물,수목보호_오창수량산출서_수량산출서-1201" xfId="13398"/>
    <cellStyle name="1_tree_구조물,조형물,수목보호_오창수량산출서_수량산출서-1201 2" xfId="13399"/>
    <cellStyle name="1_tree_구조물,조형물,수목보호_오창수량산출서_수량산출서-1201_NEW단위수량-주산" xfId="13400"/>
    <cellStyle name="1_tree_구조물,조형물,수목보호_오창수량산출서_수량산출서-1201_NEW단위수량-주산 2" xfId="13401"/>
    <cellStyle name="1_tree_구조물,조형물,수목보호_오창수량산출서_수량산출서-1201_남대천단위수량" xfId="13402"/>
    <cellStyle name="1_tree_구조물,조형물,수목보호_오창수량산출서_수량산출서-1201_남대천단위수량 2" xfId="13403"/>
    <cellStyle name="1_tree_구조물,조형물,수목보호_오창수량산출서_수량산출서-1201_단위수량" xfId="13404"/>
    <cellStyle name="1_tree_구조물,조형물,수목보호_오창수량산출서_수량산출서-1201_단위수량 2" xfId="13405"/>
    <cellStyle name="1_tree_구조물,조형물,수목보호_오창수량산출서_수량산출서-1201_단위수량1" xfId="13406"/>
    <cellStyle name="1_tree_구조물,조형물,수목보호_오창수량산출서_수량산출서-1201_단위수량1 2" xfId="13407"/>
    <cellStyle name="1_tree_구조물,조형물,수목보호_오창수량산출서_수량산출서-1201_단위수량15" xfId="13408"/>
    <cellStyle name="1_tree_구조물,조형물,수목보호_오창수량산출서_수량산출서-1201_단위수량15 2" xfId="13409"/>
    <cellStyle name="1_tree_구조물,조형물,수목보호_오창수량산출서_수량산출서-1201_도곡단위수량" xfId="13410"/>
    <cellStyle name="1_tree_구조물,조형물,수목보호_오창수량산출서_수량산출서-1201_도곡단위수량 2" xfId="13411"/>
    <cellStyle name="1_tree_구조물,조형물,수목보호_오창수량산출서_수량산출서-1201_철거단위수량" xfId="13412"/>
    <cellStyle name="1_tree_구조물,조형물,수목보호_오창수량산출서_수량산출서-1201_철거단위수량 2" xfId="13413"/>
    <cellStyle name="1_tree_구조물,조형물,수목보호_오창수량산출서_수량산출서-1201_철거수량" xfId="13414"/>
    <cellStyle name="1_tree_구조물,조형물,수목보호_오창수량산출서_수량산출서-1201_철거수량 2" xfId="13415"/>
    <cellStyle name="1_tree_구조물,조형물,수목보호_오창수량산출서_수량산출서-1201_한수단위수량" xfId="13416"/>
    <cellStyle name="1_tree_구조물,조형물,수목보호_오창수량산출서_수량산출서-1201_한수단위수량 2" xfId="13417"/>
    <cellStyle name="1_tree_구조물,조형물,수목보호_오창수량산출서_시설물단위수량" xfId="13418"/>
    <cellStyle name="1_tree_구조물,조형물,수목보호_오창수량산출서_시설물단위수량 2" xfId="13419"/>
    <cellStyle name="1_tree_구조물,조형물,수목보호_오창수량산출서_시설물단위수량1" xfId="13420"/>
    <cellStyle name="1_tree_구조물,조형물,수목보호_오창수량산출서_시설물단위수량1 2" xfId="13421"/>
    <cellStyle name="1_tree_구조물,조형물,수목보호_오창수량산출서_시설물단위수량1_시설물단위수량" xfId="13422"/>
    <cellStyle name="1_tree_구조물,조형물,수목보호_오창수량산출서_시설물단위수량1_시설물단위수량 2" xfId="13423"/>
    <cellStyle name="1_tree_구조물,조형물,수목보호_오창수량산출서_철거단위수량" xfId="13424"/>
    <cellStyle name="1_tree_구조물,조형물,수목보호_오창수량산출서_철거단위수량 2" xfId="13425"/>
    <cellStyle name="1_tree_구조물,조형물,수목보호_오창수량산출서_철거수량" xfId="13426"/>
    <cellStyle name="1_tree_구조물,조형물,수목보호_오창수량산출서_철거수량 2" xfId="13427"/>
    <cellStyle name="1_tree_구조물,조형물,수목보호_오창수량산출서_한수단위수량" xfId="13428"/>
    <cellStyle name="1_tree_구조물,조형물,수목보호_오창수량산출서_한수단위수량 2" xfId="13429"/>
    <cellStyle name="1_tree_구조물,조형물,수목보호_철거단위수량" xfId="13430"/>
    <cellStyle name="1_tree_구조물,조형물,수목보호_철거단위수량 2" xfId="13431"/>
    <cellStyle name="1_tree_구조물,조형물,수목보호_철거수량" xfId="13432"/>
    <cellStyle name="1_tree_구조물,조형물,수목보호_철거수량 2" xfId="13433"/>
    <cellStyle name="1_tree_구조물,조형물,수목보호_한수단위수량" xfId="13434"/>
    <cellStyle name="1_tree_구조물,조형물,수목보호_한수단위수량 2" xfId="13435"/>
    <cellStyle name="1_tree_남대천단위수량" xfId="13436"/>
    <cellStyle name="1_tree_남대천단위수량 2" xfId="13437"/>
    <cellStyle name="1_tree_남해총괄표" xfId="6561"/>
    <cellStyle name="1_tree_남해총괄표_04.마전중(기계변경후 )" xfId="6562"/>
    <cellStyle name="1_tree_남해총괄표_백화점화장실인테리어" xfId="6563"/>
    <cellStyle name="1_tree_남해총괄표_백화점화장실인테리어_04.마전중(기계변경후 )" xfId="6564"/>
    <cellStyle name="1_tree_남해총괄표_설계내역서" xfId="6565"/>
    <cellStyle name="1_tree_남해총괄표_설계내역서_04.마전중(기계변경후 )" xfId="6566"/>
    <cellStyle name="1_tree_남해총괄표_설계내역서_백화점화장실인테리어" xfId="6567"/>
    <cellStyle name="1_tree_남해총괄표_설계내역서_백화점화장실인테리어_04.마전중(기계변경후 )" xfId="6568"/>
    <cellStyle name="1_tree_남해총괄표_설계내역서_울산FITNESS인테리어" xfId="6569"/>
    <cellStyle name="1_tree_남해총괄표_설계내역서_울산FITNESS인테리어_04.마전중(기계변경후 )" xfId="6570"/>
    <cellStyle name="1_tree_남해총괄표_설계내역서_화명조경" xfId="6571"/>
    <cellStyle name="1_tree_남해총괄표_설계내역서_화명조경_04.마전중(기계변경후 )" xfId="6572"/>
    <cellStyle name="1_tree_남해총괄표_설계내역서_화명조경_백화점화장실인테리어" xfId="6573"/>
    <cellStyle name="1_tree_남해총괄표_설계내역서_화명조경_백화점화장실인테리어_04.마전중(기계변경후 )" xfId="6574"/>
    <cellStyle name="1_tree_남해총괄표_설계내역서_화명조경_울산FITNESS인테리어" xfId="6575"/>
    <cellStyle name="1_tree_남해총괄표_설계내역서_화명조경_울산FITNESS인테리어_04.마전중(기계변경후 )" xfId="6576"/>
    <cellStyle name="1_tree_남해총괄표_설계내역서1월7일" xfId="6577"/>
    <cellStyle name="1_tree_남해총괄표_설계내역서1월7일_04.마전중(기계변경후 )" xfId="6578"/>
    <cellStyle name="1_tree_남해총괄표_설계내역서1월7일_백화점화장실인테리어" xfId="6579"/>
    <cellStyle name="1_tree_남해총괄표_설계내역서1월7일_백화점화장실인테리어_04.마전중(기계변경후 )" xfId="6580"/>
    <cellStyle name="1_tree_남해총괄표_설계내역서1월7일_울산FITNESS인테리어" xfId="6581"/>
    <cellStyle name="1_tree_남해총괄표_설계내역서1월7일_울산FITNESS인테리어_04.마전중(기계변경후 )" xfId="6582"/>
    <cellStyle name="1_tree_남해총괄표_설계내역서1월7일_화명조경" xfId="6583"/>
    <cellStyle name="1_tree_남해총괄표_설계내역서1월7일_화명조경_04.마전중(기계변경후 )" xfId="6584"/>
    <cellStyle name="1_tree_남해총괄표_설계내역서1월7일_화명조경_백화점화장실인테리어" xfId="6585"/>
    <cellStyle name="1_tree_남해총괄표_설계내역서1월7일_화명조경_백화점화장실인테리어_04.마전중(기계변경후 )" xfId="6586"/>
    <cellStyle name="1_tree_남해총괄표_설계내역서1월7일_화명조경_울산FITNESS인테리어" xfId="6587"/>
    <cellStyle name="1_tree_남해총괄표_설계내역서1월7일_화명조경_울산FITNESS인테리어_04.마전중(기계변경후 )" xfId="6588"/>
    <cellStyle name="1_tree_남해총괄표_울산FITNESS인테리어" xfId="6589"/>
    <cellStyle name="1_tree_남해총괄표_울산FITNESS인테리어_04.마전중(기계변경후 )" xfId="6590"/>
    <cellStyle name="1_tree_남해총괄표_화명조경" xfId="6591"/>
    <cellStyle name="1_tree_남해총괄표_화명조경_04.마전중(기계변경후 )" xfId="6592"/>
    <cellStyle name="1_tree_남해총괄표_화명조경_백화점화장실인테리어" xfId="6593"/>
    <cellStyle name="1_tree_남해총괄표_화명조경_백화점화장실인테리어_04.마전중(기계변경후 )" xfId="6594"/>
    <cellStyle name="1_tree_남해총괄표_화명조경_울산FITNESS인테리어" xfId="6595"/>
    <cellStyle name="1_tree_남해총괄표_화명조경_울산FITNESS인테리어_04.마전중(기계변경후 )" xfId="6596"/>
    <cellStyle name="1_tree_단위1" xfId="13438"/>
    <cellStyle name="1_tree_단위1 2" xfId="13439"/>
    <cellStyle name="1_tree_단위수량" xfId="13440"/>
    <cellStyle name="1_tree_단위수량 2" xfId="13441"/>
    <cellStyle name="1_tree_단위수량1" xfId="13442"/>
    <cellStyle name="1_tree_단위수량1 2" xfId="13443"/>
    <cellStyle name="1_tree_단위수량15" xfId="13444"/>
    <cellStyle name="1_tree_단위수량15 2" xfId="13445"/>
    <cellStyle name="1_tree_단위수량산출" xfId="13446"/>
    <cellStyle name="1_tree_단위수량산출 2" xfId="13447"/>
    <cellStyle name="1_tree_단위수량산출_NEW단위수량-주산" xfId="13448"/>
    <cellStyle name="1_tree_단위수량산출_NEW단위수량-주산 2" xfId="13449"/>
    <cellStyle name="1_tree_단위수량산출_남대천단위수량" xfId="13450"/>
    <cellStyle name="1_tree_단위수량산출_남대천단위수량 2" xfId="13451"/>
    <cellStyle name="1_tree_단위수량산출_단위수량" xfId="13452"/>
    <cellStyle name="1_tree_단위수량산출_단위수량 2" xfId="13453"/>
    <cellStyle name="1_tree_단위수량산출_단위수량1" xfId="13454"/>
    <cellStyle name="1_tree_단위수량산출_단위수량1 2" xfId="13455"/>
    <cellStyle name="1_tree_단위수량산출_단위수량15" xfId="13456"/>
    <cellStyle name="1_tree_단위수량산출_단위수량15 2" xfId="13457"/>
    <cellStyle name="1_tree_단위수량산출_도곡단위수량" xfId="13458"/>
    <cellStyle name="1_tree_단위수량산출_도곡단위수량 2" xfId="13459"/>
    <cellStyle name="1_tree_단위수량산출_수량산출서-11.25" xfId="13460"/>
    <cellStyle name="1_tree_단위수량산출_수량산출서-11.25 2" xfId="13461"/>
    <cellStyle name="1_tree_단위수량산출_수량산출서-11.25_NEW단위수량-주산" xfId="13462"/>
    <cellStyle name="1_tree_단위수량산출_수량산출서-11.25_NEW단위수량-주산 2" xfId="13463"/>
    <cellStyle name="1_tree_단위수량산출_수량산출서-11.25_남대천단위수량" xfId="13464"/>
    <cellStyle name="1_tree_단위수량산출_수량산출서-11.25_남대천단위수량 2" xfId="13465"/>
    <cellStyle name="1_tree_단위수량산출_수량산출서-11.25_단위수량" xfId="13466"/>
    <cellStyle name="1_tree_단위수량산출_수량산출서-11.25_단위수량 2" xfId="13467"/>
    <cellStyle name="1_tree_단위수량산출_수량산출서-11.25_단위수량1" xfId="13468"/>
    <cellStyle name="1_tree_단위수량산출_수량산출서-11.25_단위수량1 2" xfId="13469"/>
    <cellStyle name="1_tree_단위수량산출_수량산출서-11.25_단위수량15" xfId="13470"/>
    <cellStyle name="1_tree_단위수량산출_수량산출서-11.25_단위수량15 2" xfId="13471"/>
    <cellStyle name="1_tree_단위수량산출_수량산출서-11.25_도곡단위수량" xfId="13472"/>
    <cellStyle name="1_tree_단위수량산출_수량산출서-11.25_도곡단위수량 2" xfId="13473"/>
    <cellStyle name="1_tree_단위수량산출_수량산출서-11.25_철거단위수량" xfId="13474"/>
    <cellStyle name="1_tree_단위수량산출_수량산출서-11.25_철거단위수량 2" xfId="13475"/>
    <cellStyle name="1_tree_단위수량산출_수량산출서-11.25_철거수량" xfId="13476"/>
    <cellStyle name="1_tree_단위수량산출_수량산출서-11.25_철거수량 2" xfId="13477"/>
    <cellStyle name="1_tree_단위수량산출_수량산출서-11.25_한수단위수량" xfId="13478"/>
    <cellStyle name="1_tree_단위수량산출_수량산출서-11.25_한수단위수량 2" xfId="13479"/>
    <cellStyle name="1_tree_단위수량산출_수량산출서-1201" xfId="13480"/>
    <cellStyle name="1_tree_단위수량산출_수량산출서-1201 2" xfId="13481"/>
    <cellStyle name="1_tree_단위수량산출_수량산출서-1201_NEW단위수량-주산" xfId="13482"/>
    <cellStyle name="1_tree_단위수량산출_수량산출서-1201_NEW단위수량-주산 2" xfId="13483"/>
    <cellStyle name="1_tree_단위수량산출_수량산출서-1201_남대천단위수량" xfId="13484"/>
    <cellStyle name="1_tree_단위수량산출_수량산출서-1201_남대천단위수량 2" xfId="13485"/>
    <cellStyle name="1_tree_단위수량산출_수량산출서-1201_단위수량" xfId="13486"/>
    <cellStyle name="1_tree_단위수량산출_수량산출서-1201_단위수량 2" xfId="13487"/>
    <cellStyle name="1_tree_단위수량산출_수량산출서-1201_단위수량1" xfId="13488"/>
    <cellStyle name="1_tree_단위수량산출_수량산출서-1201_단위수량1 2" xfId="13489"/>
    <cellStyle name="1_tree_단위수량산출_수량산출서-1201_단위수량15" xfId="13490"/>
    <cellStyle name="1_tree_단위수량산출_수량산출서-1201_단위수량15 2" xfId="13491"/>
    <cellStyle name="1_tree_단위수량산출_수량산출서-1201_도곡단위수량" xfId="13492"/>
    <cellStyle name="1_tree_단위수량산출_수량산출서-1201_도곡단위수량 2" xfId="13493"/>
    <cellStyle name="1_tree_단위수량산출_수량산출서-1201_철거단위수량" xfId="13494"/>
    <cellStyle name="1_tree_단위수량산출_수량산출서-1201_철거단위수량 2" xfId="13495"/>
    <cellStyle name="1_tree_단위수량산출_수량산출서-1201_철거수량" xfId="13496"/>
    <cellStyle name="1_tree_단위수량산출_수량산출서-1201_철거수량 2" xfId="13497"/>
    <cellStyle name="1_tree_단위수량산출_수량산출서-1201_한수단위수량" xfId="13498"/>
    <cellStyle name="1_tree_단위수량산출_수량산출서-1201_한수단위수량 2" xfId="13499"/>
    <cellStyle name="1_tree_단위수량산출_시설물단위수량" xfId="13500"/>
    <cellStyle name="1_tree_단위수량산출_시설물단위수량 2" xfId="13501"/>
    <cellStyle name="1_tree_단위수량산출_시설물단위수량1" xfId="13502"/>
    <cellStyle name="1_tree_단위수량산출_시설물단위수량1 2" xfId="13503"/>
    <cellStyle name="1_tree_단위수량산출_시설물단위수량1_시설물단위수량" xfId="13504"/>
    <cellStyle name="1_tree_단위수량산출_시설물단위수량1_시설물단위수량 2" xfId="13505"/>
    <cellStyle name="1_tree_단위수량산출_오창수량산출서" xfId="13506"/>
    <cellStyle name="1_tree_단위수량산출_오창수량산출서 2" xfId="13507"/>
    <cellStyle name="1_tree_단위수량산출_오창수량산출서_NEW단위수량-주산" xfId="13508"/>
    <cellStyle name="1_tree_단위수량산출_오창수량산출서_NEW단위수량-주산 2" xfId="13509"/>
    <cellStyle name="1_tree_단위수량산출_오창수량산출서_남대천단위수량" xfId="13510"/>
    <cellStyle name="1_tree_단위수량산출_오창수량산출서_남대천단위수량 2" xfId="13511"/>
    <cellStyle name="1_tree_단위수량산출_오창수량산출서_단위수량" xfId="13512"/>
    <cellStyle name="1_tree_단위수량산출_오창수량산출서_단위수량 2" xfId="13513"/>
    <cellStyle name="1_tree_단위수량산출_오창수량산출서_단위수량1" xfId="13514"/>
    <cellStyle name="1_tree_단위수량산출_오창수량산출서_단위수량1 2" xfId="13515"/>
    <cellStyle name="1_tree_단위수량산출_오창수량산출서_단위수량15" xfId="13516"/>
    <cellStyle name="1_tree_단위수량산출_오창수량산출서_단위수량15 2" xfId="13517"/>
    <cellStyle name="1_tree_단위수량산출_오창수량산출서_도곡단위수량" xfId="13518"/>
    <cellStyle name="1_tree_단위수량산출_오창수량산출서_도곡단위수량 2" xfId="13519"/>
    <cellStyle name="1_tree_단위수량산출_오창수량산출서_수량산출서-11.25" xfId="13520"/>
    <cellStyle name="1_tree_단위수량산출_오창수량산출서_수량산출서-11.25 2" xfId="13521"/>
    <cellStyle name="1_tree_단위수량산출_오창수량산출서_수량산출서-11.25_NEW단위수량-주산" xfId="13522"/>
    <cellStyle name="1_tree_단위수량산출_오창수량산출서_수량산출서-11.25_NEW단위수량-주산 2" xfId="13523"/>
    <cellStyle name="1_tree_단위수량산출_오창수량산출서_수량산출서-11.25_남대천단위수량" xfId="13524"/>
    <cellStyle name="1_tree_단위수량산출_오창수량산출서_수량산출서-11.25_남대천단위수량 2" xfId="13525"/>
    <cellStyle name="1_tree_단위수량산출_오창수량산출서_수량산출서-11.25_단위수량" xfId="13526"/>
    <cellStyle name="1_tree_단위수량산출_오창수량산출서_수량산출서-11.25_단위수량 2" xfId="13527"/>
    <cellStyle name="1_tree_단위수량산출_오창수량산출서_수량산출서-11.25_단위수량1" xfId="13528"/>
    <cellStyle name="1_tree_단위수량산출_오창수량산출서_수량산출서-11.25_단위수량1 2" xfId="13529"/>
    <cellStyle name="1_tree_단위수량산출_오창수량산출서_수량산출서-11.25_단위수량15" xfId="13530"/>
    <cellStyle name="1_tree_단위수량산출_오창수량산출서_수량산출서-11.25_단위수량15 2" xfId="13531"/>
    <cellStyle name="1_tree_단위수량산출_오창수량산출서_수량산출서-11.25_도곡단위수량" xfId="13532"/>
    <cellStyle name="1_tree_단위수량산출_오창수량산출서_수량산출서-11.25_도곡단위수량 2" xfId="13533"/>
    <cellStyle name="1_tree_단위수량산출_오창수량산출서_수량산출서-11.25_철거단위수량" xfId="13534"/>
    <cellStyle name="1_tree_단위수량산출_오창수량산출서_수량산출서-11.25_철거단위수량 2" xfId="13535"/>
    <cellStyle name="1_tree_단위수량산출_오창수량산출서_수량산출서-11.25_철거수량" xfId="13536"/>
    <cellStyle name="1_tree_단위수량산출_오창수량산출서_수량산출서-11.25_철거수량 2" xfId="13537"/>
    <cellStyle name="1_tree_단위수량산출_오창수량산출서_수량산출서-11.25_한수단위수량" xfId="13538"/>
    <cellStyle name="1_tree_단위수량산출_오창수량산출서_수량산출서-11.25_한수단위수량 2" xfId="13539"/>
    <cellStyle name="1_tree_단위수량산출_오창수량산출서_수량산출서-1201" xfId="13540"/>
    <cellStyle name="1_tree_단위수량산출_오창수량산출서_수량산출서-1201 2" xfId="13541"/>
    <cellStyle name="1_tree_단위수량산출_오창수량산출서_수량산출서-1201_NEW단위수량-주산" xfId="13542"/>
    <cellStyle name="1_tree_단위수량산출_오창수량산출서_수량산출서-1201_NEW단위수량-주산 2" xfId="13543"/>
    <cellStyle name="1_tree_단위수량산출_오창수량산출서_수량산출서-1201_남대천단위수량" xfId="13544"/>
    <cellStyle name="1_tree_단위수량산출_오창수량산출서_수량산출서-1201_남대천단위수량 2" xfId="13545"/>
    <cellStyle name="1_tree_단위수량산출_오창수량산출서_수량산출서-1201_단위수량" xfId="13546"/>
    <cellStyle name="1_tree_단위수량산출_오창수량산출서_수량산출서-1201_단위수량 2" xfId="13547"/>
    <cellStyle name="1_tree_단위수량산출_오창수량산출서_수량산출서-1201_단위수량1" xfId="13548"/>
    <cellStyle name="1_tree_단위수량산출_오창수량산출서_수량산출서-1201_단위수량1 2" xfId="13549"/>
    <cellStyle name="1_tree_단위수량산출_오창수량산출서_수량산출서-1201_단위수량15" xfId="13550"/>
    <cellStyle name="1_tree_단위수량산출_오창수량산출서_수량산출서-1201_단위수량15 2" xfId="13551"/>
    <cellStyle name="1_tree_단위수량산출_오창수량산출서_수량산출서-1201_도곡단위수량" xfId="13552"/>
    <cellStyle name="1_tree_단위수량산출_오창수량산출서_수량산출서-1201_도곡단위수량 2" xfId="13553"/>
    <cellStyle name="1_tree_단위수량산출_오창수량산출서_수량산출서-1201_철거단위수량" xfId="13554"/>
    <cellStyle name="1_tree_단위수량산출_오창수량산출서_수량산출서-1201_철거단위수량 2" xfId="13555"/>
    <cellStyle name="1_tree_단위수량산출_오창수량산출서_수량산출서-1201_철거수량" xfId="13556"/>
    <cellStyle name="1_tree_단위수량산출_오창수량산출서_수량산출서-1201_철거수량 2" xfId="13557"/>
    <cellStyle name="1_tree_단위수량산출_오창수량산출서_수량산출서-1201_한수단위수량" xfId="13558"/>
    <cellStyle name="1_tree_단위수량산출_오창수량산출서_수량산출서-1201_한수단위수량 2" xfId="13559"/>
    <cellStyle name="1_tree_단위수량산출_오창수량산출서_시설물단위수량" xfId="13560"/>
    <cellStyle name="1_tree_단위수량산출_오창수량산출서_시설물단위수량 2" xfId="13561"/>
    <cellStyle name="1_tree_단위수량산출_오창수량산출서_시설물단위수량1" xfId="13562"/>
    <cellStyle name="1_tree_단위수량산출_오창수량산출서_시설물단위수량1 2" xfId="13563"/>
    <cellStyle name="1_tree_단위수량산출_오창수량산출서_시설물단위수량1_시설물단위수량" xfId="13564"/>
    <cellStyle name="1_tree_단위수량산출_오창수량산출서_시설물단위수량1_시설물단위수량 2" xfId="13565"/>
    <cellStyle name="1_tree_단위수량산출_오창수량산출서_철거단위수량" xfId="13566"/>
    <cellStyle name="1_tree_단위수량산출_오창수량산출서_철거단위수량 2" xfId="13567"/>
    <cellStyle name="1_tree_단위수량산출_오창수량산출서_철거수량" xfId="13568"/>
    <cellStyle name="1_tree_단위수량산출_오창수량산출서_철거수량 2" xfId="13569"/>
    <cellStyle name="1_tree_단위수량산출_오창수량산출서_한수단위수량" xfId="13570"/>
    <cellStyle name="1_tree_단위수량산출_오창수량산출서_한수단위수량 2" xfId="13571"/>
    <cellStyle name="1_tree_단위수량산출_용평단위수량" xfId="13572"/>
    <cellStyle name="1_tree_단위수량산출_용평단위수량 2" xfId="13573"/>
    <cellStyle name="1_tree_단위수량산출_철거단위수량" xfId="13574"/>
    <cellStyle name="1_tree_단위수량산출_철거단위수량 2" xfId="13575"/>
    <cellStyle name="1_tree_단위수량산출_철거수량" xfId="13576"/>
    <cellStyle name="1_tree_단위수량산출_철거수량 2" xfId="13577"/>
    <cellStyle name="1_tree_단위수량산출_한수단위수량" xfId="13578"/>
    <cellStyle name="1_tree_단위수량산출_한수단위수량 2" xfId="13579"/>
    <cellStyle name="1_tree_단위수량산출_한수단위수량 3" xfId="13580"/>
    <cellStyle name="1_tree_단위수량산출1" xfId="13581"/>
    <cellStyle name="1_tree_단위수량산출-1" xfId="13582"/>
    <cellStyle name="1_tree_단위수량산출1 10" xfId="13583"/>
    <cellStyle name="1_tree_단위수량산출-1 10" xfId="13584"/>
    <cellStyle name="1_tree_단위수량산출1 11" xfId="13585"/>
    <cellStyle name="1_tree_단위수량산출-1 11" xfId="13586"/>
    <cellStyle name="1_tree_단위수량산출1 12" xfId="13587"/>
    <cellStyle name="1_tree_단위수량산출-1 12" xfId="13588"/>
    <cellStyle name="1_tree_단위수량산출1 13" xfId="13589"/>
    <cellStyle name="1_tree_단위수량산출-1 13" xfId="13590"/>
    <cellStyle name="1_tree_단위수량산출1 2" xfId="13591"/>
    <cellStyle name="1_tree_단위수량산출-1 2" xfId="13592"/>
    <cellStyle name="1_tree_단위수량산출1 3" xfId="13593"/>
    <cellStyle name="1_tree_단위수량산출-1 3" xfId="13594"/>
    <cellStyle name="1_tree_단위수량산출1 4" xfId="13595"/>
    <cellStyle name="1_tree_단위수량산출-1 4" xfId="13596"/>
    <cellStyle name="1_tree_단위수량산출1 5" xfId="13597"/>
    <cellStyle name="1_tree_단위수량산출-1 5" xfId="13598"/>
    <cellStyle name="1_tree_단위수량산출1 6" xfId="13599"/>
    <cellStyle name="1_tree_단위수량산출-1 6" xfId="13600"/>
    <cellStyle name="1_tree_단위수량산출1 7" xfId="13601"/>
    <cellStyle name="1_tree_단위수량산출-1 7" xfId="13602"/>
    <cellStyle name="1_tree_단위수량산출1 8" xfId="13603"/>
    <cellStyle name="1_tree_단위수량산출-1 8" xfId="13604"/>
    <cellStyle name="1_tree_단위수량산출1 9" xfId="13605"/>
    <cellStyle name="1_tree_단위수량산출-1 9" xfId="13606"/>
    <cellStyle name="1_tree_단위수량산출1_1" xfId="13607"/>
    <cellStyle name="1_tree_단위수량산출1_1 2" xfId="13608"/>
    <cellStyle name="1_tree_단위수량산출1_1 3" xfId="13609"/>
    <cellStyle name="1_tree_단위수량산출1_NEW단위수량-주산" xfId="13610"/>
    <cellStyle name="1_tree_단위수량산출-1_NEW단위수량-주산" xfId="13611"/>
    <cellStyle name="1_tree_단위수량산출1_NEW단위수량-주산 10" xfId="13612"/>
    <cellStyle name="1_tree_단위수량산출-1_NEW단위수량-주산 10" xfId="13613"/>
    <cellStyle name="1_tree_단위수량산출1_NEW단위수량-주산 11" xfId="13614"/>
    <cellStyle name="1_tree_단위수량산출-1_NEW단위수량-주산 11" xfId="13615"/>
    <cellStyle name="1_tree_단위수량산출1_NEW단위수량-주산 12" xfId="13616"/>
    <cellStyle name="1_tree_단위수량산출-1_NEW단위수량-주산 12" xfId="13617"/>
    <cellStyle name="1_tree_단위수량산출1_NEW단위수량-주산 13" xfId="13618"/>
    <cellStyle name="1_tree_단위수량산출-1_NEW단위수량-주산 13" xfId="13619"/>
    <cellStyle name="1_tree_단위수량산출1_NEW단위수량-주산 2" xfId="13620"/>
    <cellStyle name="1_tree_단위수량산출-1_NEW단위수량-주산 2" xfId="13621"/>
    <cellStyle name="1_tree_단위수량산출1_NEW단위수량-주산 3" xfId="13622"/>
    <cellStyle name="1_tree_단위수량산출-1_NEW단위수량-주산 3" xfId="13623"/>
    <cellStyle name="1_tree_단위수량산출1_NEW단위수량-주산 4" xfId="13624"/>
    <cellStyle name="1_tree_단위수량산출-1_NEW단위수량-주산 4" xfId="13625"/>
    <cellStyle name="1_tree_단위수량산출1_NEW단위수량-주산 5" xfId="13626"/>
    <cellStyle name="1_tree_단위수량산출-1_NEW단위수량-주산 5" xfId="13627"/>
    <cellStyle name="1_tree_단위수량산출1_NEW단위수량-주산 6" xfId="13628"/>
    <cellStyle name="1_tree_단위수량산출-1_NEW단위수량-주산 6" xfId="13629"/>
    <cellStyle name="1_tree_단위수량산출1_NEW단위수량-주산 7" xfId="13630"/>
    <cellStyle name="1_tree_단위수량산출-1_NEW단위수량-주산 7" xfId="13631"/>
    <cellStyle name="1_tree_단위수량산출1_NEW단위수량-주산 8" xfId="13632"/>
    <cellStyle name="1_tree_단위수량산출-1_NEW단위수량-주산 8" xfId="13633"/>
    <cellStyle name="1_tree_단위수량산출1_NEW단위수량-주산 9" xfId="13634"/>
    <cellStyle name="1_tree_단위수량산출-1_NEW단위수량-주산 9" xfId="13635"/>
    <cellStyle name="1_tree_단위수량산출1_남대천단위수량" xfId="13636"/>
    <cellStyle name="1_tree_단위수량산출-1_남대천단위수량" xfId="13637"/>
    <cellStyle name="1_tree_단위수량산출1_남대천단위수량 10" xfId="13638"/>
    <cellStyle name="1_tree_단위수량산출-1_남대천단위수량 10" xfId="13639"/>
    <cellStyle name="1_tree_단위수량산출1_남대천단위수량 11" xfId="13640"/>
    <cellStyle name="1_tree_단위수량산출-1_남대천단위수량 11" xfId="13641"/>
    <cellStyle name="1_tree_단위수량산출1_남대천단위수량 12" xfId="13642"/>
    <cellStyle name="1_tree_단위수량산출-1_남대천단위수량 12" xfId="13643"/>
    <cellStyle name="1_tree_단위수량산출1_남대천단위수량 13" xfId="13644"/>
    <cellStyle name="1_tree_단위수량산출-1_남대천단위수량 13" xfId="13645"/>
    <cellStyle name="1_tree_단위수량산출1_남대천단위수량 2" xfId="13646"/>
    <cellStyle name="1_tree_단위수량산출-1_남대천단위수량 2" xfId="13647"/>
    <cellStyle name="1_tree_단위수량산출1_남대천단위수량 3" xfId="13648"/>
    <cellStyle name="1_tree_단위수량산출-1_남대천단위수량 3" xfId="13649"/>
    <cellStyle name="1_tree_단위수량산출1_남대천단위수량 4" xfId="13650"/>
    <cellStyle name="1_tree_단위수량산출-1_남대천단위수량 4" xfId="13651"/>
    <cellStyle name="1_tree_단위수량산출1_남대천단위수량 5" xfId="13652"/>
    <cellStyle name="1_tree_단위수량산출-1_남대천단위수량 5" xfId="13653"/>
    <cellStyle name="1_tree_단위수량산출1_남대천단위수량 6" xfId="13654"/>
    <cellStyle name="1_tree_단위수량산출-1_남대천단위수량 6" xfId="13655"/>
    <cellStyle name="1_tree_단위수량산출1_남대천단위수량 7" xfId="13656"/>
    <cellStyle name="1_tree_단위수량산출-1_남대천단위수량 7" xfId="13657"/>
    <cellStyle name="1_tree_단위수량산출1_남대천단위수량 8" xfId="13658"/>
    <cellStyle name="1_tree_단위수량산출-1_남대천단위수량 8" xfId="13659"/>
    <cellStyle name="1_tree_단위수량산출1_남대천단위수량 9" xfId="13660"/>
    <cellStyle name="1_tree_단위수량산출-1_남대천단위수량 9" xfId="13661"/>
    <cellStyle name="1_tree_단위수량산출1_단위수량" xfId="13662"/>
    <cellStyle name="1_tree_단위수량산출-1_단위수량" xfId="13663"/>
    <cellStyle name="1_tree_단위수량산출1_단위수량 10" xfId="13664"/>
    <cellStyle name="1_tree_단위수량산출-1_단위수량 10" xfId="13665"/>
    <cellStyle name="1_tree_단위수량산출1_단위수량 11" xfId="13666"/>
    <cellStyle name="1_tree_단위수량산출-1_단위수량 11" xfId="13667"/>
    <cellStyle name="1_tree_단위수량산출1_단위수량 12" xfId="13668"/>
    <cellStyle name="1_tree_단위수량산출-1_단위수량 12" xfId="13669"/>
    <cellStyle name="1_tree_단위수량산출1_단위수량 13" xfId="13670"/>
    <cellStyle name="1_tree_단위수량산출-1_단위수량 13" xfId="13671"/>
    <cellStyle name="1_tree_단위수량산출1_단위수량 2" xfId="13672"/>
    <cellStyle name="1_tree_단위수량산출-1_단위수량 2" xfId="13673"/>
    <cellStyle name="1_tree_단위수량산출1_단위수량 3" xfId="13674"/>
    <cellStyle name="1_tree_단위수량산출-1_단위수량 3" xfId="13675"/>
    <cellStyle name="1_tree_단위수량산출1_단위수량 4" xfId="13676"/>
    <cellStyle name="1_tree_단위수량산출-1_단위수량 4" xfId="13677"/>
    <cellStyle name="1_tree_단위수량산출1_단위수량 5" xfId="13678"/>
    <cellStyle name="1_tree_단위수량산출-1_단위수량 5" xfId="13679"/>
    <cellStyle name="1_tree_단위수량산출1_단위수량 6" xfId="13680"/>
    <cellStyle name="1_tree_단위수량산출-1_단위수량 6" xfId="13681"/>
    <cellStyle name="1_tree_단위수량산출1_단위수량 7" xfId="13682"/>
    <cellStyle name="1_tree_단위수량산출-1_단위수량 7" xfId="13683"/>
    <cellStyle name="1_tree_단위수량산출1_단위수량 8" xfId="13684"/>
    <cellStyle name="1_tree_단위수량산출-1_단위수량 8" xfId="13685"/>
    <cellStyle name="1_tree_단위수량산출1_단위수량 9" xfId="13686"/>
    <cellStyle name="1_tree_단위수량산출-1_단위수량 9" xfId="13687"/>
    <cellStyle name="1_tree_단위수량산출1_단위수량1" xfId="13688"/>
    <cellStyle name="1_tree_단위수량산출-1_단위수량1" xfId="13689"/>
    <cellStyle name="1_tree_단위수량산출1_단위수량1 10" xfId="13690"/>
    <cellStyle name="1_tree_단위수량산출-1_단위수량1 10" xfId="13691"/>
    <cellStyle name="1_tree_단위수량산출1_단위수량1 11" xfId="13692"/>
    <cellStyle name="1_tree_단위수량산출-1_단위수량1 11" xfId="13693"/>
    <cellStyle name="1_tree_단위수량산출1_단위수량1 12" xfId="13694"/>
    <cellStyle name="1_tree_단위수량산출-1_단위수량1 12" xfId="13695"/>
    <cellStyle name="1_tree_단위수량산출1_단위수량1 13" xfId="13696"/>
    <cellStyle name="1_tree_단위수량산출-1_단위수량1 13" xfId="13697"/>
    <cellStyle name="1_tree_단위수량산출1_단위수량1 2" xfId="13698"/>
    <cellStyle name="1_tree_단위수량산출-1_단위수량1 2" xfId="13699"/>
    <cellStyle name="1_tree_단위수량산출1_단위수량1 3" xfId="13700"/>
    <cellStyle name="1_tree_단위수량산출-1_단위수량1 3" xfId="13701"/>
    <cellStyle name="1_tree_단위수량산출1_단위수량1 4" xfId="13702"/>
    <cellStyle name="1_tree_단위수량산출-1_단위수량1 4" xfId="13703"/>
    <cellStyle name="1_tree_단위수량산출1_단위수량1 5" xfId="13704"/>
    <cellStyle name="1_tree_단위수량산출-1_단위수량1 5" xfId="13705"/>
    <cellStyle name="1_tree_단위수량산출1_단위수량1 6" xfId="13706"/>
    <cellStyle name="1_tree_단위수량산출-1_단위수량1 6" xfId="13707"/>
    <cellStyle name="1_tree_단위수량산출1_단위수량1 7" xfId="13708"/>
    <cellStyle name="1_tree_단위수량산출-1_단위수량1 7" xfId="13709"/>
    <cellStyle name="1_tree_단위수량산출1_단위수량1 8" xfId="13710"/>
    <cellStyle name="1_tree_단위수량산출-1_단위수량1 8" xfId="13711"/>
    <cellStyle name="1_tree_단위수량산출1_단위수량1 9" xfId="13712"/>
    <cellStyle name="1_tree_단위수량산출-1_단위수량1 9" xfId="13713"/>
    <cellStyle name="1_tree_단위수량산출1_단위수량15" xfId="13714"/>
    <cellStyle name="1_tree_단위수량산출-1_단위수량15" xfId="13715"/>
    <cellStyle name="1_tree_단위수량산출1_단위수량15 10" xfId="13716"/>
    <cellStyle name="1_tree_단위수량산출-1_단위수량15 10" xfId="13717"/>
    <cellStyle name="1_tree_단위수량산출1_단위수량15 11" xfId="13718"/>
    <cellStyle name="1_tree_단위수량산출-1_단위수량15 11" xfId="13719"/>
    <cellStyle name="1_tree_단위수량산출1_단위수량15 12" xfId="13720"/>
    <cellStyle name="1_tree_단위수량산출-1_단위수량15 12" xfId="13721"/>
    <cellStyle name="1_tree_단위수량산출1_단위수량15 13" xfId="13722"/>
    <cellStyle name="1_tree_단위수량산출-1_단위수량15 13" xfId="13723"/>
    <cellStyle name="1_tree_단위수량산출1_단위수량15 2" xfId="13724"/>
    <cellStyle name="1_tree_단위수량산출-1_단위수량15 2" xfId="13725"/>
    <cellStyle name="1_tree_단위수량산출1_단위수량15 3" xfId="13726"/>
    <cellStyle name="1_tree_단위수량산출-1_단위수량15 3" xfId="13727"/>
    <cellStyle name="1_tree_단위수량산출1_단위수량15 4" xfId="13728"/>
    <cellStyle name="1_tree_단위수량산출-1_단위수량15 4" xfId="13729"/>
    <cellStyle name="1_tree_단위수량산출1_단위수량15 5" xfId="13730"/>
    <cellStyle name="1_tree_단위수량산출-1_단위수량15 5" xfId="13731"/>
    <cellStyle name="1_tree_단위수량산출1_단위수량15 6" xfId="13732"/>
    <cellStyle name="1_tree_단위수량산출-1_단위수량15 6" xfId="13733"/>
    <cellStyle name="1_tree_단위수량산출1_단위수량15 7" xfId="13734"/>
    <cellStyle name="1_tree_단위수량산출-1_단위수량15 7" xfId="13735"/>
    <cellStyle name="1_tree_단위수량산출1_단위수량15 8" xfId="13736"/>
    <cellStyle name="1_tree_단위수량산출-1_단위수량15 8" xfId="13737"/>
    <cellStyle name="1_tree_단위수량산출1_단위수량15 9" xfId="13738"/>
    <cellStyle name="1_tree_단위수량산출-1_단위수량15 9" xfId="13739"/>
    <cellStyle name="1_tree_단위수량산출1_도곡단위수량" xfId="13740"/>
    <cellStyle name="1_tree_단위수량산출-1_도곡단위수량" xfId="13741"/>
    <cellStyle name="1_tree_단위수량산출1_도곡단위수량 10" xfId="13742"/>
    <cellStyle name="1_tree_단위수량산출-1_도곡단위수량 10" xfId="13743"/>
    <cellStyle name="1_tree_단위수량산출1_도곡단위수량 11" xfId="13744"/>
    <cellStyle name="1_tree_단위수량산출-1_도곡단위수량 11" xfId="13745"/>
    <cellStyle name="1_tree_단위수량산출1_도곡단위수량 12" xfId="13746"/>
    <cellStyle name="1_tree_단위수량산출-1_도곡단위수량 12" xfId="13747"/>
    <cellStyle name="1_tree_단위수량산출1_도곡단위수량 13" xfId="13748"/>
    <cellStyle name="1_tree_단위수량산출-1_도곡단위수량 13" xfId="13749"/>
    <cellStyle name="1_tree_단위수량산출1_도곡단위수량 2" xfId="13750"/>
    <cellStyle name="1_tree_단위수량산출-1_도곡단위수량 2" xfId="13751"/>
    <cellStyle name="1_tree_단위수량산출1_도곡단위수량 3" xfId="13752"/>
    <cellStyle name="1_tree_단위수량산출-1_도곡단위수량 3" xfId="13753"/>
    <cellStyle name="1_tree_단위수량산출1_도곡단위수량 4" xfId="13754"/>
    <cellStyle name="1_tree_단위수량산출-1_도곡단위수량 4" xfId="13755"/>
    <cellStyle name="1_tree_단위수량산출1_도곡단위수량 5" xfId="13756"/>
    <cellStyle name="1_tree_단위수량산출-1_도곡단위수량 5" xfId="13757"/>
    <cellStyle name="1_tree_단위수량산출1_도곡단위수량 6" xfId="13758"/>
    <cellStyle name="1_tree_단위수량산출-1_도곡단위수량 6" xfId="13759"/>
    <cellStyle name="1_tree_단위수량산출1_도곡단위수량 7" xfId="13760"/>
    <cellStyle name="1_tree_단위수량산출-1_도곡단위수량 7" xfId="13761"/>
    <cellStyle name="1_tree_단위수량산출1_도곡단위수량 8" xfId="13762"/>
    <cellStyle name="1_tree_단위수량산출-1_도곡단위수량 8" xfId="13763"/>
    <cellStyle name="1_tree_단위수량산출1_도곡단위수량 9" xfId="13764"/>
    <cellStyle name="1_tree_단위수량산출-1_도곡단위수량 9" xfId="13765"/>
    <cellStyle name="1_tree_단위수량산출1_수량산출서-11.25" xfId="13766"/>
    <cellStyle name="1_tree_단위수량산출-1_수량산출서-11.25" xfId="13767"/>
    <cellStyle name="1_tree_단위수량산출1_수량산출서-11.25 10" xfId="13768"/>
    <cellStyle name="1_tree_단위수량산출-1_수량산출서-11.25 10" xfId="13769"/>
    <cellStyle name="1_tree_단위수량산출1_수량산출서-11.25 11" xfId="13770"/>
    <cellStyle name="1_tree_단위수량산출-1_수량산출서-11.25 11" xfId="13771"/>
    <cellStyle name="1_tree_단위수량산출1_수량산출서-11.25 12" xfId="13772"/>
    <cellStyle name="1_tree_단위수량산출-1_수량산출서-11.25 12" xfId="13773"/>
    <cellStyle name="1_tree_단위수량산출1_수량산출서-11.25 13" xfId="13774"/>
    <cellStyle name="1_tree_단위수량산출-1_수량산출서-11.25 13" xfId="13775"/>
    <cellStyle name="1_tree_단위수량산출1_수량산출서-11.25 2" xfId="13776"/>
    <cellStyle name="1_tree_단위수량산출-1_수량산출서-11.25 2" xfId="13777"/>
    <cellStyle name="1_tree_단위수량산출1_수량산출서-11.25 3" xfId="13778"/>
    <cellStyle name="1_tree_단위수량산출-1_수량산출서-11.25 3" xfId="13779"/>
    <cellStyle name="1_tree_단위수량산출1_수량산출서-11.25 4" xfId="13780"/>
    <cellStyle name="1_tree_단위수량산출-1_수량산출서-11.25 4" xfId="13781"/>
    <cellStyle name="1_tree_단위수량산출1_수량산출서-11.25 5" xfId="13782"/>
    <cellStyle name="1_tree_단위수량산출-1_수량산출서-11.25 5" xfId="13783"/>
    <cellStyle name="1_tree_단위수량산출1_수량산출서-11.25 6" xfId="13784"/>
    <cellStyle name="1_tree_단위수량산출-1_수량산출서-11.25 6" xfId="13785"/>
    <cellStyle name="1_tree_단위수량산출1_수량산출서-11.25 7" xfId="13786"/>
    <cellStyle name="1_tree_단위수량산출-1_수량산출서-11.25 7" xfId="13787"/>
    <cellStyle name="1_tree_단위수량산출1_수량산출서-11.25 8" xfId="13788"/>
    <cellStyle name="1_tree_단위수량산출-1_수량산출서-11.25 8" xfId="13789"/>
    <cellStyle name="1_tree_단위수량산출1_수량산출서-11.25 9" xfId="13790"/>
    <cellStyle name="1_tree_단위수량산출-1_수량산출서-11.25 9" xfId="13791"/>
    <cellStyle name="1_tree_단위수량산출1_수량산출서-11.25_NEW단위수량-주산" xfId="13792"/>
    <cellStyle name="1_tree_단위수량산출-1_수량산출서-11.25_NEW단위수량-주산" xfId="13793"/>
    <cellStyle name="1_tree_단위수량산출1_수량산출서-11.25_NEW단위수량-주산 10" xfId="13794"/>
    <cellStyle name="1_tree_단위수량산출-1_수량산출서-11.25_NEW단위수량-주산 10" xfId="13795"/>
    <cellStyle name="1_tree_단위수량산출1_수량산출서-11.25_NEW단위수량-주산 11" xfId="13796"/>
    <cellStyle name="1_tree_단위수량산출-1_수량산출서-11.25_NEW단위수량-주산 11" xfId="13797"/>
    <cellStyle name="1_tree_단위수량산출1_수량산출서-11.25_NEW단위수량-주산 12" xfId="13798"/>
    <cellStyle name="1_tree_단위수량산출-1_수량산출서-11.25_NEW단위수량-주산 12" xfId="13799"/>
    <cellStyle name="1_tree_단위수량산출1_수량산출서-11.25_NEW단위수량-주산 13" xfId="13800"/>
    <cellStyle name="1_tree_단위수량산출-1_수량산출서-11.25_NEW단위수량-주산 13" xfId="13801"/>
    <cellStyle name="1_tree_단위수량산출1_수량산출서-11.25_NEW단위수량-주산 2" xfId="13802"/>
    <cellStyle name="1_tree_단위수량산출-1_수량산출서-11.25_NEW단위수량-주산 2" xfId="13803"/>
    <cellStyle name="1_tree_단위수량산출1_수량산출서-11.25_NEW단위수량-주산 3" xfId="13804"/>
    <cellStyle name="1_tree_단위수량산출-1_수량산출서-11.25_NEW단위수량-주산 3" xfId="13805"/>
    <cellStyle name="1_tree_단위수량산출1_수량산출서-11.25_NEW단위수량-주산 4" xfId="13806"/>
    <cellStyle name="1_tree_단위수량산출-1_수량산출서-11.25_NEW단위수량-주산 4" xfId="13807"/>
    <cellStyle name="1_tree_단위수량산출1_수량산출서-11.25_NEW단위수량-주산 5" xfId="13808"/>
    <cellStyle name="1_tree_단위수량산출-1_수량산출서-11.25_NEW단위수량-주산 5" xfId="13809"/>
    <cellStyle name="1_tree_단위수량산출1_수량산출서-11.25_NEW단위수량-주산 6" xfId="13810"/>
    <cellStyle name="1_tree_단위수량산출-1_수량산출서-11.25_NEW단위수량-주산 6" xfId="13811"/>
    <cellStyle name="1_tree_단위수량산출1_수량산출서-11.25_NEW단위수량-주산 7" xfId="13812"/>
    <cellStyle name="1_tree_단위수량산출-1_수량산출서-11.25_NEW단위수량-주산 7" xfId="13813"/>
    <cellStyle name="1_tree_단위수량산출1_수량산출서-11.25_NEW단위수량-주산 8" xfId="13814"/>
    <cellStyle name="1_tree_단위수량산출-1_수량산출서-11.25_NEW단위수량-주산 8" xfId="13815"/>
    <cellStyle name="1_tree_단위수량산출1_수량산출서-11.25_NEW단위수량-주산 9" xfId="13816"/>
    <cellStyle name="1_tree_단위수량산출-1_수량산출서-11.25_NEW단위수량-주산 9" xfId="13817"/>
    <cellStyle name="1_tree_단위수량산출1_수량산출서-11.25_남대천단위수량" xfId="13818"/>
    <cellStyle name="1_tree_단위수량산출-1_수량산출서-11.25_남대천단위수량" xfId="13819"/>
    <cellStyle name="1_tree_단위수량산출1_수량산출서-11.25_남대천단위수량 10" xfId="13820"/>
    <cellStyle name="1_tree_단위수량산출-1_수량산출서-11.25_남대천단위수량 10" xfId="13821"/>
    <cellStyle name="1_tree_단위수량산출1_수량산출서-11.25_남대천단위수량 11" xfId="13822"/>
    <cellStyle name="1_tree_단위수량산출-1_수량산출서-11.25_남대천단위수량 11" xfId="13823"/>
    <cellStyle name="1_tree_단위수량산출1_수량산출서-11.25_남대천단위수량 12" xfId="13824"/>
    <cellStyle name="1_tree_단위수량산출-1_수량산출서-11.25_남대천단위수량 12" xfId="13825"/>
    <cellStyle name="1_tree_단위수량산출1_수량산출서-11.25_남대천단위수량 13" xfId="13826"/>
    <cellStyle name="1_tree_단위수량산출-1_수량산출서-11.25_남대천단위수량 13" xfId="13827"/>
    <cellStyle name="1_tree_단위수량산출1_수량산출서-11.25_남대천단위수량 2" xfId="13828"/>
    <cellStyle name="1_tree_단위수량산출-1_수량산출서-11.25_남대천단위수량 2" xfId="13829"/>
    <cellStyle name="1_tree_단위수량산출1_수량산출서-11.25_남대천단위수량 3" xfId="13830"/>
    <cellStyle name="1_tree_단위수량산출-1_수량산출서-11.25_남대천단위수량 3" xfId="13831"/>
    <cellStyle name="1_tree_단위수량산출1_수량산출서-11.25_남대천단위수량 4" xfId="13832"/>
    <cellStyle name="1_tree_단위수량산출-1_수량산출서-11.25_남대천단위수량 4" xfId="13833"/>
    <cellStyle name="1_tree_단위수량산출1_수량산출서-11.25_남대천단위수량 5" xfId="13834"/>
    <cellStyle name="1_tree_단위수량산출-1_수량산출서-11.25_남대천단위수량 5" xfId="13835"/>
    <cellStyle name="1_tree_단위수량산출1_수량산출서-11.25_남대천단위수량 6" xfId="13836"/>
    <cellStyle name="1_tree_단위수량산출-1_수량산출서-11.25_남대천단위수량 6" xfId="13837"/>
    <cellStyle name="1_tree_단위수량산출1_수량산출서-11.25_남대천단위수량 7" xfId="13838"/>
    <cellStyle name="1_tree_단위수량산출-1_수량산출서-11.25_남대천단위수량 7" xfId="13839"/>
    <cellStyle name="1_tree_단위수량산출1_수량산출서-11.25_남대천단위수량 8" xfId="13840"/>
    <cellStyle name="1_tree_단위수량산출-1_수량산출서-11.25_남대천단위수량 8" xfId="13841"/>
    <cellStyle name="1_tree_단위수량산출1_수량산출서-11.25_남대천단위수량 9" xfId="13842"/>
    <cellStyle name="1_tree_단위수량산출-1_수량산출서-11.25_남대천단위수량 9" xfId="13843"/>
    <cellStyle name="1_tree_단위수량산출1_수량산출서-11.25_단위수량" xfId="13844"/>
    <cellStyle name="1_tree_단위수량산출-1_수량산출서-11.25_단위수량" xfId="13845"/>
    <cellStyle name="1_tree_단위수량산출1_수량산출서-11.25_단위수량 10" xfId="13846"/>
    <cellStyle name="1_tree_단위수량산출-1_수량산출서-11.25_단위수량 10" xfId="13847"/>
    <cellStyle name="1_tree_단위수량산출1_수량산출서-11.25_단위수량 11" xfId="13848"/>
    <cellStyle name="1_tree_단위수량산출-1_수량산출서-11.25_단위수량 11" xfId="13849"/>
    <cellStyle name="1_tree_단위수량산출1_수량산출서-11.25_단위수량 12" xfId="13850"/>
    <cellStyle name="1_tree_단위수량산출-1_수량산출서-11.25_단위수량 12" xfId="13851"/>
    <cellStyle name="1_tree_단위수량산출1_수량산출서-11.25_단위수량 13" xfId="13852"/>
    <cellStyle name="1_tree_단위수량산출-1_수량산출서-11.25_단위수량 13" xfId="13853"/>
    <cellStyle name="1_tree_단위수량산출1_수량산출서-11.25_단위수량 2" xfId="13854"/>
    <cellStyle name="1_tree_단위수량산출-1_수량산출서-11.25_단위수량 2" xfId="13855"/>
    <cellStyle name="1_tree_단위수량산출1_수량산출서-11.25_단위수량 3" xfId="13856"/>
    <cellStyle name="1_tree_단위수량산출-1_수량산출서-11.25_단위수량 3" xfId="13857"/>
    <cellStyle name="1_tree_단위수량산출1_수량산출서-11.25_단위수량 4" xfId="13858"/>
    <cellStyle name="1_tree_단위수량산출-1_수량산출서-11.25_단위수량 4" xfId="13859"/>
    <cellStyle name="1_tree_단위수량산출1_수량산출서-11.25_단위수량 5" xfId="13860"/>
    <cellStyle name="1_tree_단위수량산출-1_수량산출서-11.25_단위수량 5" xfId="13861"/>
    <cellStyle name="1_tree_단위수량산출1_수량산출서-11.25_단위수량 6" xfId="13862"/>
    <cellStyle name="1_tree_단위수량산출-1_수량산출서-11.25_단위수량 6" xfId="13863"/>
    <cellStyle name="1_tree_단위수량산출1_수량산출서-11.25_단위수량 7" xfId="13864"/>
    <cellStyle name="1_tree_단위수량산출-1_수량산출서-11.25_단위수량 7" xfId="13865"/>
    <cellStyle name="1_tree_단위수량산출1_수량산출서-11.25_단위수량 8" xfId="13866"/>
    <cellStyle name="1_tree_단위수량산출-1_수량산출서-11.25_단위수량 8" xfId="13867"/>
    <cellStyle name="1_tree_단위수량산출1_수량산출서-11.25_단위수량 9" xfId="13868"/>
    <cellStyle name="1_tree_단위수량산출-1_수량산출서-11.25_단위수량 9" xfId="13869"/>
    <cellStyle name="1_tree_단위수량산출1_수량산출서-11.25_단위수량1" xfId="13870"/>
    <cellStyle name="1_tree_단위수량산출-1_수량산출서-11.25_단위수량1" xfId="13871"/>
    <cellStyle name="1_tree_단위수량산출1_수량산출서-11.25_단위수량1 10" xfId="13872"/>
    <cellStyle name="1_tree_단위수량산출-1_수량산출서-11.25_단위수량1 10" xfId="13873"/>
    <cellStyle name="1_tree_단위수량산출1_수량산출서-11.25_단위수량1 11" xfId="13874"/>
    <cellStyle name="1_tree_단위수량산출-1_수량산출서-11.25_단위수량1 11" xfId="13875"/>
    <cellStyle name="1_tree_단위수량산출1_수량산출서-11.25_단위수량1 12" xfId="13876"/>
    <cellStyle name="1_tree_단위수량산출-1_수량산출서-11.25_단위수량1 12" xfId="13877"/>
    <cellStyle name="1_tree_단위수량산출1_수량산출서-11.25_단위수량1 13" xfId="13878"/>
    <cellStyle name="1_tree_단위수량산출-1_수량산출서-11.25_단위수량1 13" xfId="13879"/>
    <cellStyle name="1_tree_단위수량산출1_수량산출서-11.25_단위수량1 2" xfId="13880"/>
    <cellStyle name="1_tree_단위수량산출-1_수량산출서-11.25_단위수량1 2" xfId="13881"/>
    <cellStyle name="1_tree_단위수량산출1_수량산출서-11.25_단위수량1 3" xfId="13882"/>
    <cellStyle name="1_tree_단위수량산출-1_수량산출서-11.25_단위수량1 3" xfId="13883"/>
    <cellStyle name="1_tree_단위수량산출1_수량산출서-11.25_단위수량1 4" xfId="13884"/>
    <cellStyle name="1_tree_단위수량산출-1_수량산출서-11.25_단위수량1 4" xfId="13885"/>
    <cellStyle name="1_tree_단위수량산출1_수량산출서-11.25_단위수량1 5" xfId="13886"/>
    <cellStyle name="1_tree_단위수량산출-1_수량산출서-11.25_단위수량1 5" xfId="13887"/>
    <cellStyle name="1_tree_단위수량산출1_수량산출서-11.25_단위수량1 6" xfId="13888"/>
    <cellStyle name="1_tree_단위수량산출-1_수량산출서-11.25_단위수량1 6" xfId="13889"/>
    <cellStyle name="1_tree_단위수량산출1_수량산출서-11.25_단위수량1 7" xfId="13890"/>
    <cellStyle name="1_tree_단위수량산출-1_수량산출서-11.25_단위수량1 7" xfId="13891"/>
    <cellStyle name="1_tree_단위수량산출1_수량산출서-11.25_단위수량1 8" xfId="13892"/>
    <cellStyle name="1_tree_단위수량산출-1_수량산출서-11.25_단위수량1 8" xfId="13893"/>
    <cellStyle name="1_tree_단위수량산출1_수량산출서-11.25_단위수량1 9" xfId="13894"/>
    <cellStyle name="1_tree_단위수량산출-1_수량산출서-11.25_단위수량1 9" xfId="13895"/>
    <cellStyle name="1_tree_단위수량산출1_수량산출서-11.25_단위수량15" xfId="13896"/>
    <cellStyle name="1_tree_단위수량산출-1_수량산출서-11.25_단위수량15" xfId="13897"/>
    <cellStyle name="1_tree_단위수량산출1_수량산출서-11.25_단위수량15 10" xfId="13898"/>
    <cellStyle name="1_tree_단위수량산출-1_수량산출서-11.25_단위수량15 10" xfId="13899"/>
    <cellStyle name="1_tree_단위수량산출1_수량산출서-11.25_단위수량15 11" xfId="13900"/>
    <cellStyle name="1_tree_단위수량산출-1_수량산출서-11.25_단위수량15 11" xfId="13901"/>
    <cellStyle name="1_tree_단위수량산출1_수량산출서-11.25_단위수량15 12" xfId="13902"/>
    <cellStyle name="1_tree_단위수량산출-1_수량산출서-11.25_단위수량15 12" xfId="13903"/>
    <cellStyle name="1_tree_단위수량산출1_수량산출서-11.25_단위수량15 13" xfId="13904"/>
    <cellStyle name="1_tree_단위수량산출-1_수량산출서-11.25_단위수량15 13" xfId="13905"/>
    <cellStyle name="1_tree_단위수량산출1_수량산출서-11.25_단위수량15 2" xfId="13906"/>
    <cellStyle name="1_tree_단위수량산출-1_수량산출서-11.25_단위수량15 2" xfId="13907"/>
    <cellStyle name="1_tree_단위수량산출1_수량산출서-11.25_단위수량15 3" xfId="13908"/>
    <cellStyle name="1_tree_단위수량산출-1_수량산출서-11.25_단위수량15 3" xfId="13909"/>
    <cellStyle name="1_tree_단위수량산출1_수량산출서-11.25_단위수량15 4" xfId="13910"/>
    <cellStyle name="1_tree_단위수량산출-1_수량산출서-11.25_단위수량15 4" xfId="13911"/>
    <cellStyle name="1_tree_단위수량산출1_수량산출서-11.25_단위수량15 5" xfId="13912"/>
    <cellStyle name="1_tree_단위수량산출-1_수량산출서-11.25_단위수량15 5" xfId="13913"/>
    <cellStyle name="1_tree_단위수량산출1_수량산출서-11.25_단위수량15 6" xfId="13914"/>
    <cellStyle name="1_tree_단위수량산출-1_수량산출서-11.25_단위수량15 6" xfId="13915"/>
    <cellStyle name="1_tree_단위수량산출1_수량산출서-11.25_단위수량15 7" xfId="13916"/>
    <cellStyle name="1_tree_단위수량산출-1_수량산출서-11.25_단위수량15 7" xfId="13917"/>
    <cellStyle name="1_tree_단위수량산출1_수량산출서-11.25_단위수량15 8" xfId="13918"/>
    <cellStyle name="1_tree_단위수량산출-1_수량산출서-11.25_단위수량15 8" xfId="13919"/>
    <cellStyle name="1_tree_단위수량산출1_수량산출서-11.25_단위수량15 9" xfId="13920"/>
    <cellStyle name="1_tree_단위수량산출-1_수량산출서-11.25_단위수량15 9" xfId="13921"/>
    <cellStyle name="1_tree_단위수량산출1_수량산출서-11.25_도곡단위수량" xfId="13922"/>
    <cellStyle name="1_tree_단위수량산출-1_수량산출서-11.25_도곡단위수량" xfId="13923"/>
    <cellStyle name="1_tree_단위수량산출1_수량산출서-11.25_도곡단위수량 10" xfId="13924"/>
    <cellStyle name="1_tree_단위수량산출-1_수량산출서-11.25_도곡단위수량 10" xfId="13925"/>
    <cellStyle name="1_tree_단위수량산출1_수량산출서-11.25_도곡단위수량 11" xfId="13926"/>
    <cellStyle name="1_tree_단위수량산출-1_수량산출서-11.25_도곡단위수량 11" xfId="13927"/>
    <cellStyle name="1_tree_단위수량산출1_수량산출서-11.25_도곡단위수량 12" xfId="13928"/>
    <cellStyle name="1_tree_단위수량산출-1_수량산출서-11.25_도곡단위수량 12" xfId="13929"/>
    <cellStyle name="1_tree_단위수량산출1_수량산출서-11.25_도곡단위수량 13" xfId="13930"/>
    <cellStyle name="1_tree_단위수량산출-1_수량산출서-11.25_도곡단위수량 13" xfId="13931"/>
    <cellStyle name="1_tree_단위수량산출1_수량산출서-11.25_도곡단위수량 2" xfId="13932"/>
    <cellStyle name="1_tree_단위수량산출-1_수량산출서-11.25_도곡단위수량 2" xfId="13933"/>
    <cellStyle name="1_tree_단위수량산출1_수량산출서-11.25_도곡단위수량 3" xfId="13934"/>
    <cellStyle name="1_tree_단위수량산출-1_수량산출서-11.25_도곡단위수량 3" xfId="13935"/>
    <cellStyle name="1_tree_단위수량산출1_수량산출서-11.25_도곡단위수량 4" xfId="13936"/>
    <cellStyle name="1_tree_단위수량산출-1_수량산출서-11.25_도곡단위수량 4" xfId="13937"/>
    <cellStyle name="1_tree_단위수량산출1_수량산출서-11.25_도곡단위수량 5" xfId="13938"/>
    <cellStyle name="1_tree_단위수량산출-1_수량산출서-11.25_도곡단위수량 5" xfId="13939"/>
    <cellStyle name="1_tree_단위수량산출1_수량산출서-11.25_도곡단위수량 6" xfId="13940"/>
    <cellStyle name="1_tree_단위수량산출-1_수량산출서-11.25_도곡단위수량 6" xfId="13941"/>
    <cellStyle name="1_tree_단위수량산출1_수량산출서-11.25_도곡단위수량 7" xfId="13942"/>
    <cellStyle name="1_tree_단위수량산출-1_수량산출서-11.25_도곡단위수량 7" xfId="13943"/>
    <cellStyle name="1_tree_단위수량산출1_수량산출서-11.25_도곡단위수량 8" xfId="13944"/>
    <cellStyle name="1_tree_단위수량산출-1_수량산출서-11.25_도곡단위수량 8" xfId="13945"/>
    <cellStyle name="1_tree_단위수량산출1_수량산출서-11.25_도곡단위수량 9" xfId="13946"/>
    <cellStyle name="1_tree_단위수량산출-1_수량산출서-11.25_도곡단위수량 9" xfId="13947"/>
    <cellStyle name="1_tree_단위수량산출1_수량산출서-11.25_철거단위수량" xfId="13948"/>
    <cellStyle name="1_tree_단위수량산출-1_수량산출서-11.25_철거단위수량" xfId="13949"/>
    <cellStyle name="1_tree_단위수량산출1_수량산출서-11.25_철거단위수량 10" xfId="13950"/>
    <cellStyle name="1_tree_단위수량산출-1_수량산출서-11.25_철거단위수량 10" xfId="13951"/>
    <cellStyle name="1_tree_단위수량산출1_수량산출서-11.25_철거단위수량 11" xfId="13952"/>
    <cellStyle name="1_tree_단위수량산출-1_수량산출서-11.25_철거단위수량 11" xfId="13953"/>
    <cellStyle name="1_tree_단위수량산출1_수량산출서-11.25_철거단위수량 12" xfId="13954"/>
    <cellStyle name="1_tree_단위수량산출-1_수량산출서-11.25_철거단위수량 12" xfId="13955"/>
    <cellStyle name="1_tree_단위수량산출1_수량산출서-11.25_철거단위수량 13" xfId="13956"/>
    <cellStyle name="1_tree_단위수량산출-1_수량산출서-11.25_철거단위수량 13" xfId="13957"/>
    <cellStyle name="1_tree_단위수량산출1_수량산출서-11.25_철거단위수량 2" xfId="13958"/>
    <cellStyle name="1_tree_단위수량산출-1_수량산출서-11.25_철거단위수량 2" xfId="13959"/>
    <cellStyle name="1_tree_단위수량산출1_수량산출서-11.25_철거단위수량 3" xfId="13960"/>
    <cellStyle name="1_tree_단위수량산출-1_수량산출서-11.25_철거단위수량 3" xfId="13961"/>
    <cellStyle name="1_tree_단위수량산출1_수량산출서-11.25_철거단위수량 4" xfId="13962"/>
    <cellStyle name="1_tree_단위수량산출-1_수량산출서-11.25_철거단위수량 4" xfId="13963"/>
    <cellStyle name="1_tree_단위수량산출1_수량산출서-11.25_철거단위수량 5" xfId="13964"/>
    <cellStyle name="1_tree_단위수량산출-1_수량산출서-11.25_철거단위수량 5" xfId="13965"/>
    <cellStyle name="1_tree_단위수량산출1_수량산출서-11.25_철거단위수량 6" xfId="13966"/>
    <cellStyle name="1_tree_단위수량산출-1_수량산출서-11.25_철거단위수량 6" xfId="13967"/>
    <cellStyle name="1_tree_단위수량산출1_수량산출서-11.25_철거단위수량 7" xfId="13968"/>
    <cellStyle name="1_tree_단위수량산출-1_수량산출서-11.25_철거단위수량 7" xfId="13969"/>
    <cellStyle name="1_tree_단위수량산출1_수량산출서-11.25_철거단위수량 8" xfId="13970"/>
    <cellStyle name="1_tree_단위수량산출-1_수량산출서-11.25_철거단위수량 8" xfId="13971"/>
    <cellStyle name="1_tree_단위수량산출1_수량산출서-11.25_철거단위수량 9" xfId="13972"/>
    <cellStyle name="1_tree_단위수량산출-1_수량산출서-11.25_철거단위수량 9" xfId="13973"/>
    <cellStyle name="1_tree_단위수량산출1_수량산출서-11.25_철거수량" xfId="13974"/>
    <cellStyle name="1_tree_단위수량산출-1_수량산출서-11.25_철거수량" xfId="13975"/>
    <cellStyle name="1_tree_단위수량산출1_수량산출서-11.25_철거수량 10" xfId="13976"/>
    <cellStyle name="1_tree_단위수량산출-1_수량산출서-11.25_철거수량 10" xfId="13977"/>
    <cellStyle name="1_tree_단위수량산출1_수량산출서-11.25_철거수량 11" xfId="13978"/>
    <cellStyle name="1_tree_단위수량산출-1_수량산출서-11.25_철거수량 11" xfId="13979"/>
    <cellStyle name="1_tree_단위수량산출1_수량산출서-11.25_철거수량 12" xfId="13980"/>
    <cellStyle name="1_tree_단위수량산출-1_수량산출서-11.25_철거수량 12" xfId="13981"/>
    <cellStyle name="1_tree_단위수량산출1_수량산출서-11.25_철거수량 13" xfId="13982"/>
    <cellStyle name="1_tree_단위수량산출-1_수량산출서-11.25_철거수량 13" xfId="13983"/>
    <cellStyle name="1_tree_단위수량산출1_수량산출서-11.25_철거수량 2" xfId="13984"/>
    <cellStyle name="1_tree_단위수량산출-1_수량산출서-11.25_철거수량 2" xfId="13985"/>
    <cellStyle name="1_tree_단위수량산출1_수량산출서-11.25_철거수량 3" xfId="13986"/>
    <cellStyle name="1_tree_단위수량산출-1_수량산출서-11.25_철거수량 3" xfId="13987"/>
    <cellStyle name="1_tree_단위수량산출1_수량산출서-11.25_철거수량 4" xfId="13988"/>
    <cellStyle name="1_tree_단위수량산출-1_수량산출서-11.25_철거수량 4" xfId="13989"/>
    <cellStyle name="1_tree_단위수량산출1_수량산출서-11.25_철거수량 5" xfId="13990"/>
    <cellStyle name="1_tree_단위수량산출-1_수량산출서-11.25_철거수량 5" xfId="13991"/>
    <cellStyle name="1_tree_단위수량산출1_수량산출서-11.25_철거수량 6" xfId="13992"/>
    <cellStyle name="1_tree_단위수량산출-1_수량산출서-11.25_철거수량 6" xfId="13993"/>
    <cellStyle name="1_tree_단위수량산출1_수량산출서-11.25_철거수량 7" xfId="13994"/>
    <cellStyle name="1_tree_단위수량산출-1_수량산출서-11.25_철거수량 7" xfId="13995"/>
    <cellStyle name="1_tree_단위수량산출1_수량산출서-11.25_철거수량 8" xfId="13996"/>
    <cellStyle name="1_tree_단위수량산출-1_수량산출서-11.25_철거수량 8" xfId="13997"/>
    <cellStyle name="1_tree_단위수량산출1_수량산출서-11.25_철거수량 9" xfId="13998"/>
    <cellStyle name="1_tree_단위수량산출-1_수량산출서-11.25_철거수량 9" xfId="13999"/>
    <cellStyle name="1_tree_단위수량산출1_수량산출서-11.25_한수단위수량" xfId="14000"/>
    <cellStyle name="1_tree_단위수량산출-1_수량산출서-11.25_한수단위수량" xfId="14001"/>
    <cellStyle name="1_tree_단위수량산출1_수량산출서-11.25_한수단위수량 10" xfId="14002"/>
    <cellStyle name="1_tree_단위수량산출-1_수량산출서-11.25_한수단위수량 10" xfId="14003"/>
    <cellStyle name="1_tree_단위수량산출1_수량산출서-11.25_한수단위수량 11" xfId="14004"/>
    <cellStyle name="1_tree_단위수량산출-1_수량산출서-11.25_한수단위수량 11" xfId="14005"/>
    <cellStyle name="1_tree_단위수량산출1_수량산출서-11.25_한수단위수량 12" xfId="14006"/>
    <cellStyle name="1_tree_단위수량산출-1_수량산출서-11.25_한수단위수량 12" xfId="14007"/>
    <cellStyle name="1_tree_단위수량산출1_수량산출서-11.25_한수단위수량 13" xfId="14008"/>
    <cellStyle name="1_tree_단위수량산출-1_수량산출서-11.25_한수단위수량 13" xfId="14009"/>
    <cellStyle name="1_tree_단위수량산출1_수량산출서-11.25_한수단위수량 2" xfId="14010"/>
    <cellStyle name="1_tree_단위수량산출-1_수량산출서-11.25_한수단위수량 2" xfId="14011"/>
    <cellStyle name="1_tree_단위수량산출1_수량산출서-11.25_한수단위수량 3" xfId="14012"/>
    <cellStyle name="1_tree_단위수량산출-1_수량산출서-11.25_한수단위수량 3" xfId="14013"/>
    <cellStyle name="1_tree_단위수량산출1_수량산출서-11.25_한수단위수량 4" xfId="14014"/>
    <cellStyle name="1_tree_단위수량산출-1_수량산출서-11.25_한수단위수량 4" xfId="14015"/>
    <cellStyle name="1_tree_단위수량산출1_수량산출서-11.25_한수단위수량 5" xfId="14016"/>
    <cellStyle name="1_tree_단위수량산출-1_수량산출서-11.25_한수단위수량 5" xfId="14017"/>
    <cellStyle name="1_tree_단위수량산출1_수량산출서-11.25_한수단위수량 6" xfId="14018"/>
    <cellStyle name="1_tree_단위수량산출-1_수량산출서-11.25_한수단위수량 6" xfId="14019"/>
    <cellStyle name="1_tree_단위수량산출1_수량산출서-11.25_한수단위수량 7" xfId="14020"/>
    <cellStyle name="1_tree_단위수량산출-1_수량산출서-11.25_한수단위수량 7" xfId="14021"/>
    <cellStyle name="1_tree_단위수량산출1_수량산출서-11.25_한수단위수량 8" xfId="14022"/>
    <cellStyle name="1_tree_단위수량산출-1_수량산출서-11.25_한수단위수량 8" xfId="14023"/>
    <cellStyle name="1_tree_단위수량산출1_수량산출서-11.25_한수단위수량 9" xfId="14024"/>
    <cellStyle name="1_tree_단위수량산출-1_수량산출서-11.25_한수단위수량 9" xfId="14025"/>
    <cellStyle name="1_tree_단위수량산출1_수량산출서-1201" xfId="14026"/>
    <cellStyle name="1_tree_단위수량산출-1_수량산출서-1201" xfId="14027"/>
    <cellStyle name="1_tree_단위수량산출1_수량산출서-1201 10" xfId="14028"/>
    <cellStyle name="1_tree_단위수량산출-1_수량산출서-1201 10" xfId="14029"/>
    <cellStyle name="1_tree_단위수량산출1_수량산출서-1201 11" xfId="14030"/>
    <cellStyle name="1_tree_단위수량산출-1_수량산출서-1201 11" xfId="14031"/>
    <cellStyle name="1_tree_단위수량산출1_수량산출서-1201 12" xfId="14032"/>
    <cellStyle name="1_tree_단위수량산출-1_수량산출서-1201 12" xfId="14033"/>
    <cellStyle name="1_tree_단위수량산출1_수량산출서-1201 13" xfId="14034"/>
    <cellStyle name="1_tree_단위수량산출-1_수량산출서-1201 13" xfId="14035"/>
    <cellStyle name="1_tree_단위수량산출1_수량산출서-1201 2" xfId="14036"/>
    <cellStyle name="1_tree_단위수량산출-1_수량산출서-1201 2" xfId="14037"/>
    <cellStyle name="1_tree_단위수량산출1_수량산출서-1201 3" xfId="14038"/>
    <cellStyle name="1_tree_단위수량산출-1_수량산출서-1201 3" xfId="14039"/>
    <cellStyle name="1_tree_단위수량산출1_수량산출서-1201 4" xfId="14040"/>
    <cellStyle name="1_tree_단위수량산출-1_수량산출서-1201 4" xfId="14041"/>
    <cellStyle name="1_tree_단위수량산출1_수량산출서-1201 5" xfId="14042"/>
    <cellStyle name="1_tree_단위수량산출-1_수량산출서-1201 5" xfId="14043"/>
    <cellStyle name="1_tree_단위수량산출1_수량산출서-1201 6" xfId="14044"/>
    <cellStyle name="1_tree_단위수량산출-1_수량산출서-1201 6" xfId="14045"/>
    <cellStyle name="1_tree_단위수량산출1_수량산출서-1201 7" xfId="14046"/>
    <cellStyle name="1_tree_단위수량산출-1_수량산출서-1201 7" xfId="14047"/>
    <cellStyle name="1_tree_단위수량산출1_수량산출서-1201 8" xfId="14048"/>
    <cellStyle name="1_tree_단위수량산출-1_수량산출서-1201 8" xfId="14049"/>
    <cellStyle name="1_tree_단위수량산출1_수량산출서-1201 9" xfId="14050"/>
    <cellStyle name="1_tree_단위수량산출-1_수량산출서-1201 9" xfId="14051"/>
    <cellStyle name="1_tree_단위수량산출1_수량산출서-1201_NEW단위수량-주산" xfId="14052"/>
    <cellStyle name="1_tree_단위수량산출-1_수량산출서-1201_NEW단위수량-주산" xfId="14053"/>
    <cellStyle name="1_tree_단위수량산출1_수량산출서-1201_NEW단위수량-주산 10" xfId="14054"/>
    <cellStyle name="1_tree_단위수량산출-1_수량산출서-1201_NEW단위수량-주산 10" xfId="14055"/>
    <cellStyle name="1_tree_단위수량산출1_수량산출서-1201_NEW단위수량-주산 11" xfId="14056"/>
    <cellStyle name="1_tree_단위수량산출-1_수량산출서-1201_NEW단위수량-주산 11" xfId="14057"/>
    <cellStyle name="1_tree_단위수량산출1_수량산출서-1201_NEW단위수량-주산 12" xfId="14058"/>
    <cellStyle name="1_tree_단위수량산출-1_수량산출서-1201_NEW단위수량-주산 12" xfId="14059"/>
    <cellStyle name="1_tree_단위수량산출1_수량산출서-1201_NEW단위수량-주산 13" xfId="14060"/>
    <cellStyle name="1_tree_단위수량산출-1_수량산출서-1201_NEW단위수량-주산 13" xfId="14061"/>
    <cellStyle name="1_tree_단위수량산출1_수량산출서-1201_NEW단위수량-주산 2" xfId="14062"/>
    <cellStyle name="1_tree_단위수량산출-1_수량산출서-1201_NEW단위수량-주산 2" xfId="14063"/>
    <cellStyle name="1_tree_단위수량산출1_수량산출서-1201_NEW단위수량-주산 3" xfId="14064"/>
    <cellStyle name="1_tree_단위수량산출-1_수량산출서-1201_NEW단위수량-주산 3" xfId="14065"/>
    <cellStyle name="1_tree_단위수량산출1_수량산출서-1201_NEW단위수량-주산 4" xfId="14066"/>
    <cellStyle name="1_tree_단위수량산출-1_수량산출서-1201_NEW단위수량-주산 4" xfId="14067"/>
    <cellStyle name="1_tree_단위수량산출1_수량산출서-1201_NEW단위수량-주산 5" xfId="14068"/>
    <cellStyle name="1_tree_단위수량산출-1_수량산출서-1201_NEW단위수량-주산 5" xfId="14069"/>
    <cellStyle name="1_tree_단위수량산출1_수량산출서-1201_NEW단위수량-주산 6" xfId="14070"/>
    <cellStyle name="1_tree_단위수량산출-1_수량산출서-1201_NEW단위수량-주산 6" xfId="14071"/>
    <cellStyle name="1_tree_단위수량산출1_수량산출서-1201_NEW단위수량-주산 7" xfId="14072"/>
    <cellStyle name="1_tree_단위수량산출-1_수량산출서-1201_NEW단위수량-주산 7" xfId="14073"/>
    <cellStyle name="1_tree_단위수량산출1_수량산출서-1201_NEW단위수량-주산 8" xfId="14074"/>
    <cellStyle name="1_tree_단위수량산출-1_수량산출서-1201_NEW단위수량-주산 8" xfId="14075"/>
    <cellStyle name="1_tree_단위수량산출1_수량산출서-1201_NEW단위수량-주산 9" xfId="14076"/>
    <cellStyle name="1_tree_단위수량산출-1_수량산출서-1201_NEW단위수량-주산 9" xfId="14077"/>
    <cellStyle name="1_tree_단위수량산출1_수량산출서-1201_남대천단위수량" xfId="14078"/>
    <cellStyle name="1_tree_단위수량산출-1_수량산출서-1201_남대천단위수량" xfId="14079"/>
    <cellStyle name="1_tree_단위수량산출1_수량산출서-1201_남대천단위수량 10" xfId="14080"/>
    <cellStyle name="1_tree_단위수량산출-1_수량산출서-1201_남대천단위수량 10" xfId="14081"/>
    <cellStyle name="1_tree_단위수량산출1_수량산출서-1201_남대천단위수량 11" xfId="14082"/>
    <cellStyle name="1_tree_단위수량산출-1_수량산출서-1201_남대천단위수량 11" xfId="14083"/>
    <cellStyle name="1_tree_단위수량산출1_수량산출서-1201_남대천단위수량 12" xfId="14084"/>
    <cellStyle name="1_tree_단위수량산출-1_수량산출서-1201_남대천단위수량 12" xfId="14085"/>
    <cellStyle name="1_tree_단위수량산출1_수량산출서-1201_남대천단위수량 13" xfId="14086"/>
    <cellStyle name="1_tree_단위수량산출-1_수량산출서-1201_남대천단위수량 13" xfId="14087"/>
    <cellStyle name="1_tree_단위수량산출1_수량산출서-1201_남대천단위수량 2" xfId="14088"/>
    <cellStyle name="1_tree_단위수량산출-1_수량산출서-1201_남대천단위수량 2" xfId="14089"/>
    <cellStyle name="1_tree_단위수량산출1_수량산출서-1201_남대천단위수량 3" xfId="14090"/>
    <cellStyle name="1_tree_단위수량산출-1_수량산출서-1201_남대천단위수량 3" xfId="14091"/>
    <cellStyle name="1_tree_단위수량산출1_수량산출서-1201_남대천단위수량 4" xfId="14092"/>
    <cellStyle name="1_tree_단위수량산출-1_수량산출서-1201_남대천단위수량 4" xfId="14093"/>
    <cellStyle name="1_tree_단위수량산출1_수량산출서-1201_남대천단위수량 5" xfId="14094"/>
    <cellStyle name="1_tree_단위수량산출-1_수량산출서-1201_남대천단위수량 5" xfId="14095"/>
    <cellStyle name="1_tree_단위수량산출1_수량산출서-1201_남대천단위수량 6" xfId="14096"/>
    <cellStyle name="1_tree_단위수량산출-1_수량산출서-1201_남대천단위수량 6" xfId="14097"/>
    <cellStyle name="1_tree_단위수량산출1_수량산출서-1201_남대천단위수량 7" xfId="14098"/>
    <cellStyle name="1_tree_단위수량산출-1_수량산출서-1201_남대천단위수량 7" xfId="14099"/>
    <cellStyle name="1_tree_단위수량산출1_수량산출서-1201_남대천단위수량 8" xfId="14100"/>
    <cellStyle name="1_tree_단위수량산출-1_수량산출서-1201_남대천단위수량 8" xfId="14101"/>
    <cellStyle name="1_tree_단위수량산출1_수량산출서-1201_남대천단위수량 9" xfId="14102"/>
    <cellStyle name="1_tree_단위수량산출-1_수량산출서-1201_남대천단위수량 9" xfId="14103"/>
    <cellStyle name="1_tree_단위수량산출1_수량산출서-1201_단위수량" xfId="14104"/>
    <cellStyle name="1_tree_단위수량산출-1_수량산출서-1201_단위수량" xfId="14105"/>
    <cellStyle name="1_tree_단위수량산출1_수량산출서-1201_단위수량 10" xfId="14106"/>
    <cellStyle name="1_tree_단위수량산출-1_수량산출서-1201_단위수량 10" xfId="14107"/>
    <cellStyle name="1_tree_단위수량산출1_수량산출서-1201_단위수량 11" xfId="14108"/>
    <cellStyle name="1_tree_단위수량산출-1_수량산출서-1201_단위수량 11" xfId="14109"/>
    <cellStyle name="1_tree_단위수량산출1_수량산출서-1201_단위수량 12" xfId="14110"/>
    <cellStyle name="1_tree_단위수량산출-1_수량산출서-1201_단위수량 12" xfId="14111"/>
    <cellStyle name="1_tree_단위수량산출1_수량산출서-1201_단위수량 13" xfId="14112"/>
    <cellStyle name="1_tree_단위수량산출-1_수량산출서-1201_단위수량 13" xfId="14113"/>
    <cellStyle name="1_tree_단위수량산출1_수량산출서-1201_단위수량 2" xfId="14114"/>
    <cellStyle name="1_tree_단위수량산출-1_수량산출서-1201_단위수량 2" xfId="14115"/>
    <cellStyle name="1_tree_단위수량산출1_수량산출서-1201_단위수량 3" xfId="14116"/>
    <cellStyle name="1_tree_단위수량산출-1_수량산출서-1201_단위수량 3" xfId="14117"/>
    <cellStyle name="1_tree_단위수량산출1_수량산출서-1201_단위수량 4" xfId="14118"/>
    <cellStyle name="1_tree_단위수량산출-1_수량산출서-1201_단위수량 4" xfId="14119"/>
    <cellStyle name="1_tree_단위수량산출1_수량산출서-1201_단위수량 5" xfId="14120"/>
    <cellStyle name="1_tree_단위수량산출-1_수량산출서-1201_단위수량 5" xfId="14121"/>
    <cellStyle name="1_tree_단위수량산출1_수량산출서-1201_단위수량 6" xfId="14122"/>
    <cellStyle name="1_tree_단위수량산출-1_수량산출서-1201_단위수량 6" xfId="14123"/>
    <cellStyle name="1_tree_단위수량산출1_수량산출서-1201_단위수량 7" xfId="14124"/>
    <cellStyle name="1_tree_단위수량산출-1_수량산출서-1201_단위수량 7" xfId="14125"/>
    <cellStyle name="1_tree_단위수량산출1_수량산출서-1201_단위수량 8" xfId="14126"/>
    <cellStyle name="1_tree_단위수량산출-1_수량산출서-1201_단위수량 8" xfId="14127"/>
    <cellStyle name="1_tree_단위수량산출1_수량산출서-1201_단위수량 9" xfId="14128"/>
    <cellStyle name="1_tree_단위수량산출-1_수량산출서-1201_단위수량 9" xfId="14129"/>
    <cellStyle name="1_tree_단위수량산출1_수량산출서-1201_단위수량1" xfId="14130"/>
    <cellStyle name="1_tree_단위수량산출-1_수량산출서-1201_단위수량1" xfId="14131"/>
    <cellStyle name="1_tree_단위수량산출1_수량산출서-1201_단위수량1 10" xfId="14132"/>
    <cellStyle name="1_tree_단위수량산출-1_수량산출서-1201_단위수량1 10" xfId="14133"/>
    <cellStyle name="1_tree_단위수량산출1_수량산출서-1201_단위수량1 11" xfId="14134"/>
    <cellStyle name="1_tree_단위수량산출-1_수량산출서-1201_단위수량1 11" xfId="14135"/>
    <cellStyle name="1_tree_단위수량산출1_수량산출서-1201_단위수량1 12" xfId="14136"/>
    <cellStyle name="1_tree_단위수량산출-1_수량산출서-1201_단위수량1 12" xfId="14137"/>
    <cellStyle name="1_tree_단위수량산출1_수량산출서-1201_단위수량1 13" xfId="14138"/>
    <cellStyle name="1_tree_단위수량산출-1_수량산출서-1201_단위수량1 13" xfId="14139"/>
    <cellStyle name="1_tree_단위수량산출1_수량산출서-1201_단위수량1 2" xfId="14140"/>
    <cellStyle name="1_tree_단위수량산출-1_수량산출서-1201_단위수량1 2" xfId="14141"/>
    <cellStyle name="1_tree_단위수량산출1_수량산출서-1201_단위수량1 3" xfId="14142"/>
    <cellStyle name="1_tree_단위수량산출-1_수량산출서-1201_단위수량1 3" xfId="14143"/>
    <cellStyle name="1_tree_단위수량산출1_수량산출서-1201_단위수량1 4" xfId="14144"/>
    <cellStyle name="1_tree_단위수량산출-1_수량산출서-1201_단위수량1 4" xfId="14145"/>
    <cellStyle name="1_tree_단위수량산출1_수량산출서-1201_단위수량1 5" xfId="14146"/>
    <cellStyle name="1_tree_단위수량산출-1_수량산출서-1201_단위수량1 5" xfId="14147"/>
    <cellStyle name="1_tree_단위수량산출1_수량산출서-1201_단위수량1 6" xfId="14148"/>
    <cellStyle name="1_tree_단위수량산출-1_수량산출서-1201_단위수량1 6" xfId="14149"/>
    <cellStyle name="1_tree_단위수량산출1_수량산출서-1201_단위수량1 7" xfId="14150"/>
    <cellStyle name="1_tree_단위수량산출-1_수량산출서-1201_단위수량1 7" xfId="14151"/>
    <cellStyle name="1_tree_단위수량산출1_수량산출서-1201_단위수량1 8" xfId="14152"/>
    <cellStyle name="1_tree_단위수량산출-1_수량산출서-1201_단위수량1 8" xfId="14153"/>
    <cellStyle name="1_tree_단위수량산출1_수량산출서-1201_단위수량1 9" xfId="14154"/>
    <cellStyle name="1_tree_단위수량산출-1_수량산출서-1201_단위수량1 9" xfId="14155"/>
    <cellStyle name="1_tree_단위수량산출1_수량산출서-1201_단위수량15" xfId="14156"/>
    <cellStyle name="1_tree_단위수량산출-1_수량산출서-1201_단위수량15" xfId="14157"/>
    <cellStyle name="1_tree_단위수량산출1_수량산출서-1201_단위수량15 10" xfId="14158"/>
    <cellStyle name="1_tree_단위수량산출-1_수량산출서-1201_단위수량15 10" xfId="14159"/>
    <cellStyle name="1_tree_단위수량산출1_수량산출서-1201_단위수량15 11" xfId="14160"/>
    <cellStyle name="1_tree_단위수량산출-1_수량산출서-1201_단위수량15 11" xfId="14161"/>
    <cellStyle name="1_tree_단위수량산출1_수량산출서-1201_단위수량15 12" xfId="14162"/>
    <cellStyle name="1_tree_단위수량산출-1_수량산출서-1201_단위수량15 12" xfId="14163"/>
    <cellStyle name="1_tree_단위수량산출1_수량산출서-1201_단위수량15 13" xfId="14164"/>
    <cellStyle name="1_tree_단위수량산출-1_수량산출서-1201_단위수량15 13" xfId="14165"/>
    <cellStyle name="1_tree_단위수량산출1_수량산출서-1201_단위수량15 2" xfId="14166"/>
    <cellStyle name="1_tree_단위수량산출-1_수량산출서-1201_단위수량15 2" xfId="14167"/>
    <cellStyle name="1_tree_단위수량산출1_수량산출서-1201_단위수량15 3" xfId="14168"/>
    <cellStyle name="1_tree_단위수량산출-1_수량산출서-1201_단위수량15 3" xfId="14169"/>
    <cellStyle name="1_tree_단위수량산출1_수량산출서-1201_단위수량15 4" xfId="14170"/>
    <cellStyle name="1_tree_단위수량산출-1_수량산출서-1201_단위수량15 4" xfId="14171"/>
    <cellStyle name="1_tree_단위수량산출1_수량산출서-1201_단위수량15 5" xfId="14172"/>
    <cellStyle name="1_tree_단위수량산출-1_수량산출서-1201_단위수량15 5" xfId="14173"/>
    <cellStyle name="1_tree_단위수량산출1_수량산출서-1201_단위수량15 6" xfId="14174"/>
    <cellStyle name="1_tree_단위수량산출-1_수량산출서-1201_단위수량15 6" xfId="14175"/>
    <cellStyle name="1_tree_단위수량산출1_수량산출서-1201_단위수량15 7" xfId="14176"/>
    <cellStyle name="1_tree_단위수량산출-1_수량산출서-1201_단위수량15 7" xfId="14177"/>
    <cellStyle name="1_tree_단위수량산출1_수량산출서-1201_단위수량15 8" xfId="14178"/>
    <cellStyle name="1_tree_단위수량산출-1_수량산출서-1201_단위수량15 8" xfId="14179"/>
    <cellStyle name="1_tree_단위수량산출1_수량산출서-1201_단위수량15 9" xfId="14180"/>
    <cellStyle name="1_tree_단위수량산출-1_수량산출서-1201_단위수량15 9" xfId="14181"/>
    <cellStyle name="1_tree_단위수량산출1_수량산출서-1201_도곡단위수량" xfId="14182"/>
    <cellStyle name="1_tree_단위수량산출-1_수량산출서-1201_도곡단위수량" xfId="14183"/>
    <cellStyle name="1_tree_단위수량산출1_수량산출서-1201_도곡단위수량 10" xfId="14184"/>
    <cellStyle name="1_tree_단위수량산출-1_수량산출서-1201_도곡단위수량 10" xfId="14185"/>
    <cellStyle name="1_tree_단위수량산출1_수량산출서-1201_도곡단위수량 11" xfId="14186"/>
    <cellStyle name="1_tree_단위수량산출-1_수량산출서-1201_도곡단위수량 11" xfId="14187"/>
    <cellStyle name="1_tree_단위수량산출1_수량산출서-1201_도곡단위수량 12" xfId="14188"/>
    <cellStyle name="1_tree_단위수량산출-1_수량산출서-1201_도곡단위수량 12" xfId="14189"/>
    <cellStyle name="1_tree_단위수량산출1_수량산출서-1201_도곡단위수량 13" xfId="14190"/>
    <cellStyle name="1_tree_단위수량산출-1_수량산출서-1201_도곡단위수량 13" xfId="14191"/>
    <cellStyle name="1_tree_단위수량산출1_수량산출서-1201_도곡단위수량 2" xfId="14192"/>
    <cellStyle name="1_tree_단위수량산출-1_수량산출서-1201_도곡단위수량 2" xfId="14193"/>
    <cellStyle name="1_tree_단위수량산출1_수량산출서-1201_도곡단위수량 3" xfId="14194"/>
    <cellStyle name="1_tree_단위수량산출-1_수량산출서-1201_도곡단위수량 3" xfId="14195"/>
    <cellStyle name="1_tree_단위수량산출1_수량산출서-1201_도곡단위수량 4" xfId="14196"/>
    <cellStyle name="1_tree_단위수량산출-1_수량산출서-1201_도곡단위수량 4" xfId="14197"/>
    <cellStyle name="1_tree_단위수량산출1_수량산출서-1201_도곡단위수량 5" xfId="14198"/>
    <cellStyle name="1_tree_단위수량산출-1_수량산출서-1201_도곡단위수량 5" xfId="14199"/>
    <cellStyle name="1_tree_단위수량산출1_수량산출서-1201_도곡단위수량 6" xfId="14200"/>
    <cellStyle name="1_tree_단위수량산출-1_수량산출서-1201_도곡단위수량 6" xfId="14201"/>
    <cellStyle name="1_tree_단위수량산출1_수량산출서-1201_도곡단위수량 7" xfId="14202"/>
    <cellStyle name="1_tree_단위수량산출-1_수량산출서-1201_도곡단위수량 7" xfId="14203"/>
    <cellStyle name="1_tree_단위수량산출1_수량산출서-1201_도곡단위수량 8" xfId="14204"/>
    <cellStyle name="1_tree_단위수량산출-1_수량산출서-1201_도곡단위수량 8" xfId="14205"/>
    <cellStyle name="1_tree_단위수량산출1_수량산출서-1201_도곡단위수량 9" xfId="14206"/>
    <cellStyle name="1_tree_단위수량산출-1_수량산출서-1201_도곡단위수량 9" xfId="14207"/>
    <cellStyle name="1_tree_단위수량산출1_수량산출서-1201_철거단위수량" xfId="14208"/>
    <cellStyle name="1_tree_단위수량산출-1_수량산출서-1201_철거단위수량" xfId="14209"/>
    <cellStyle name="1_tree_단위수량산출1_수량산출서-1201_철거단위수량 10" xfId="14210"/>
    <cellStyle name="1_tree_단위수량산출-1_수량산출서-1201_철거단위수량 10" xfId="14211"/>
    <cellStyle name="1_tree_단위수량산출1_수량산출서-1201_철거단위수량 11" xfId="14212"/>
    <cellStyle name="1_tree_단위수량산출-1_수량산출서-1201_철거단위수량 11" xfId="14213"/>
    <cellStyle name="1_tree_단위수량산출1_수량산출서-1201_철거단위수량 12" xfId="14214"/>
    <cellStyle name="1_tree_단위수량산출-1_수량산출서-1201_철거단위수량 12" xfId="14215"/>
    <cellStyle name="1_tree_단위수량산출1_수량산출서-1201_철거단위수량 13" xfId="14216"/>
    <cellStyle name="1_tree_단위수량산출-1_수량산출서-1201_철거단위수량 13" xfId="14217"/>
    <cellStyle name="1_tree_단위수량산출1_수량산출서-1201_철거단위수량 2" xfId="14218"/>
    <cellStyle name="1_tree_단위수량산출-1_수량산출서-1201_철거단위수량 2" xfId="14219"/>
    <cellStyle name="1_tree_단위수량산출1_수량산출서-1201_철거단위수량 3" xfId="14220"/>
    <cellStyle name="1_tree_단위수량산출-1_수량산출서-1201_철거단위수량 3" xfId="14221"/>
    <cellStyle name="1_tree_단위수량산출1_수량산출서-1201_철거단위수량 4" xfId="14222"/>
    <cellStyle name="1_tree_단위수량산출-1_수량산출서-1201_철거단위수량 4" xfId="14223"/>
    <cellStyle name="1_tree_단위수량산출1_수량산출서-1201_철거단위수량 5" xfId="14224"/>
    <cellStyle name="1_tree_단위수량산출-1_수량산출서-1201_철거단위수량 5" xfId="14225"/>
    <cellStyle name="1_tree_단위수량산출1_수량산출서-1201_철거단위수량 6" xfId="14226"/>
    <cellStyle name="1_tree_단위수량산출-1_수량산출서-1201_철거단위수량 6" xfId="14227"/>
    <cellStyle name="1_tree_단위수량산출1_수량산출서-1201_철거단위수량 7" xfId="14228"/>
    <cellStyle name="1_tree_단위수량산출-1_수량산출서-1201_철거단위수량 7" xfId="14229"/>
    <cellStyle name="1_tree_단위수량산출1_수량산출서-1201_철거단위수량 8" xfId="14230"/>
    <cellStyle name="1_tree_단위수량산출-1_수량산출서-1201_철거단위수량 8" xfId="14231"/>
    <cellStyle name="1_tree_단위수량산출1_수량산출서-1201_철거단위수량 9" xfId="14232"/>
    <cellStyle name="1_tree_단위수량산출-1_수량산출서-1201_철거단위수량 9" xfId="14233"/>
    <cellStyle name="1_tree_단위수량산출1_수량산출서-1201_철거수량" xfId="14234"/>
    <cellStyle name="1_tree_단위수량산출-1_수량산출서-1201_철거수량" xfId="14235"/>
    <cellStyle name="1_tree_단위수량산출1_수량산출서-1201_철거수량 10" xfId="14236"/>
    <cellStyle name="1_tree_단위수량산출-1_수량산출서-1201_철거수량 10" xfId="14237"/>
    <cellStyle name="1_tree_단위수량산출1_수량산출서-1201_철거수량 11" xfId="14238"/>
    <cellStyle name="1_tree_단위수량산출-1_수량산출서-1201_철거수량 11" xfId="14239"/>
    <cellStyle name="1_tree_단위수량산출1_수량산출서-1201_철거수량 12" xfId="14240"/>
    <cellStyle name="1_tree_단위수량산출-1_수량산출서-1201_철거수량 12" xfId="14241"/>
    <cellStyle name="1_tree_단위수량산출1_수량산출서-1201_철거수량 13" xfId="14242"/>
    <cellStyle name="1_tree_단위수량산출-1_수량산출서-1201_철거수량 13" xfId="14243"/>
    <cellStyle name="1_tree_단위수량산출1_수량산출서-1201_철거수량 2" xfId="14244"/>
    <cellStyle name="1_tree_단위수량산출-1_수량산출서-1201_철거수량 2" xfId="14245"/>
    <cellStyle name="1_tree_단위수량산출1_수량산출서-1201_철거수량 3" xfId="14246"/>
    <cellStyle name="1_tree_단위수량산출-1_수량산출서-1201_철거수량 3" xfId="14247"/>
    <cellStyle name="1_tree_단위수량산출1_수량산출서-1201_철거수량 4" xfId="14248"/>
    <cellStyle name="1_tree_단위수량산출-1_수량산출서-1201_철거수량 4" xfId="14249"/>
    <cellStyle name="1_tree_단위수량산출1_수량산출서-1201_철거수량 5" xfId="14250"/>
    <cellStyle name="1_tree_단위수량산출-1_수량산출서-1201_철거수량 5" xfId="14251"/>
    <cellStyle name="1_tree_단위수량산출1_수량산출서-1201_철거수량 6" xfId="14252"/>
    <cellStyle name="1_tree_단위수량산출-1_수량산출서-1201_철거수량 6" xfId="14253"/>
    <cellStyle name="1_tree_단위수량산출1_수량산출서-1201_철거수량 7" xfId="14254"/>
    <cellStyle name="1_tree_단위수량산출-1_수량산출서-1201_철거수량 7" xfId="14255"/>
    <cellStyle name="1_tree_단위수량산출1_수량산출서-1201_철거수량 8" xfId="14256"/>
    <cellStyle name="1_tree_단위수량산출-1_수량산출서-1201_철거수량 8" xfId="14257"/>
    <cellStyle name="1_tree_단위수량산출1_수량산출서-1201_철거수량 9" xfId="14258"/>
    <cellStyle name="1_tree_단위수량산출-1_수량산출서-1201_철거수량 9" xfId="14259"/>
    <cellStyle name="1_tree_단위수량산출1_수량산출서-1201_한수단위수량" xfId="14260"/>
    <cellStyle name="1_tree_단위수량산출-1_수량산출서-1201_한수단위수량" xfId="14261"/>
    <cellStyle name="1_tree_단위수량산출1_수량산출서-1201_한수단위수량 10" xfId="14262"/>
    <cellStyle name="1_tree_단위수량산출-1_수량산출서-1201_한수단위수량 10" xfId="14263"/>
    <cellStyle name="1_tree_단위수량산출1_수량산출서-1201_한수단위수량 11" xfId="14264"/>
    <cellStyle name="1_tree_단위수량산출-1_수량산출서-1201_한수단위수량 11" xfId="14265"/>
    <cellStyle name="1_tree_단위수량산출1_수량산출서-1201_한수단위수량 12" xfId="14266"/>
    <cellStyle name="1_tree_단위수량산출-1_수량산출서-1201_한수단위수량 12" xfId="14267"/>
    <cellStyle name="1_tree_단위수량산출1_수량산출서-1201_한수단위수량 13" xfId="14268"/>
    <cellStyle name="1_tree_단위수량산출-1_수량산출서-1201_한수단위수량 13" xfId="14269"/>
    <cellStyle name="1_tree_단위수량산출1_수량산출서-1201_한수단위수량 2" xfId="14270"/>
    <cellStyle name="1_tree_단위수량산출-1_수량산출서-1201_한수단위수량 2" xfId="14271"/>
    <cellStyle name="1_tree_단위수량산출1_수량산출서-1201_한수단위수량 3" xfId="14272"/>
    <cellStyle name="1_tree_단위수량산출-1_수량산출서-1201_한수단위수량 3" xfId="14273"/>
    <cellStyle name="1_tree_단위수량산출1_수량산출서-1201_한수단위수량 4" xfId="14274"/>
    <cellStyle name="1_tree_단위수량산출-1_수량산출서-1201_한수단위수량 4" xfId="14275"/>
    <cellStyle name="1_tree_단위수량산출1_수량산출서-1201_한수단위수량 5" xfId="14276"/>
    <cellStyle name="1_tree_단위수량산출-1_수량산출서-1201_한수단위수량 5" xfId="14277"/>
    <cellStyle name="1_tree_단위수량산출1_수량산출서-1201_한수단위수량 6" xfId="14278"/>
    <cellStyle name="1_tree_단위수량산출-1_수량산출서-1201_한수단위수량 6" xfId="14279"/>
    <cellStyle name="1_tree_단위수량산출1_수량산출서-1201_한수단위수량 7" xfId="14280"/>
    <cellStyle name="1_tree_단위수량산출-1_수량산출서-1201_한수단위수량 7" xfId="14281"/>
    <cellStyle name="1_tree_단위수량산출1_수량산출서-1201_한수단위수량 8" xfId="14282"/>
    <cellStyle name="1_tree_단위수량산출-1_수량산출서-1201_한수단위수량 8" xfId="14283"/>
    <cellStyle name="1_tree_단위수량산출1_수량산출서-1201_한수단위수량 9" xfId="14284"/>
    <cellStyle name="1_tree_단위수량산출-1_수량산출서-1201_한수단위수량 9" xfId="14285"/>
    <cellStyle name="1_tree_단위수량산출1_시설물단위수량" xfId="14286"/>
    <cellStyle name="1_tree_단위수량산출-1_시설물단위수량" xfId="14287"/>
    <cellStyle name="1_tree_단위수량산출1_시설물단위수량 10" xfId="14288"/>
    <cellStyle name="1_tree_단위수량산출-1_시설물단위수량 10" xfId="14289"/>
    <cellStyle name="1_tree_단위수량산출1_시설물단위수량 11" xfId="14290"/>
    <cellStyle name="1_tree_단위수량산출-1_시설물단위수량 11" xfId="14291"/>
    <cellStyle name="1_tree_단위수량산출1_시설물단위수량 12" xfId="14292"/>
    <cellStyle name="1_tree_단위수량산출-1_시설물단위수량 12" xfId="14293"/>
    <cellStyle name="1_tree_단위수량산출1_시설물단위수량 13" xfId="14294"/>
    <cellStyle name="1_tree_단위수량산출-1_시설물단위수량 13" xfId="14295"/>
    <cellStyle name="1_tree_단위수량산출1_시설물단위수량 2" xfId="14296"/>
    <cellStyle name="1_tree_단위수량산출-1_시설물단위수량 2" xfId="14297"/>
    <cellStyle name="1_tree_단위수량산출1_시설물단위수량 3" xfId="14298"/>
    <cellStyle name="1_tree_단위수량산출-1_시설물단위수량 3" xfId="14299"/>
    <cellStyle name="1_tree_단위수량산출1_시설물단위수량 4" xfId="14300"/>
    <cellStyle name="1_tree_단위수량산출-1_시설물단위수량 4" xfId="14301"/>
    <cellStyle name="1_tree_단위수량산출1_시설물단위수량 5" xfId="14302"/>
    <cellStyle name="1_tree_단위수량산출-1_시설물단위수량 5" xfId="14303"/>
    <cellStyle name="1_tree_단위수량산출1_시설물단위수량 6" xfId="14304"/>
    <cellStyle name="1_tree_단위수량산출-1_시설물단위수량 6" xfId="14305"/>
    <cellStyle name="1_tree_단위수량산출1_시설물단위수량 7" xfId="14306"/>
    <cellStyle name="1_tree_단위수량산출-1_시설물단위수량 7" xfId="14307"/>
    <cellStyle name="1_tree_단위수량산출1_시설물단위수량 8" xfId="14308"/>
    <cellStyle name="1_tree_단위수량산출-1_시설물단위수량 8" xfId="14309"/>
    <cellStyle name="1_tree_단위수량산출1_시설물단위수량 9" xfId="14310"/>
    <cellStyle name="1_tree_단위수량산출-1_시설물단위수량 9" xfId="14311"/>
    <cellStyle name="1_tree_단위수량산출1_시설물단위수량1" xfId="14312"/>
    <cellStyle name="1_tree_단위수량산출-1_시설물단위수량1" xfId="14313"/>
    <cellStyle name="1_tree_단위수량산출1_시설물단위수량1 10" xfId="14314"/>
    <cellStyle name="1_tree_단위수량산출-1_시설물단위수량1 10" xfId="14315"/>
    <cellStyle name="1_tree_단위수량산출1_시설물단위수량1 11" xfId="14316"/>
    <cellStyle name="1_tree_단위수량산출-1_시설물단위수량1 11" xfId="14317"/>
    <cellStyle name="1_tree_단위수량산출1_시설물단위수량1 12" xfId="14318"/>
    <cellStyle name="1_tree_단위수량산출-1_시설물단위수량1 12" xfId="14319"/>
    <cellStyle name="1_tree_단위수량산출1_시설물단위수량1 13" xfId="14320"/>
    <cellStyle name="1_tree_단위수량산출-1_시설물단위수량1 13" xfId="14321"/>
    <cellStyle name="1_tree_단위수량산출1_시설물단위수량1 2" xfId="14322"/>
    <cellStyle name="1_tree_단위수량산출-1_시설물단위수량1 2" xfId="14323"/>
    <cellStyle name="1_tree_단위수량산출1_시설물단위수량1 3" xfId="14324"/>
    <cellStyle name="1_tree_단위수량산출-1_시설물단위수량1 3" xfId="14325"/>
    <cellStyle name="1_tree_단위수량산출1_시설물단위수량1 4" xfId="14326"/>
    <cellStyle name="1_tree_단위수량산출-1_시설물단위수량1 4" xfId="14327"/>
    <cellStyle name="1_tree_단위수량산출1_시설물단위수량1 5" xfId="14328"/>
    <cellStyle name="1_tree_단위수량산출-1_시설물단위수량1 5" xfId="14329"/>
    <cellStyle name="1_tree_단위수량산출1_시설물단위수량1 6" xfId="14330"/>
    <cellStyle name="1_tree_단위수량산출-1_시설물단위수량1 6" xfId="14331"/>
    <cellStyle name="1_tree_단위수량산출1_시설물단위수량1 7" xfId="14332"/>
    <cellStyle name="1_tree_단위수량산출-1_시설물단위수량1 7" xfId="14333"/>
    <cellStyle name="1_tree_단위수량산출1_시설물단위수량1 8" xfId="14334"/>
    <cellStyle name="1_tree_단위수량산출-1_시설물단위수량1 8" xfId="14335"/>
    <cellStyle name="1_tree_단위수량산출1_시설물단위수량1 9" xfId="14336"/>
    <cellStyle name="1_tree_단위수량산출-1_시설물단위수량1 9" xfId="14337"/>
    <cellStyle name="1_tree_단위수량산출1_시설물단위수량1_시설물단위수량" xfId="14338"/>
    <cellStyle name="1_tree_단위수량산출-1_시설물단위수량1_시설물단위수량" xfId="14339"/>
    <cellStyle name="1_tree_단위수량산출1_시설물단위수량1_시설물단위수량 10" xfId="14340"/>
    <cellStyle name="1_tree_단위수량산출-1_시설물단위수량1_시설물단위수량 10" xfId="14341"/>
    <cellStyle name="1_tree_단위수량산출1_시설물단위수량1_시설물단위수량 11" xfId="14342"/>
    <cellStyle name="1_tree_단위수량산출-1_시설물단위수량1_시설물단위수량 11" xfId="14343"/>
    <cellStyle name="1_tree_단위수량산출1_시설물단위수량1_시설물단위수량 12" xfId="14344"/>
    <cellStyle name="1_tree_단위수량산출-1_시설물단위수량1_시설물단위수량 12" xfId="14345"/>
    <cellStyle name="1_tree_단위수량산출1_시설물단위수량1_시설물단위수량 13" xfId="14346"/>
    <cellStyle name="1_tree_단위수량산출-1_시설물단위수량1_시설물단위수량 13" xfId="14347"/>
    <cellStyle name="1_tree_단위수량산출1_시설물단위수량1_시설물단위수량 2" xfId="14348"/>
    <cellStyle name="1_tree_단위수량산출-1_시설물단위수량1_시설물단위수량 2" xfId="14349"/>
    <cellStyle name="1_tree_단위수량산출1_시설물단위수량1_시설물단위수량 3" xfId="14350"/>
    <cellStyle name="1_tree_단위수량산출-1_시설물단위수량1_시설물단위수량 3" xfId="14351"/>
    <cellStyle name="1_tree_단위수량산출1_시설물단위수량1_시설물단위수량 4" xfId="14352"/>
    <cellStyle name="1_tree_단위수량산출-1_시설물단위수량1_시설물단위수량 4" xfId="14353"/>
    <cellStyle name="1_tree_단위수량산출1_시설물단위수량1_시설물단위수량 5" xfId="14354"/>
    <cellStyle name="1_tree_단위수량산출-1_시설물단위수량1_시설물단위수량 5" xfId="14355"/>
    <cellStyle name="1_tree_단위수량산출1_시설물단위수량1_시설물단위수량 6" xfId="14356"/>
    <cellStyle name="1_tree_단위수량산출-1_시설물단위수량1_시설물단위수량 6" xfId="14357"/>
    <cellStyle name="1_tree_단위수량산출1_시설물단위수량1_시설물단위수량 7" xfId="14358"/>
    <cellStyle name="1_tree_단위수량산출-1_시설물단위수량1_시설물단위수량 7" xfId="14359"/>
    <cellStyle name="1_tree_단위수량산출1_시설물단위수량1_시설물단위수량 8" xfId="14360"/>
    <cellStyle name="1_tree_단위수량산출-1_시설물단위수량1_시설물단위수량 8" xfId="14361"/>
    <cellStyle name="1_tree_단위수량산출1_시설물단위수량1_시설물단위수량 9" xfId="14362"/>
    <cellStyle name="1_tree_단위수량산출-1_시설물단위수량1_시설물단위수량 9" xfId="14363"/>
    <cellStyle name="1_tree_단위수량산출1_오창수량산출서" xfId="14364"/>
    <cellStyle name="1_tree_단위수량산출-1_오창수량산출서" xfId="14365"/>
    <cellStyle name="1_tree_단위수량산출1_오창수량산출서 10" xfId="14366"/>
    <cellStyle name="1_tree_단위수량산출-1_오창수량산출서 10" xfId="14367"/>
    <cellStyle name="1_tree_단위수량산출1_오창수량산출서 11" xfId="14368"/>
    <cellStyle name="1_tree_단위수량산출-1_오창수량산출서 11" xfId="14369"/>
    <cellStyle name="1_tree_단위수량산출1_오창수량산출서 12" xfId="14370"/>
    <cellStyle name="1_tree_단위수량산출-1_오창수량산출서 12" xfId="14371"/>
    <cellStyle name="1_tree_단위수량산출1_오창수량산출서 13" xfId="14372"/>
    <cellStyle name="1_tree_단위수량산출-1_오창수량산출서 13" xfId="14373"/>
    <cellStyle name="1_tree_단위수량산출1_오창수량산출서 2" xfId="14374"/>
    <cellStyle name="1_tree_단위수량산출-1_오창수량산출서 2" xfId="14375"/>
    <cellStyle name="1_tree_단위수량산출1_오창수량산출서 3" xfId="14376"/>
    <cellStyle name="1_tree_단위수량산출-1_오창수량산출서 3" xfId="14377"/>
    <cellStyle name="1_tree_단위수량산출1_오창수량산출서 4" xfId="14378"/>
    <cellStyle name="1_tree_단위수량산출-1_오창수량산출서 4" xfId="14379"/>
    <cellStyle name="1_tree_단위수량산출1_오창수량산출서 5" xfId="14380"/>
    <cellStyle name="1_tree_단위수량산출-1_오창수량산출서 5" xfId="14381"/>
    <cellStyle name="1_tree_단위수량산출1_오창수량산출서 6" xfId="14382"/>
    <cellStyle name="1_tree_단위수량산출-1_오창수량산출서 6" xfId="14383"/>
    <cellStyle name="1_tree_단위수량산출1_오창수량산출서 7" xfId="14384"/>
    <cellStyle name="1_tree_단위수량산출-1_오창수량산출서 7" xfId="14385"/>
    <cellStyle name="1_tree_단위수량산출1_오창수량산출서 8" xfId="14386"/>
    <cellStyle name="1_tree_단위수량산출-1_오창수량산출서 8" xfId="14387"/>
    <cellStyle name="1_tree_단위수량산출1_오창수량산출서 9" xfId="14388"/>
    <cellStyle name="1_tree_단위수량산출-1_오창수량산출서 9" xfId="14389"/>
    <cellStyle name="1_tree_단위수량산출1_오창수량산출서_NEW단위수량-주산" xfId="14390"/>
    <cellStyle name="1_tree_단위수량산출-1_오창수량산출서_NEW단위수량-주산" xfId="14391"/>
    <cellStyle name="1_tree_단위수량산출1_오창수량산출서_NEW단위수량-주산 10" xfId="14392"/>
    <cellStyle name="1_tree_단위수량산출-1_오창수량산출서_NEW단위수량-주산 10" xfId="14393"/>
    <cellStyle name="1_tree_단위수량산출1_오창수량산출서_NEW단위수량-주산 11" xfId="14394"/>
    <cellStyle name="1_tree_단위수량산출-1_오창수량산출서_NEW단위수량-주산 11" xfId="14395"/>
    <cellStyle name="1_tree_단위수량산출1_오창수량산출서_NEW단위수량-주산 12" xfId="14396"/>
    <cellStyle name="1_tree_단위수량산출-1_오창수량산출서_NEW단위수량-주산 12" xfId="14397"/>
    <cellStyle name="1_tree_단위수량산출1_오창수량산출서_NEW단위수량-주산 13" xfId="14398"/>
    <cellStyle name="1_tree_단위수량산출-1_오창수량산출서_NEW단위수량-주산 13" xfId="14399"/>
    <cellStyle name="1_tree_단위수량산출1_오창수량산출서_NEW단위수량-주산 2" xfId="14400"/>
    <cellStyle name="1_tree_단위수량산출-1_오창수량산출서_NEW단위수량-주산 2" xfId="14401"/>
    <cellStyle name="1_tree_단위수량산출1_오창수량산출서_NEW단위수량-주산 3" xfId="14402"/>
    <cellStyle name="1_tree_단위수량산출-1_오창수량산출서_NEW단위수량-주산 3" xfId="14403"/>
    <cellStyle name="1_tree_단위수량산출1_오창수량산출서_NEW단위수량-주산 4" xfId="14404"/>
    <cellStyle name="1_tree_단위수량산출-1_오창수량산출서_NEW단위수량-주산 4" xfId="14405"/>
    <cellStyle name="1_tree_단위수량산출1_오창수량산출서_NEW단위수량-주산 5" xfId="14406"/>
    <cellStyle name="1_tree_단위수량산출-1_오창수량산출서_NEW단위수량-주산 5" xfId="14407"/>
    <cellStyle name="1_tree_단위수량산출1_오창수량산출서_NEW단위수량-주산 6" xfId="14408"/>
    <cellStyle name="1_tree_단위수량산출-1_오창수량산출서_NEW단위수량-주산 6" xfId="14409"/>
    <cellStyle name="1_tree_단위수량산출1_오창수량산출서_NEW단위수량-주산 7" xfId="14410"/>
    <cellStyle name="1_tree_단위수량산출-1_오창수량산출서_NEW단위수량-주산 7" xfId="14411"/>
    <cellStyle name="1_tree_단위수량산출1_오창수량산출서_NEW단위수량-주산 8" xfId="14412"/>
    <cellStyle name="1_tree_단위수량산출-1_오창수량산출서_NEW단위수량-주산 8" xfId="14413"/>
    <cellStyle name="1_tree_단위수량산출1_오창수량산출서_NEW단위수량-주산 9" xfId="14414"/>
    <cellStyle name="1_tree_단위수량산출-1_오창수량산출서_NEW단위수량-주산 9" xfId="14415"/>
    <cellStyle name="1_tree_단위수량산출1_오창수량산출서_남대천단위수량" xfId="14416"/>
    <cellStyle name="1_tree_단위수량산출-1_오창수량산출서_남대천단위수량" xfId="14417"/>
    <cellStyle name="1_tree_단위수량산출1_오창수량산출서_남대천단위수량 10" xfId="14418"/>
    <cellStyle name="1_tree_단위수량산출-1_오창수량산출서_남대천단위수량 10" xfId="14419"/>
    <cellStyle name="1_tree_단위수량산출1_오창수량산출서_남대천단위수량 11" xfId="14420"/>
    <cellStyle name="1_tree_단위수량산출-1_오창수량산출서_남대천단위수량 11" xfId="14421"/>
    <cellStyle name="1_tree_단위수량산출1_오창수량산출서_남대천단위수량 12" xfId="14422"/>
    <cellStyle name="1_tree_단위수량산출-1_오창수량산출서_남대천단위수량 12" xfId="14423"/>
    <cellStyle name="1_tree_단위수량산출1_오창수량산출서_남대천단위수량 13" xfId="14424"/>
    <cellStyle name="1_tree_단위수량산출-1_오창수량산출서_남대천단위수량 13" xfId="14425"/>
    <cellStyle name="1_tree_단위수량산출1_오창수량산출서_남대천단위수량 2" xfId="14426"/>
    <cellStyle name="1_tree_단위수량산출-1_오창수량산출서_남대천단위수량 2" xfId="14427"/>
    <cellStyle name="1_tree_단위수량산출1_오창수량산출서_남대천단위수량 3" xfId="14428"/>
    <cellStyle name="1_tree_단위수량산출-1_오창수량산출서_남대천단위수량 3" xfId="14429"/>
    <cellStyle name="1_tree_단위수량산출1_오창수량산출서_남대천단위수량 4" xfId="14430"/>
    <cellStyle name="1_tree_단위수량산출-1_오창수량산출서_남대천단위수량 4" xfId="14431"/>
    <cellStyle name="1_tree_단위수량산출1_오창수량산출서_남대천단위수량 5" xfId="14432"/>
    <cellStyle name="1_tree_단위수량산출-1_오창수량산출서_남대천단위수량 5" xfId="14433"/>
    <cellStyle name="1_tree_단위수량산출1_오창수량산출서_남대천단위수량 6" xfId="14434"/>
    <cellStyle name="1_tree_단위수량산출-1_오창수량산출서_남대천단위수량 6" xfId="14435"/>
    <cellStyle name="1_tree_단위수량산출1_오창수량산출서_남대천단위수량 7" xfId="14436"/>
    <cellStyle name="1_tree_단위수량산출-1_오창수량산출서_남대천단위수량 7" xfId="14437"/>
    <cellStyle name="1_tree_단위수량산출1_오창수량산출서_남대천단위수량 8" xfId="14438"/>
    <cellStyle name="1_tree_단위수량산출-1_오창수량산출서_남대천단위수량 8" xfId="14439"/>
    <cellStyle name="1_tree_단위수량산출1_오창수량산출서_남대천단위수량 9" xfId="14440"/>
    <cellStyle name="1_tree_단위수량산출-1_오창수량산출서_남대천단위수량 9" xfId="14441"/>
    <cellStyle name="1_tree_단위수량산출1_오창수량산출서_단위수량" xfId="14442"/>
    <cellStyle name="1_tree_단위수량산출-1_오창수량산출서_단위수량" xfId="14443"/>
    <cellStyle name="1_tree_단위수량산출1_오창수량산출서_단위수량 10" xfId="14444"/>
    <cellStyle name="1_tree_단위수량산출-1_오창수량산출서_단위수량 10" xfId="14445"/>
    <cellStyle name="1_tree_단위수량산출1_오창수량산출서_단위수량 11" xfId="14446"/>
    <cellStyle name="1_tree_단위수량산출-1_오창수량산출서_단위수량 11" xfId="14447"/>
    <cellStyle name="1_tree_단위수량산출1_오창수량산출서_단위수량 12" xfId="14448"/>
    <cellStyle name="1_tree_단위수량산출-1_오창수량산출서_단위수량 12" xfId="14449"/>
    <cellStyle name="1_tree_단위수량산출1_오창수량산출서_단위수량 13" xfId="14450"/>
    <cellStyle name="1_tree_단위수량산출-1_오창수량산출서_단위수량 13" xfId="14451"/>
    <cellStyle name="1_tree_단위수량산출1_오창수량산출서_단위수량 2" xfId="14452"/>
    <cellStyle name="1_tree_단위수량산출-1_오창수량산출서_단위수량 2" xfId="14453"/>
    <cellStyle name="1_tree_단위수량산출1_오창수량산출서_단위수량 3" xfId="14454"/>
    <cellStyle name="1_tree_단위수량산출-1_오창수량산출서_단위수량 3" xfId="14455"/>
    <cellStyle name="1_tree_단위수량산출1_오창수량산출서_단위수량 4" xfId="14456"/>
    <cellStyle name="1_tree_단위수량산출-1_오창수량산출서_단위수량 4" xfId="14457"/>
    <cellStyle name="1_tree_단위수량산출1_오창수량산출서_단위수량 5" xfId="14458"/>
    <cellStyle name="1_tree_단위수량산출-1_오창수량산출서_단위수량 5" xfId="14459"/>
    <cellStyle name="1_tree_단위수량산출1_오창수량산출서_단위수량 6" xfId="14460"/>
    <cellStyle name="1_tree_단위수량산출-1_오창수량산출서_단위수량 6" xfId="14461"/>
    <cellStyle name="1_tree_단위수량산출1_오창수량산출서_단위수량 7" xfId="14462"/>
    <cellStyle name="1_tree_단위수량산출-1_오창수량산출서_단위수량 7" xfId="14463"/>
    <cellStyle name="1_tree_단위수량산출1_오창수량산출서_단위수량 8" xfId="14464"/>
    <cellStyle name="1_tree_단위수량산출-1_오창수량산출서_단위수량 8" xfId="14465"/>
    <cellStyle name="1_tree_단위수량산출1_오창수량산출서_단위수량 9" xfId="14466"/>
    <cellStyle name="1_tree_단위수량산출-1_오창수량산출서_단위수량 9" xfId="14467"/>
    <cellStyle name="1_tree_단위수량산출1_오창수량산출서_단위수량1" xfId="14468"/>
    <cellStyle name="1_tree_단위수량산출-1_오창수량산출서_단위수량1" xfId="14469"/>
    <cellStyle name="1_tree_단위수량산출1_오창수량산출서_단위수량1 10" xfId="14470"/>
    <cellStyle name="1_tree_단위수량산출-1_오창수량산출서_단위수량1 10" xfId="14471"/>
    <cellStyle name="1_tree_단위수량산출1_오창수량산출서_단위수량1 11" xfId="14472"/>
    <cellStyle name="1_tree_단위수량산출-1_오창수량산출서_단위수량1 11" xfId="14473"/>
    <cellStyle name="1_tree_단위수량산출1_오창수량산출서_단위수량1 12" xfId="14474"/>
    <cellStyle name="1_tree_단위수량산출-1_오창수량산출서_단위수량1 12" xfId="14475"/>
    <cellStyle name="1_tree_단위수량산출1_오창수량산출서_단위수량1 13" xfId="14476"/>
    <cellStyle name="1_tree_단위수량산출-1_오창수량산출서_단위수량1 13" xfId="14477"/>
    <cellStyle name="1_tree_단위수량산출1_오창수량산출서_단위수량1 2" xfId="14478"/>
    <cellStyle name="1_tree_단위수량산출-1_오창수량산출서_단위수량1 2" xfId="14479"/>
    <cellStyle name="1_tree_단위수량산출1_오창수량산출서_단위수량1 3" xfId="14480"/>
    <cellStyle name="1_tree_단위수량산출-1_오창수량산출서_단위수량1 3" xfId="14481"/>
    <cellStyle name="1_tree_단위수량산출1_오창수량산출서_단위수량1 4" xfId="14482"/>
    <cellStyle name="1_tree_단위수량산출-1_오창수량산출서_단위수량1 4" xfId="14483"/>
    <cellStyle name="1_tree_단위수량산출1_오창수량산출서_단위수량1 5" xfId="14484"/>
    <cellStyle name="1_tree_단위수량산출-1_오창수량산출서_단위수량1 5" xfId="14485"/>
    <cellStyle name="1_tree_단위수량산출1_오창수량산출서_단위수량1 6" xfId="14486"/>
    <cellStyle name="1_tree_단위수량산출-1_오창수량산출서_단위수량1 6" xfId="14487"/>
    <cellStyle name="1_tree_단위수량산출1_오창수량산출서_단위수량1 7" xfId="14488"/>
    <cellStyle name="1_tree_단위수량산출-1_오창수량산출서_단위수량1 7" xfId="14489"/>
    <cellStyle name="1_tree_단위수량산출1_오창수량산출서_단위수량1 8" xfId="14490"/>
    <cellStyle name="1_tree_단위수량산출-1_오창수량산출서_단위수량1 8" xfId="14491"/>
    <cellStyle name="1_tree_단위수량산출1_오창수량산출서_단위수량1 9" xfId="14492"/>
    <cellStyle name="1_tree_단위수량산출-1_오창수량산출서_단위수량1 9" xfId="14493"/>
    <cellStyle name="1_tree_단위수량산출1_오창수량산출서_단위수량15" xfId="14494"/>
    <cellStyle name="1_tree_단위수량산출-1_오창수량산출서_단위수량15" xfId="14495"/>
    <cellStyle name="1_tree_단위수량산출1_오창수량산출서_단위수량15 10" xfId="14496"/>
    <cellStyle name="1_tree_단위수량산출-1_오창수량산출서_단위수량15 10" xfId="14497"/>
    <cellStyle name="1_tree_단위수량산출1_오창수량산출서_단위수량15 11" xfId="14498"/>
    <cellStyle name="1_tree_단위수량산출-1_오창수량산출서_단위수량15 11" xfId="14499"/>
    <cellStyle name="1_tree_단위수량산출1_오창수량산출서_단위수량15 12" xfId="14500"/>
    <cellStyle name="1_tree_단위수량산출-1_오창수량산출서_단위수량15 12" xfId="14501"/>
    <cellStyle name="1_tree_단위수량산출1_오창수량산출서_단위수량15 13" xfId="14502"/>
    <cellStyle name="1_tree_단위수량산출-1_오창수량산출서_단위수량15 13" xfId="14503"/>
    <cellStyle name="1_tree_단위수량산출1_오창수량산출서_단위수량15 2" xfId="14504"/>
    <cellStyle name="1_tree_단위수량산출-1_오창수량산출서_단위수량15 2" xfId="14505"/>
    <cellStyle name="1_tree_단위수량산출1_오창수량산출서_단위수량15 3" xfId="14506"/>
    <cellStyle name="1_tree_단위수량산출-1_오창수량산출서_단위수량15 3" xfId="14507"/>
    <cellStyle name="1_tree_단위수량산출1_오창수량산출서_단위수량15 4" xfId="14508"/>
    <cellStyle name="1_tree_단위수량산출-1_오창수량산출서_단위수량15 4" xfId="14509"/>
    <cellStyle name="1_tree_단위수량산출1_오창수량산출서_단위수량15 5" xfId="14510"/>
    <cellStyle name="1_tree_단위수량산출-1_오창수량산출서_단위수량15 5" xfId="14511"/>
    <cellStyle name="1_tree_단위수량산출1_오창수량산출서_단위수량15 6" xfId="14512"/>
    <cellStyle name="1_tree_단위수량산출-1_오창수량산출서_단위수량15 6" xfId="14513"/>
    <cellStyle name="1_tree_단위수량산출1_오창수량산출서_단위수량15 7" xfId="14514"/>
    <cellStyle name="1_tree_단위수량산출-1_오창수량산출서_단위수량15 7" xfId="14515"/>
    <cellStyle name="1_tree_단위수량산출1_오창수량산출서_단위수량15 8" xfId="14516"/>
    <cellStyle name="1_tree_단위수량산출-1_오창수량산출서_단위수량15 8" xfId="14517"/>
    <cellStyle name="1_tree_단위수량산출1_오창수량산출서_단위수량15 9" xfId="14518"/>
    <cellStyle name="1_tree_단위수량산출-1_오창수량산출서_단위수량15 9" xfId="14519"/>
    <cellStyle name="1_tree_단위수량산출1_오창수량산출서_도곡단위수량" xfId="14520"/>
    <cellStyle name="1_tree_단위수량산출-1_오창수량산출서_도곡단위수량" xfId="14521"/>
    <cellStyle name="1_tree_단위수량산출1_오창수량산출서_도곡단위수량 10" xfId="14522"/>
    <cellStyle name="1_tree_단위수량산출-1_오창수량산출서_도곡단위수량 10" xfId="14523"/>
    <cellStyle name="1_tree_단위수량산출1_오창수량산출서_도곡단위수량 11" xfId="14524"/>
    <cellStyle name="1_tree_단위수량산출-1_오창수량산출서_도곡단위수량 11" xfId="14525"/>
    <cellStyle name="1_tree_단위수량산출1_오창수량산출서_도곡단위수량 12" xfId="14526"/>
    <cellStyle name="1_tree_단위수량산출-1_오창수량산출서_도곡단위수량 12" xfId="14527"/>
    <cellStyle name="1_tree_단위수량산출1_오창수량산출서_도곡단위수량 13" xfId="14528"/>
    <cellStyle name="1_tree_단위수량산출-1_오창수량산출서_도곡단위수량 13" xfId="14529"/>
    <cellStyle name="1_tree_단위수량산출1_오창수량산출서_도곡단위수량 2" xfId="14530"/>
    <cellStyle name="1_tree_단위수량산출-1_오창수량산출서_도곡단위수량 2" xfId="14531"/>
    <cellStyle name="1_tree_단위수량산출1_오창수량산출서_도곡단위수량 3" xfId="14532"/>
    <cellStyle name="1_tree_단위수량산출-1_오창수량산출서_도곡단위수량 3" xfId="14533"/>
    <cellStyle name="1_tree_단위수량산출1_오창수량산출서_도곡단위수량 4" xfId="14534"/>
    <cellStyle name="1_tree_단위수량산출-1_오창수량산출서_도곡단위수량 4" xfId="14535"/>
    <cellStyle name="1_tree_단위수량산출1_오창수량산출서_도곡단위수량 5" xfId="14536"/>
    <cellStyle name="1_tree_단위수량산출-1_오창수량산출서_도곡단위수량 5" xfId="14537"/>
    <cellStyle name="1_tree_단위수량산출1_오창수량산출서_도곡단위수량 6" xfId="14538"/>
    <cellStyle name="1_tree_단위수량산출-1_오창수량산출서_도곡단위수량 6" xfId="14539"/>
    <cellStyle name="1_tree_단위수량산출1_오창수량산출서_도곡단위수량 7" xfId="14540"/>
    <cellStyle name="1_tree_단위수량산출-1_오창수량산출서_도곡단위수량 7" xfId="14541"/>
    <cellStyle name="1_tree_단위수량산출1_오창수량산출서_도곡단위수량 8" xfId="14542"/>
    <cellStyle name="1_tree_단위수량산출-1_오창수량산출서_도곡단위수량 8" xfId="14543"/>
    <cellStyle name="1_tree_단위수량산출1_오창수량산출서_도곡단위수량 9" xfId="14544"/>
    <cellStyle name="1_tree_단위수량산출-1_오창수량산출서_도곡단위수량 9" xfId="14545"/>
    <cellStyle name="1_tree_단위수량산출1_오창수량산출서_수량산출서-11.25" xfId="14546"/>
    <cellStyle name="1_tree_단위수량산출-1_오창수량산출서_수량산출서-11.25" xfId="14547"/>
    <cellStyle name="1_tree_단위수량산출1_오창수량산출서_수량산출서-11.25 10" xfId="14548"/>
    <cellStyle name="1_tree_단위수량산출-1_오창수량산출서_수량산출서-11.25 10" xfId="14549"/>
    <cellStyle name="1_tree_단위수량산출1_오창수량산출서_수량산출서-11.25 11" xfId="14550"/>
    <cellStyle name="1_tree_단위수량산출-1_오창수량산출서_수량산출서-11.25 11" xfId="14551"/>
    <cellStyle name="1_tree_단위수량산출1_오창수량산출서_수량산출서-11.25 12" xfId="14552"/>
    <cellStyle name="1_tree_단위수량산출-1_오창수량산출서_수량산출서-11.25 12" xfId="14553"/>
    <cellStyle name="1_tree_단위수량산출1_오창수량산출서_수량산출서-11.25 13" xfId="14554"/>
    <cellStyle name="1_tree_단위수량산출-1_오창수량산출서_수량산출서-11.25 13" xfId="14555"/>
    <cellStyle name="1_tree_단위수량산출1_오창수량산출서_수량산출서-11.25 2" xfId="14556"/>
    <cellStyle name="1_tree_단위수량산출-1_오창수량산출서_수량산출서-11.25 2" xfId="14557"/>
    <cellStyle name="1_tree_단위수량산출1_오창수량산출서_수량산출서-11.25 3" xfId="14558"/>
    <cellStyle name="1_tree_단위수량산출-1_오창수량산출서_수량산출서-11.25 3" xfId="14559"/>
    <cellStyle name="1_tree_단위수량산출1_오창수량산출서_수량산출서-11.25 4" xfId="14560"/>
    <cellStyle name="1_tree_단위수량산출-1_오창수량산출서_수량산출서-11.25 4" xfId="14561"/>
    <cellStyle name="1_tree_단위수량산출1_오창수량산출서_수량산출서-11.25 5" xfId="14562"/>
    <cellStyle name="1_tree_단위수량산출-1_오창수량산출서_수량산출서-11.25 5" xfId="14563"/>
    <cellStyle name="1_tree_단위수량산출1_오창수량산출서_수량산출서-11.25 6" xfId="14564"/>
    <cellStyle name="1_tree_단위수량산출-1_오창수량산출서_수량산출서-11.25 6" xfId="14565"/>
    <cellStyle name="1_tree_단위수량산출1_오창수량산출서_수량산출서-11.25 7" xfId="14566"/>
    <cellStyle name="1_tree_단위수량산출-1_오창수량산출서_수량산출서-11.25 7" xfId="14567"/>
    <cellStyle name="1_tree_단위수량산출1_오창수량산출서_수량산출서-11.25 8" xfId="14568"/>
    <cellStyle name="1_tree_단위수량산출-1_오창수량산출서_수량산출서-11.25 8" xfId="14569"/>
    <cellStyle name="1_tree_단위수량산출1_오창수량산출서_수량산출서-11.25 9" xfId="14570"/>
    <cellStyle name="1_tree_단위수량산출-1_오창수량산출서_수량산출서-11.25 9" xfId="14571"/>
    <cellStyle name="1_tree_단위수량산출1_오창수량산출서_수량산출서-11.25_NEW단위수량-주산" xfId="14572"/>
    <cellStyle name="1_tree_단위수량산출-1_오창수량산출서_수량산출서-11.25_NEW단위수량-주산" xfId="14573"/>
    <cellStyle name="1_tree_단위수량산출1_오창수량산출서_수량산출서-11.25_NEW단위수량-주산 10" xfId="14574"/>
    <cellStyle name="1_tree_단위수량산출-1_오창수량산출서_수량산출서-11.25_NEW단위수량-주산 10" xfId="14575"/>
    <cellStyle name="1_tree_단위수량산출1_오창수량산출서_수량산출서-11.25_NEW단위수량-주산 11" xfId="14576"/>
    <cellStyle name="1_tree_단위수량산출-1_오창수량산출서_수량산출서-11.25_NEW단위수량-주산 11" xfId="14577"/>
    <cellStyle name="1_tree_단위수량산출1_오창수량산출서_수량산출서-11.25_NEW단위수량-주산 12" xfId="14578"/>
    <cellStyle name="1_tree_단위수량산출-1_오창수량산출서_수량산출서-11.25_NEW단위수량-주산 12" xfId="14579"/>
    <cellStyle name="1_tree_단위수량산출1_오창수량산출서_수량산출서-11.25_NEW단위수량-주산 13" xfId="14580"/>
    <cellStyle name="1_tree_단위수량산출-1_오창수량산출서_수량산출서-11.25_NEW단위수량-주산 13" xfId="14581"/>
    <cellStyle name="1_tree_단위수량산출1_오창수량산출서_수량산출서-11.25_NEW단위수량-주산 2" xfId="14582"/>
    <cellStyle name="1_tree_단위수량산출-1_오창수량산출서_수량산출서-11.25_NEW단위수량-주산 2" xfId="14583"/>
    <cellStyle name="1_tree_단위수량산출1_오창수량산출서_수량산출서-11.25_NEW단위수량-주산 3" xfId="14584"/>
    <cellStyle name="1_tree_단위수량산출-1_오창수량산출서_수량산출서-11.25_NEW단위수량-주산 3" xfId="14585"/>
    <cellStyle name="1_tree_단위수량산출1_오창수량산출서_수량산출서-11.25_NEW단위수량-주산 4" xfId="14586"/>
    <cellStyle name="1_tree_단위수량산출-1_오창수량산출서_수량산출서-11.25_NEW단위수량-주산 4" xfId="14587"/>
    <cellStyle name="1_tree_단위수량산출1_오창수량산출서_수량산출서-11.25_NEW단위수량-주산 5" xfId="14588"/>
    <cellStyle name="1_tree_단위수량산출-1_오창수량산출서_수량산출서-11.25_NEW단위수량-주산 5" xfId="14589"/>
    <cellStyle name="1_tree_단위수량산출1_오창수량산출서_수량산출서-11.25_NEW단위수량-주산 6" xfId="14590"/>
    <cellStyle name="1_tree_단위수량산출-1_오창수량산출서_수량산출서-11.25_NEW단위수량-주산 6" xfId="14591"/>
    <cellStyle name="1_tree_단위수량산출1_오창수량산출서_수량산출서-11.25_NEW단위수량-주산 7" xfId="14592"/>
    <cellStyle name="1_tree_단위수량산출-1_오창수량산출서_수량산출서-11.25_NEW단위수량-주산 7" xfId="14593"/>
    <cellStyle name="1_tree_단위수량산출1_오창수량산출서_수량산출서-11.25_NEW단위수량-주산 8" xfId="14594"/>
    <cellStyle name="1_tree_단위수량산출-1_오창수량산출서_수량산출서-11.25_NEW단위수량-주산 8" xfId="14595"/>
    <cellStyle name="1_tree_단위수량산출1_오창수량산출서_수량산출서-11.25_NEW단위수량-주산 9" xfId="14596"/>
    <cellStyle name="1_tree_단위수량산출-1_오창수량산출서_수량산출서-11.25_NEW단위수량-주산 9" xfId="14597"/>
    <cellStyle name="1_tree_단위수량산출1_오창수량산출서_수량산출서-11.25_남대천단위수량" xfId="14598"/>
    <cellStyle name="1_tree_단위수량산출-1_오창수량산출서_수량산출서-11.25_남대천단위수량" xfId="14599"/>
    <cellStyle name="1_tree_단위수량산출1_오창수량산출서_수량산출서-11.25_남대천단위수량 10" xfId="14600"/>
    <cellStyle name="1_tree_단위수량산출-1_오창수량산출서_수량산출서-11.25_남대천단위수량 10" xfId="14601"/>
    <cellStyle name="1_tree_단위수량산출1_오창수량산출서_수량산출서-11.25_남대천단위수량 11" xfId="14602"/>
    <cellStyle name="1_tree_단위수량산출-1_오창수량산출서_수량산출서-11.25_남대천단위수량 11" xfId="14603"/>
    <cellStyle name="1_tree_단위수량산출1_오창수량산출서_수량산출서-11.25_남대천단위수량 12" xfId="14604"/>
    <cellStyle name="1_tree_단위수량산출-1_오창수량산출서_수량산출서-11.25_남대천단위수량 12" xfId="14605"/>
    <cellStyle name="1_tree_단위수량산출1_오창수량산출서_수량산출서-11.25_남대천단위수량 13" xfId="14606"/>
    <cellStyle name="1_tree_단위수량산출-1_오창수량산출서_수량산출서-11.25_남대천단위수량 13" xfId="14607"/>
    <cellStyle name="1_tree_단위수량산출1_오창수량산출서_수량산출서-11.25_남대천단위수량 2" xfId="14608"/>
    <cellStyle name="1_tree_단위수량산출-1_오창수량산출서_수량산출서-11.25_남대천단위수량 2" xfId="14609"/>
    <cellStyle name="1_tree_단위수량산출1_오창수량산출서_수량산출서-11.25_남대천단위수량 3" xfId="14610"/>
    <cellStyle name="1_tree_단위수량산출-1_오창수량산출서_수량산출서-11.25_남대천단위수량 3" xfId="14611"/>
    <cellStyle name="1_tree_단위수량산출1_오창수량산출서_수량산출서-11.25_남대천단위수량 4" xfId="14612"/>
    <cellStyle name="1_tree_단위수량산출-1_오창수량산출서_수량산출서-11.25_남대천단위수량 4" xfId="14613"/>
    <cellStyle name="1_tree_단위수량산출1_오창수량산출서_수량산출서-11.25_남대천단위수량 5" xfId="14614"/>
    <cellStyle name="1_tree_단위수량산출-1_오창수량산출서_수량산출서-11.25_남대천단위수량 5" xfId="14615"/>
    <cellStyle name="1_tree_단위수량산출1_오창수량산출서_수량산출서-11.25_남대천단위수량 6" xfId="14616"/>
    <cellStyle name="1_tree_단위수량산출-1_오창수량산출서_수량산출서-11.25_남대천단위수량 6" xfId="14617"/>
    <cellStyle name="1_tree_단위수량산출1_오창수량산출서_수량산출서-11.25_남대천단위수량 7" xfId="14618"/>
    <cellStyle name="1_tree_단위수량산출-1_오창수량산출서_수량산출서-11.25_남대천단위수량 7" xfId="14619"/>
    <cellStyle name="1_tree_단위수량산출1_오창수량산출서_수량산출서-11.25_남대천단위수량 8" xfId="14620"/>
    <cellStyle name="1_tree_단위수량산출-1_오창수량산출서_수량산출서-11.25_남대천단위수량 8" xfId="14621"/>
    <cellStyle name="1_tree_단위수량산출1_오창수량산출서_수량산출서-11.25_남대천단위수량 9" xfId="14622"/>
    <cellStyle name="1_tree_단위수량산출-1_오창수량산출서_수량산출서-11.25_남대천단위수량 9" xfId="14623"/>
    <cellStyle name="1_tree_단위수량산출1_오창수량산출서_수량산출서-11.25_단위수량" xfId="14624"/>
    <cellStyle name="1_tree_단위수량산출-1_오창수량산출서_수량산출서-11.25_단위수량" xfId="14625"/>
    <cellStyle name="1_tree_단위수량산출1_오창수량산출서_수량산출서-11.25_단위수량 10" xfId="14626"/>
    <cellStyle name="1_tree_단위수량산출-1_오창수량산출서_수량산출서-11.25_단위수량 10" xfId="14627"/>
    <cellStyle name="1_tree_단위수량산출1_오창수량산출서_수량산출서-11.25_단위수량 11" xfId="14628"/>
    <cellStyle name="1_tree_단위수량산출-1_오창수량산출서_수량산출서-11.25_단위수량 11" xfId="14629"/>
    <cellStyle name="1_tree_단위수량산출1_오창수량산출서_수량산출서-11.25_단위수량 12" xfId="14630"/>
    <cellStyle name="1_tree_단위수량산출-1_오창수량산출서_수량산출서-11.25_단위수량 12" xfId="14631"/>
    <cellStyle name="1_tree_단위수량산출1_오창수량산출서_수량산출서-11.25_단위수량 13" xfId="14632"/>
    <cellStyle name="1_tree_단위수량산출-1_오창수량산출서_수량산출서-11.25_단위수량 13" xfId="14633"/>
    <cellStyle name="1_tree_단위수량산출1_오창수량산출서_수량산출서-11.25_단위수량 2" xfId="14634"/>
    <cellStyle name="1_tree_단위수량산출-1_오창수량산출서_수량산출서-11.25_단위수량 2" xfId="14635"/>
    <cellStyle name="1_tree_단위수량산출1_오창수량산출서_수량산출서-11.25_단위수량 3" xfId="14636"/>
    <cellStyle name="1_tree_단위수량산출-1_오창수량산출서_수량산출서-11.25_단위수량 3" xfId="14637"/>
    <cellStyle name="1_tree_단위수량산출1_오창수량산출서_수량산출서-11.25_단위수량 4" xfId="14638"/>
    <cellStyle name="1_tree_단위수량산출-1_오창수량산출서_수량산출서-11.25_단위수량 4" xfId="14639"/>
    <cellStyle name="1_tree_단위수량산출1_오창수량산출서_수량산출서-11.25_단위수량 5" xfId="14640"/>
    <cellStyle name="1_tree_단위수량산출-1_오창수량산출서_수량산출서-11.25_단위수량 5" xfId="14641"/>
    <cellStyle name="1_tree_단위수량산출1_오창수량산출서_수량산출서-11.25_단위수량 6" xfId="14642"/>
    <cellStyle name="1_tree_단위수량산출-1_오창수량산출서_수량산출서-11.25_단위수량 6" xfId="14643"/>
    <cellStyle name="1_tree_단위수량산출1_오창수량산출서_수량산출서-11.25_단위수량 7" xfId="14644"/>
    <cellStyle name="1_tree_단위수량산출-1_오창수량산출서_수량산출서-11.25_단위수량 7" xfId="14645"/>
    <cellStyle name="1_tree_단위수량산출1_오창수량산출서_수량산출서-11.25_단위수량 8" xfId="14646"/>
    <cellStyle name="1_tree_단위수량산출-1_오창수량산출서_수량산출서-11.25_단위수량 8" xfId="14647"/>
    <cellStyle name="1_tree_단위수량산출1_오창수량산출서_수량산출서-11.25_단위수량 9" xfId="14648"/>
    <cellStyle name="1_tree_단위수량산출-1_오창수량산출서_수량산출서-11.25_단위수량 9" xfId="14649"/>
    <cellStyle name="1_tree_단위수량산출1_오창수량산출서_수량산출서-11.25_단위수량1" xfId="14650"/>
    <cellStyle name="1_tree_단위수량산출-1_오창수량산출서_수량산출서-11.25_단위수량1" xfId="14651"/>
    <cellStyle name="1_tree_단위수량산출1_오창수량산출서_수량산출서-11.25_단위수량1 10" xfId="14652"/>
    <cellStyle name="1_tree_단위수량산출-1_오창수량산출서_수량산출서-11.25_단위수량1 10" xfId="14653"/>
    <cellStyle name="1_tree_단위수량산출1_오창수량산출서_수량산출서-11.25_단위수량1 11" xfId="14654"/>
    <cellStyle name="1_tree_단위수량산출-1_오창수량산출서_수량산출서-11.25_단위수량1 11" xfId="14655"/>
    <cellStyle name="1_tree_단위수량산출1_오창수량산출서_수량산출서-11.25_단위수량1 12" xfId="14656"/>
    <cellStyle name="1_tree_단위수량산출-1_오창수량산출서_수량산출서-11.25_단위수량1 12" xfId="14657"/>
    <cellStyle name="1_tree_단위수량산출1_오창수량산출서_수량산출서-11.25_단위수량1 13" xfId="14658"/>
    <cellStyle name="1_tree_단위수량산출-1_오창수량산출서_수량산출서-11.25_단위수량1 13" xfId="14659"/>
    <cellStyle name="1_tree_단위수량산출1_오창수량산출서_수량산출서-11.25_단위수량1 2" xfId="14660"/>
    <cellStyle name="1_tree_단위수량산출-1_오창수량산출서_수량산출서-11.25_단위수량1 2" xfId="14661"/>
    <cellStyle name="1_tree_단위수량산출1_오창수량산출서_수량산출서-11.25_단위수량1 3" xfId="14662"/>
    <cellStyle name="1_tree_단위수량산출-1_오창수량산출서_수량산출서-11.25_단위수량1 3" xfId="14663"/>
    <cellStyle name="1_tree_단위수량산출1_오창수량산출서_수량산출서-11.25_단위수량1 4" xfId="14664"/>
    <cellStyle name="1_tree_단위수량산출-1_오창수량산출서_수량산출서-11.25_단위수량1 4" xfId="14665"/>
    <cellStyle name="1_tree_단위수량산출1_오창수량산출서_수량산출서-11.25_단위수량1 5" xfId="14666"/>
    <cellStyle name="1_tree_단위수량산출-1_오창수량산출서_수량산출서-11.25_단위수량1 5" xfId="14667"/>
    <cellStyle name="1_tree_단위수량산출1_오창수량산출서_수량산출서-11.25_단위수량1 6" xfId="14668"/>
    <cellStyle name="1_tree_단위수량산출-1_오창수량산출서_수량산출서-11.25_단위수량1 6" xfId="14669"/>
    <cellStyle name="1_tree_단위수량산출1_오창수량산출서_수량산출서-11.25_단위수량1 7" xfId="14670"/>
    <cellStyle name="1_tree_단위수량산출-1_오창수량산출서_수량산출서-11.25_단위수량1 7" xfId="14671"/>
    <cellStyle name="1_tree_단위수량산출1_오창수량산출서_수량산출서-11.25_단위수량1 8" xfId="14672"/>
    <cellStyle name="1_tree_단위수량산출-1_오창수량산출서_수량산출서-11.25_단위수량1 8" xfId="14673"/>
    <cellStyle name="1_tree_단위수량산출1_오창수량산출서_수량산출서-11.25_단위수량1 9" xfId="14674"/>
    <cellStyle name="1_tree_단위수량산출-1_오창수량산출서_수량산출서-11.25_단위수량1 9" xfId="14675"/>
    <cellStyle name="1_tree_단위수량산출1_오창수량산출서_수량산출서-11.25_단위수량15" xfId="14676"/>
    <cellStyle name="1_tree_단위수량산출-1_오창수량산출서_수량산출서-11.25_단위수량15" xfId="14677"/>
    <cellStyle name="1_tree_단위수량산출1_오창수량산출서_수량산출서-11.25_단위수량15 10" xfId="14678"/>
    <cellStyle name="1_tree_단위수량산출-1_오창수량산출서_수량산출서-11.25_단위수량15 10" xfId="14679"/>
    <cellStyle name="1_tree_단위수량산출1_오창수량산출서_수량산출서-11.25_단위수량15 11" xfId="14680"/>
    <cellStyle name="1_tree_단위수량산출-1_오창수량산출서_수량산출서-11.25_단위수량15 11" xfId="14681"/>
    <cellStyle name="1_tree_단위수량산출1_오창수량산출서_수량산출서-11.25_단위수량15 12" xfId="14682"/>
    <cellStyle name="1_tree_단위수량산출-1_오창수량산출서_수량산출서-11.25_단위수량15 12" xfId="14683"/>
    <cellStyle name="1_tree_단위수량산출1_오창수량산출서_수량산출서-11.25_단위수량15 13" xfId="14684"/>
    <cellStyle name="1_tree_단위수량산출-1_오창수량산출서_수량산출서-11.25_단위수량15 13" xfId="14685"/>
    <cellStyle name="1_tree_단위수량산출1_오창수량산출서_수량산출서-11.25_단위수량15 2" xfId="14686"/>
    <cellStyle name="1_tree_단위수량산출-1_오창수량산출서_수량산출서-11.25_단위수량15 2" xfId="14687"/>
    <cellStyle name="1_tree_단위수량산출1_오창수량산출서_수량산출서-11.25_단위수량15 3" xfId="14688"/>
    <cellStyle name="1_tree_단위수량산출-1_오창수량산출서_수량산출서-11.25_단위수량15 3" xfId="14689"/>
    <cellStyle name="1_tree_단위수량산출1_오창수량산출서_수량산출서-11.25_단위수량15 4" xfId="14690"/>
    <cellStyle name="1_tree_단위수량산출-1_오창수량산출서_수량산출서-11.25_단위수량15 4" xfId="14691"/>
    <cellStyle name="1_tree_단위수량산출1_오창수량산출서_수량산출서-11.25_단위수량15 5" xfId="14692"/>
    <cellStyle name="1_tree_단위수량산출-1_오창수량산출서_수량산출서-11.25_단위수량15 5" xfId="14693"/>
    <cellStyle name="1_tree_단위수량산출1_오창수량산출서_수량산출서-11.25_단위수량15 6" xfId="14694"/>
    <cellStyle name="1_tree_단위수량산출-1_오창수량산출서_수량산출서-11.25_단위수량15 6" xfId="14695"/>
    <cellStyle name="1_tree_단위수량산출1_오창수량산출서_수량산출서-11.25_단위수량15 7" xfId="14696"/>
    <cellStyle name="1_tree_단위수량산출-1_오창수량산출서_수량산출서-11.25_단위수량15 7" xfId="14697"/>
    <cellStyle name="1_tree_단위수량산출1_오창수량산출서_수량산출서-11.25_단위수량15 8" xfId="14698"/>
    <cellStyle name="1_tree_단위수량산출-1_오창수량산출서_수량산출서-11.25_단위수량15 8" xfId="14699"/>
    <cellStyle name="1_tree_단위수량산출1_오창수량산출서_수량산출서-11.25_단위수량15 9" xfId="14700"/>
    <cellStyle name="1_tree_단위수량산출-1_오창수량산출서_수량산출서-11.25_단위수량15 9" xfId="14701"/>
    <cellStyle name="1_tree_단위수량산출1_오창수량산출서_수량산출서-11.25_도곡단위수량" xfId="14702"/>
    <cellStyle name="1_tree_단위수량산출-1_오창수량산출서_수량산출서-11.25_도곡단위수량" xfId="14703"/>
    <cellStyle name="1_tree_단위수량산출1_오창수량산출서_수량산출서-11.25_도곡단위수량 10" xfId="14704"/>
    <cellStyle name="1_tree_단위수량산출-1_오창수량산출서_수량산출서-11.25_도곡단위수량 10" xfId="14705"/>
    <cellStyle name="1_tree_단위수량산출1_오창수량산출서_수량산출서-11.25_도곡단위수량 11" xfId="14706"/>
    <cellStyle name="1_tree_단위수량산출-1_오창수량산출서_수량산출서-11.25_도곡단위수량 11" xfId="14707"/>
    <cellStyle name="1_tree_단위수량산출1_오창수량산출서_수량산출서-11.25_도곡단위수량 12" xfId="14708"/>
    <cellStyle name="1_tree_단위수량산출-1_오창수량산출서_수량산출서-11.25_도곡단위수량 12" xfId="14709"/>
    <cellStyle name="1_tree_단위수량산출1_오창수량산출서_수량산출서-11.25_도곡단위수량 13" xfId="14710"/>
    <cellStyle name="1_tree_단위수량산출-1_오창수량산출서_수량산출서-11.25_도곡단위수량 13" xfId="14711"/>
    <cellStyle name="1_tree_단위수량산출1_오창수량산출서_수량산출서-11.25_도곡단위수량 2" xfId="14712"/>
    <cellStyle name="1_tree_단위수량산출-1_오창수량산출서_수량산출서-11.25_도곡단위수량 2" xfId="14713"/>
    <cellStyle name="1_tree_단위수량산출1_오창수량산출서_수량산출서-11.25_도곡단위수량 3" xfId="14714"/>
    <cellStyle name="1_tree_단위수량산출-1_오창수량산출서_수량산출서-11.25_도곡단위수량 3" xfId="14715"/>
    <cellStyle name="1_tree_단위수량산출1_오창수량산출서_수량산출서-11.25_도곡단위수량 4" xfId="14716"/>
    <cellStyle name="1_tree_단위수량산출-1_오창수량산출서_수량산출서-11.25_도곡단위수량 4" xfId="14717"/>
    <cellStyle name="1_tree_단위수량산출1_오창수량산출서_수량산출서-11.25_도곡단위수량 5" xfId="14718"/>
    <cellStyle name="1_tree_단위수량산출-1_오창수량산출서_수량산출서-11.25_도곡단위수량 5" xfId="14719"/>
    <cellStyle name="1_tree_단위수량산출1_오창수량산출서_수량산출서-11.25_도곡단위수량 6" xfId="14720"/>
    <cellStyle name="1_tree_단위수량산출-1_오창수량산출서_수량산출서-11.25_도곡단위수량 6" xfId="14721"/>
    <cellStyle name="1_tree_단위수량산출1_오창수량산출서_수량산출서-11.25_도곡단위수량 7" xfId="14722"/>
    <cellStyle name="1_tree_단위수량산출-1_오창수량산출서_수량산출서-11.25_도곡단위수량 7" xfId="14723"/>
    <cellStyle name="1_tree_단위수량산출1_오창수량산출서_수량산출서-11.25_도곡단위수량 8" xfId="14724"/>
    <cellStyle name="1_tree_단위수량산출-1_오창수량산출서_수량산출서-11.25_도곡단위수량 8" xfId="14725"/>
    <cellStyle name="1_tree_단위수량산출1_오창수량산출서_수량산출서-11.25_도곡단위수량 9" xfId="14726"/>
    <cellStyle name="1_tree_단위수량산출-1_오창수량산출서_수량산출서-11.25_도곡단위수량 9" xfId="14727"/>
    <cellStyle name="1_tree_단위수량산출1_오창수량산출서_수량산출서-11.25_철거단위수량" xfId="14728"/>
    <cellStyle name="1_tree_단위수량산출-1_오창수량산출서_수량산출서-11.25_철거단위수량" xfId="14729"/>
    <cellStyle name="1_tree_단위수량산출1_오창수량산출서_수량산출서-11.25_철거단위수량 10" xfId="14730"/>
    <cellStyle name="1_tree_단위수량산출-1_오창수량산출서_수량산출서-11.25_철거단위수량 10" xfId="14731"/>
    <cellStyle name="1_tree_단위수량산출1_오창수량산출서_수량산출서-11.25_철거단위수량 11" xfId="14732"/>
    <cellStyle name="1_tree_단위수량산출-1_오창수량산출서_수량산출서-11.25_철거단위수량 11" xfId="14733"/>
    <cellStyle name="1_tree_단위수량산출1_오창수량산출서_수량산출서-11.25_철거단위수량 12" xfId="14734"/>
    <cellStyle name="1_tree_단위수량산출-1_오창수량산출서_수량산출서-11.25_철거단위수량 12" xfId="14735"/>
    <cellStyle name="1_tree_단위수량산출1_오창수량산출서_수량산출서-11.25_철거단위수량 13" xfId="14736"/>
    <cellStyle name="1_tree_단위수량산출-1_오창수량산출서_수량산출서-11.25_철거단위수량 13" xfId="14737"/>
    <cellStyle name="1_tree_단위수량산출1_오창수량산출서_수량산출서-11.25_철거단위수량 2" xfId="14738"/>
    <cellStyle name="1_tree_단위수량산출-1_오창수량산출서_수량산출서-11.25_철거단위수량 2" xfId="14739"/>
    <cellStyle name="1_tree_단위수량산출1_오창수량산출서_수량산출서-11.25_철거단위수량 3" xfId="14740"/>
    <cellStyle name="1_tree_단위수량산출-1_오창수량산출서_수량산출서-11.25_철거단위수량 3" xfId="14741"/>
    <cellStyle name="1_tree_단위수량산출1_오창수량산출서_수량산출서-11.25_철거단위수량 4" xfId="14742"/>
    <cellStyle name="1_tree_단위수량산출-1_오창수량산출서_수량산출서-11.25_철거단위수량 4" xfId="14743"/>
    <cellStyle name="1_tree_단위수량산출1_오창수량산출서_수량산출서-11.25_철거단위수량 5" xfId="14744"/>
    <cellStyle name="1_tree_단위수량산출-1_오창수량산출서_수량산출서-11.25_철거단위수량 5" xfId="14745"/>
    <cellStyle name="1_tree_단위수량산출1_오창수량산출서_수량산출서-11.25_철거단위수량 6" xfId="14746"/>
    <cellStyle name="1_tree_단위수량산출-1_오창수량산출서_수량산출서-11.25_철거단위수량 6" xfId="14747"/>
    <cellStyle name="1_tree_단위수량산출1_오창수량산출서_수량산출서-11.25_철거단위수량 7" xfId="14748"/>
    <cellStyle name="1_tree_단위수량산출-1_오창수량산출서_수량산출서-11.25_철거단위수량 7" xfId="14749"/>
    <cellStyle name="1_tree_단위수량산출1_오창수량산출서_수량산출서-11.25_철거단위수량 8" xfId="14750"/>
    <cellStyle name="1_tree_단위수량산출-1_오창수량산출서_수량산출서-11.25_철거단위수량 8" xfId="14751"/>
    <cellStyle name="1_tree_단위수량산출1_오창수량산출서_수량산출서-11.25_철거단위수량 9" xfId="14752"/>
    <cellStyle name="1_tree_단위수량산출-1_오창수량산출서_수량산출서-11.25_철거단위수량 9" xfId="14753"/>
    <cellStyle name="1_tree_단위수량산출1_오창수량산출서_수량산출서-11.25_철거수량" xfId="14754"/>
    <cellStyle name="1_tree_단위수량산출-1_오창수량산출서_수량산출서-11.25_철거수량" xfId="14755"/>
    <cellStyle name="1_tree_단위수량산출1_오창수량산출서_수량산출서-11.25_철거수량 10" xfId="14756"/>
    <cellStyle name="1_tree_단위수량산출-1_오창수량산출서_수량산출서-11.25_철거수량 10" xfId="14757"/>
    <cellStyle name="1_tree_단위수량산출1_오창수량산출서_수량산출서-11.25_철거수량 11" xfId="14758"/>
    <cellStyle name="1_tree_단위수량산출-1_오창수량산출서_수량산출서-11.25_철거수량 11" xfId="14759"/>
    <cellStyle name="1_tree_단위수량산출1_오창수량산출서_수량산출서-11.25_철거수량 12" xfId="14760"/>
    <cellStyle name="1_tree_단위수량산출-1_오창수량산출서_수량산출서-11.25_철거수량 12" xfId="14761"/>
    <cellStyle name="1_tree_단위수량산출1_오창수량산출서_수량산출서-11.25_철거수량 13" xfId="14762"/>
    <cellStyle name="1_tree_단위수량산출-1_오창수량산출서_수량산출서-11.25_철거수량 13" xfId="14763"/>
    <cellStyle name="1_tree_단위수량산출1_오창수량산출서_수량산출서-11.25_철거수량 2" xfId="14764"/>
    <cellStyle name="1_tree_단위수량산출-1_오창수량산출서_수량산출서-11.25_철거수량 2" xfId="14765"/>
    <cellStyle name="1_tree_단위수량산출1_오창수량산출서_수량산출서-11.25_철거수량 3" xfId="14766"/>
    <cellStyle name="1_tree_단위수량산출-1_오창수량산출서_수량산출서-11.25_철거수량 3" xfId="14767"/>
    <cellStyle name="1_tree_단위수량산출1_오창수량산출서_수량산출서-11.25_철거수량 4" xfId="14768"/>
    <cellStyle name="1_tree_단위수량산출-1_오창수량산출서_수량산출서-11.25_철거수량 4" xfId="14769"/>
    <cellStyle name="1_tree_단위수량산출1_오창수량산출서_수량산출서-11.25_철거수량 5" xfId="14770"/>
    <cellStyle name="1_tree_단위수량산출-1_오창수량산출서_수량산출서-11.25_철거수량 5" xfId="14771"/>
    <cellStyle name="1_tree_단위수량산출1_오창수량산출서_수량산출서-11.25_철거수량 6" xfId="14772"/>
    <cellStyle name="1_tree_단위수량산출-1_오창수량산출서_수량산출서-11.25_철거수량 6" xfId="14773"/>
    <cellStyle name="1_tree_단위수량산출1_오창수량산출서_수량산출서-11.25_철거수량 7" xfId="14774"/>
    <cellStyle name="1_tree_단위수량산출-1_오창수량산출서_수량산출서-11.25_철거수량 7" xfId="14775"/>
    <cellStyle name="1_tree_단위수량산출1_오창수량산출서_수량산출서-11.25_철거수량 8" xfId="14776"/>
    <cellStyle name="1_tree_단위수량산출-1_오창수량산출서_수량산출서-11.25_철거수량 8" xfId="14777"/>
    <cellStyle name="1_tree_단위수량산출1_오창수량산출서_수량산출서-11.25_철거수량 9" xfId="14778"/>
    <cellStyle name="1_tree_단위수량산출-1_오창수량산출서_수량산출서-11.25_철거수량 9" xfId="14779"/>
    <cellStyle name="1_tree_단위수량산출1_오창수량산출서_수량산출서-11.25_한수단위수량" xfId="14780"/>
    <cellStyle name="1_tree_단위수량산출-1_오창수량산출서_수량산출서-11.25_한수단위수량" xfId="14781"/>
    <cellStyle name="1_tree_단위수량산출1_오창수량산출서_수량산출서-11.25_한수단위수량 10" xfId="14782"/>
    <cellStyle name="1_tree_단위수량산출-1_오창수량산출서_수량산출서-11.25_한수단위수량 10" xfId="14783"/>
    <cellStyle name="1_tree_단위수량산출1_오창수량산출서_수량산출서-11.25_한수단위수량 11" xfId="14784"/>
    <cellStyle name="1_tree_단위수량산출-1_오창수량산출서_수량산출서-11.25_한수단위수량 11" xfId="14785"/>
    <cellStyle name="1_tree_단위수량산출1_오창수량산출서_수량산출서-11.25_한수단위수량 12" xfId="14786"/>
    <cellStyle name="1_tree_단위수량산출-1_오창수량산출서_수량산출서-11.25_한수단위수량 12" xfId="14787"/>
    <cellStyle name="1_tree_단위수량산출1_오창수량산출서_수량산출서-11.25_한수단위수량 13" xfId="14788"/>
    <cellStyle name="1_tree_단위수량산출-1_오창수량산출서_수량산출서-11.25_한수단위수량 13" xfId="14789"/>
    <cellStyle name="1_tree_단위수량산출1_오창수량산출서_수량산출서-11.25_한수단위수량 2" xfId="14790"/>
    <cellStyle name="1_tree_단위수량산출-1_오창수량산출서_수량산출서-11.25_한수단위수량 2" xfId="14791"/>
    <cellStyle name="1_tree_단위수량산출1_오창수량산출서_수량산출서-11.25_한수단위수량 3" xfId="14792"/>
    <cellStyle name="1_tree_단위수량산출-1_오창수량산출서_수량산출서-11.25_한수단위수량 3" xfId="14793"/>
    <cellStyle name="1_tree_단위수량산출1_오창수량산출서_수량산출서-11.25_한수단위수량 4" xfId="14794"/>
    <cellStyle name="1_tree_단위수량산출-1_오창수량산출서_수량산출서-11.25_한수단위수량 4" xfId="14795"/>
    <cellStyle name="1_tree_단위수량산출1_오창수량산출서_수량산출서-11.25_한수단위수량 5" xfId="14796"/>
    <cellStyle name="1_tree_단위수량산출-1_오창수량산출서_수량산출서-11.25_한수단위수량 5" xfId="14797"/>
    <cellStyle name="1_tree_단위수량산출1_오창수량산출서_수량산출서-11.25_한수단위수량 6" xfId="14798"/>
    <cellStyle name="1_tree_단위수량산출-1_오창수량산출서_수량산출서-11.25_한수단위수량 6" xfId="14799"/>
    <cellStyle name="1_tree_단위수량산출1_오창수량산출서_수량산출서-11.25_한수단위수량 7" xfId="14800"/>
    <cellStyle name="1_tree_단위수량산출-1_오창수량산출서_수량산출서-11.25_한수단위수량 7" xfId="14801"/>
    <cellStyle name="1_tree_단위수량산출1_오창수량산출서_수량산출서-11.25_한수단위수량 8" xfId="14802"/>
    <cellStyle name="1_tree_단위수량산출-1_오창수량산출서_수량산출서-11.25_한수단위수량 8" xfId="14803"/>
    <cellStyle name="1_tree_단위수량산출1_오창수량산출서_수량산출서-11.25_한수단위수량 9" xfId="14804"/>
    <cellStyle name="1_tree_단위수량산출-1_오창수량산출서_수량산출서-11.25_한수단위수량 9" xfId="14805"/>
    <cellStyle name="1_tree_단위수량산출1_오창수량산출서_수량산출서-1201" xfId="14806"/>
    <cellStyle name="1_tree_단위수량산출-1_오창수량산출서_수량산출서-1201" xfId="14807"/>
    <cellStyle name="1_tree_단위수량산출1_오창수량산출서_수량산출서-1201 10" xfId="14808"/>
    <cellStyle name="1_tree_단위수량산출-1_오창수량산출서_수량산출서-1201 10" xfId="14809"/>
    <cellStyle name="1_tree_단위수량산출1_오창수량산출서_수량산출서-1201 11" xfId="14810"/>
    <cellStyle name="1_tree_단위수량산출-1_오창수량산출서_수량산출서-1201 11" xfId="14811"/>
    <cellStyle name="1_tree_단위수량산출1_오창수량산출서_수량산출서-1201 12" xfId="14812"/>
    <cellStyle name="1_tree_단위수량산출-1_오창수량산출서_수량산출서-1201 12" xfId="14813"/>
    <cellStyle name="1_tree_단위수량산출1_오창수량산출서_수량산출서-1201 13" xfId="14814"/>
    <cellStyle name="1_tree_단위수량산출-1_오창수량산출서_수량산출서-1201 13" xfId="14815"/>
    <cellStyle name="1_tree_단위수량산출1_오창수량산출서_수량산출서-1201 2" xfId="14816"/>
    <cellStyle name="1_tree_단위수량산출-1_오창수량산출서_수량산출서-1201 2" xfId="14817"/>
    <cellStyle name="1_tree_단위수량산출1_오창수량산출서_수량산출서-1201 3" xfId="14818"/>
    <cellStyle name="1_tree_단위수량산출-1_오창수량산출서_수량산출서-1201 3" xfId="14819"/>
    <cellStyle name="1_tree_단위수량산출1_오창수량산출서_수량산출서-1201 4" xfId="14820"/>
    <cellStyle name="1_tree_단위수량산출-1_오창수량산출서_수량산출서-1201 4" xfId="14821"/>
    <cellStyle name="1_tree_단위수량산출1_오창수량산출서_수량산출서-1201 5" xfId="14822"/>
    <cellStyle name="1_tree_단위수량산출-1_오창수량산출서_수량산출서-1201 5" xfId="14823"/>
    <cellStyle name="1_tree_단위수량산출1_오창수량산출서_수량산출서-1201 6" xfId="14824"/>
    <cellStyle name="1_tree_단위수량산출-1_오창수량산출서_수량산출서-1201 6" xfId="14825"/>
    <cellStyle name="1_tree_단위수량산출1_오창수량산출서_수량산출서-1201 7" xfId="14826"/>
    <cellStyle name="1_tree_단위수량산출-1_오창수량산출서_수량산출서-1201 7" xfId="14827"/>
    <cellStyle name="1_tree_단위수량산출1_오창수량산출서_수량산출서-1201 8" xfId="14828"/>
    <cellStyle name="1_tree_단위수량산출-1_오창수량산출서_수량산출서-1201 8" xfId="14829"/>
    <cellStyle name="1_tree_단위수량산출1_오창수량산출서_수량산출서-1201 9" xfId="14830"/>
    <cellStyle name="1_tree_단위수량산출-1_오창수량산출서_수량산출서-1201 9" xfId="14831"/>
    <cellStyle name="1_tree_단위수량산출1_오창수량산출서_수량산출서-1201_NEW단위수량-주산" xfId="14832"/>
    <cellStyle name="1_tree_단위수량산출-1_오창수량산출서_수량산출서-1201_NEW단위수량-주산" xfId="14833"/>
    <cellStyle name="1_tree_단위수량산출1_오창수량산출서_수량산출서-1201_NEW단위수량-주산 10" xfId="14834"/>
    <cellStyle name="1_tree_단위수량산출-1_오창수량산출서_수량산출서-1201_NEW단위수량-주산 10" xfId="14835"/>
    <cellStyle name="1_tree_단위수량산출1_오창수량산출서_수량산출서-1201_NEW단위수량-주산 11" xfId="14836"/>
    <cellStyle name="1_tree_단위수량산출-1_오창수량산출서_수량산출서-1201_NEW단위수량-주산 11" xfId="14837"/>
    <cellStyle name="1_tree_단위수량산출1_오창수량산출서_수량산출서-1201_NEW단위수량-주산 12" xfId="14838"/>
    <cellStyle name="1_tree_단위수량산출-1_오창수량산출서_수량산출서-1201_NEW단위수량-주산 12" xfId="14839"/>
    <cellStyle name="1_tree_단위수량산출1_오창수량산출서_수량산출서-1201_NEW단위수량-주산 13" xfId="14840"/>
    <cellStyle name="1_tree_단위수량산출-1_오창수량산출서_수량산출서-1201_NEW단위수량-주산 13" xfId="14841"/>
    <cellStyle name="1_tree_단위수량산출1_오창수량산출서_수량산출서-1201_NEW단위수량-주산 2" xfId="14842"/>
    <cellStyle name="1_tree_단위수량산출-1_오창수량산출서_수량산출서-1201_NEW단위수량-주산 2" xfId="14843"/>
    <cellStyle name="1_tree_단위수량산출1_오창수량산출서_수량산출서-1201_NEW단위수량-주산 3" xfId="14844"/>
    <cellStyle name="1_tree_단위수량산출-1_오창수량산출서_수량산출서-1201_NEW단위수량-주산 3" xfId="14845"/>
    <cellStyle name="1_tree_단위수량산출1_오창수량산출서_수량산출서-1201_NEW단위수량-주산 4" xfId="14846"/>
    <cellStyle name="1_tree_단위수량산출-1_오창수량산출서_수량산출서-1201_NEW단위수량-주산 4" xfId="14847"/>
    <cellStyle name="1_tree_단위수량산출1_오창수량산출서_수량산출서-1201_NEW단위수량-주산 5" xfId="14848"/>
    <cellStyle name="1_tree_단위수량산출-1_오창수량산출서_수량산출서-1201_NEW단위수량-주산 5" xfId="14849"/>
    <cellStyle name="1_tree_단위수량산출1_오창수량산출서_수량산출서-1201_NEW단위수량-주산 6" xfId="14850"/>
    <cellStyle name="1_tree_단위수량산출-1_오창수량산출서_수량산출서-1201_NEW단위수량-주산 6" xfId="14851"/>
    <cellStyle name="1_tree_단위수량산출1_오창수량산출서_수량산출서-1201_NEW단위수량-주산 7" xfId="14852"/>
    <cellStyle name="1_tree_단위수량산출-1_오창수량산출서_수량산출서-1201_NEW단위수량-주산 7" xfId="14853"/>
    <cellStyle name="1_tree_단위수량산출1_오창수량산출서_수량산출서-1201_NEW단위수량-주산 8" xfId="14854"/>
    <cellStyle name="1_tree_단위수량산출-1_오창수량산출서_수량산출서-1201_NEW단위수량-주산 8" xfId="14855"/>
    <cellStyle name="1_tree_단위수량산출1_오창수량산출서_수량산출서-1201_NEW단위수량-주산 9" xfId="14856"/>
    <cellStyle name="1_tree_단위수량산출-1_오창수량산출서_수량산출서-1201_NEW단위수량-주산 9" xfId="14857"/>
    <cellStyle name="1_tree_단위수량산출1_오창수량산출서_수량산출서-1201_남대천단위수량" xfId="14858"/>
    <cellStyle name="1_tree_단위수량산출-1_오창수량산출서_수량산출서-1201_남대천단위수량" xfId="14859"/>
    <cellStyle name="1_tree_단위수량산출1_오창수량산출서_수량산출서-1201_남대천단위수량 10" xfId="14860"/>
    <cellStyle name="1_tree_단위수량산출-1_오창수량산출서_수량산출서-1201_남대천단위수량 10" xfId="14861"/>
    <cellStyle name="1_tree_단위수량산출1_오창수량산출서_수량산출서-1201_남대천단위수량 11" xfId="14862"/>
    <cellStyle name="1_tree_단위수량산출-1_오창수량산출서_수량산출서-1201_남대천단위수량 11" xfId="14863"/>
    <cellStyle name="1_tree_단위수량산출1_오창수량산출서_수량산출서-1201_남대천단위수량 12" xfId="14864"/>
    <cellStyle name="1_tree_단위수량산출-1_오창수량산출서_수량산출서-1201_남대천단위수량 12" xfId="14865"/>
    <cellStyle name="1_tree_단위수량산출1_오창수량산출서_수량산출서-1201_남대천단위수량 13" xfId="14866"/>
    <cellStyle name="1_tree_단위수량산출-1_오창수량산출서_수량산출서-1201_남대천단위수량 13" xfId="14867"/>
    <cellStyle name="1_tree_단위수량산출1_오창수량산출서_수량산출서-1201_남대천단위수량 2" xfId="14868"/>
    <cellStyle name="1_tree_단위수량산출-1_오창수량산출서_수량산출서-1201_남대천단위수량 2" xfId="14869"/>
    <cellStyle name="1_tree_단위수량산출1_오창수량산출서_수량산출서-1201_남대천단위수량 3" xfId="14870"/>
    <cellStyle name="1_tree_단위수량산출-1_오창수량산출서_수량산출서-1201_남대천단위수량 3" xfId="14871"/>
    <cellStyle name="1_tree_단위수량산출1_오창수량산출서_수량산출서-1201_남대천단위수량 4" xfId="14872"/>
    <cellStyle name="1_tree_단위수량산출-1_오창수량산출서_수량산출서-1201_남대천단위수량 4" xfId="14873"/>
    <cellStyle name="1_tree_단위수량산출1_오창수량산출서_수량산출서-1201_남대천단위수량 5" xfId="14874"/>
    <cellStyle name="1_tree_단위수량산출-1_오창수량산출서_수량산출서-1201_남대천단위수량 5" xfId="14875"/>
    <cellStyle name="1_tree_단위수량산출1_오창수량산출서_수량산출서-1201_남대천단위수량 6" xfId="14876"/>
    <cellStyle name="1_tree_단위수량산출-1_오창수량산출서_수량산출서-1201_남대천단위수량 6" xfId="14877"/>
    <cellStyle name="1_tree_단위수량산출1_오창수량산출서_수량산출서-1201_남대천단위수량 7" xfId="14878"/>
    <cellStyle name="1_tree_단위수량산출-1_오창수량산출서_수량산출서-1201_남대천단위수량 7" xfId="14879"/>
    <cellStyle name="1_tree_단위수량산출1_오창수량산출서_수량산출서-1201_남대천단위수량 8" xfId="14880"/>
    <cellStyle name="1_tree_단위수량산출-1_오창수량산출서_수량산출서-1201_남대천단위수량 8" xfId="14881"/>
    <cellStyle name="1_tree_단위수량산출1_오창수량산출서_수량산출서-1201_남대천단위수량 9" xfId="14882"/>
    <cellStyle name="1_tree_단위수량산출-1_오창수량산출서_수량산출서-1201_남대천단위수량 9" xfId="14883"/>
    <cellStyle name="1_tree_단위수량산출1_오창수량산출서_수량산출서-1201_단위수량" xfId="14884"/>
    <cellStyle name="1_tree_단위수량산출-1_오창수량산출서_수량산출서-1201_단위수량" xfId="14885"/>
    <cellStyle name="1_tree_단위수량산출1_오창수량산출서_수량산출서-1201_단위수량 10" xfId="14886"/>
    <cellStyle name="1_tree_단위수량산출-1_오창수량산출서_수량산출서-1201_단위수량 10" xfId="14887"/>
    <cellStyle name="1_tree_단위수량산출1_오창수량산출서_수량산출서-1201_단위수량 11" xfId="14888"/>
    <cellStyle name="1_tree_단위수량산출-1_오창수량산출서_수량산출서-1201_단위수량 11" xfId="14889"/>
    <cellStyle name="1_tree_단위수량산출1_오창수량산출서_수량산출서-1201_단위수량 12" xfId="14890"/>
    <cellStyle name="1_tree_단위수량산출-1_오창수량산출서_수량산출서-1201_단위수량 12" xfId="14891"/>
    <cellStyle name="1_tree_단위수량산출1_오창수량산출서_수량산출서-1201_단위수량 13" xfId="14892"/>
    <cellStyle name="1_tree_단위수량산출-1_오창수량산출서_수량산출서-1201_단위수량 13" xfId="14893"/>
    <cellStyle name="1_tree_단위수량산출1_오창수량산출서_수량산출서-1201_단위수량 2" xfId="14894"/>
    <cellStyle name="1_tree_단위수량산출-1_오창수량산출서_수량산출서-1201_단위수량 2" xfId="14895"/>
    <cellStyle name="1_tree_단위수량산출1_오창수량산출서_수량산출서-1201_단위수량 3" xfId="14896"/>
    <cellStyle name="1_tree_단위수량산출-1_오창수량산출서_수량산출서-1201_단위수량 3" xfId="14897"/>
    <cellStyle name="1_tree_단위수량산출1_오창수량산출서_수량산출서-1201_단위수량 4" xfId="14898"/>
    <cellStyle name="1_tree_단위수량산출-1_오창수량산출서_수량산출서-1201_단위수량 4" xfId="14899"/>
    <cellStyle name="1_tree_단위수량산출1_오창수량산출서_수량산출서-1201_단위수량 5" xfId="14900"/>
    <cellStyle name="1_tree_단위수량산출-1_오창수량산출서_수량산출서-1201_단위수량 5" xfId="14901"/>
    <cellStyle name="1_tree_단위수량산출1_오창수량산출서_수량산출서-1201_단위수량 6" xfId="14902"/>
    <cellStyle name="1_tree_단위수량산출-1_오창수량산출서_수량산출서-1201_단위수량 6" xfId="14903"/>
    <cellStyle name="1_tree_단위수량산출1_오창수량산출서_수량산출서-1201_단위수량 7" xfId="14904"/>
    <cellStyle name="1_tree_단위수량산출-1_오창수량산출서_수량산출서-1201_단위수량 7" xfId="14905"/>
    <cellStyle name="1_tree_단위수량산출1_오창수량산출서_수량산출서-1201_단위수량 8" xfId="14906"/>
    <cellStyle name="1_tree_단위수량산출-1_오창수량산출서_수량산출서-1201_단위수량 8" xfId="14907"/>
    <cellStyle name="1_tree_단위수량산출1_오창수량산출서_수량산출서-1201_단위수량 9" xfId="14908"/>
    <cellStyle name="1_tree_단위수량산출-1_오창수량산출서_수량산출서-1201_단위수량 9" xfId="14909"/>
    <cellStyle name="1_tree_단위수량산출1_오창수량산출서_수량산출서-1201_단위수량1" xfId="14910"/>
    <cellStyle name="1_tree_단위수량산출-1_오창수량산출서_수량산출서-1201_단위수량1" xfId="14911"/>
    <cellStyle name="1_tree_단위수량산출1_오창수량산출서_수량산출서-1201_단위수량1 10" xfId="14912"/>
    <cellStyle name="1_tree_단위수량산출-1_오창수량산출서_수량산출서-1201_단위수량1 10" xfId="14913"/>
    <cellStyle name="1_tree_단위수량산출1_오창수량산출서_수량산출서-1201_단위수량1 11" xfId="14914"/>
    <cellStyle name="1_tree_단위수량산출-1_오창수량산출서_수량산출서-1201_단위수량1 11" xfId="14915"/>
    <cellStyle name="1_tree_단위수량산출1_오창수량산출서_수량산출서-1201_단위수량1 12" xfId="14916"/>
    <cellStyle name="1_tree_단위수량산출-1_오창수량산출서_수량산출서-1201_단위수량1 12" xfId="14917"/>
    <cellStyle name="1_tree_단위수량산출1_오창수량산출서_수량산출서-1201_단위수량1 13" xfId="14918"/>
    <cellStyle name="1_tree_단위수량산출-1_오창수량산출서_수량산출서-1201_단위수량1 13" xfId="14919"/>
    <cellStyle name="1_tree_단위수량산출1_오창수량산출서_수량산출서-1201_단위수량1 2" xfId="14920"/>
    <cellStyle name="1_tree_단위수량산출-1_오창수량산출서_수량산출서-1201_단위수량1 2" xfId="14921"/>
    <cellStyle name="1_tree_단위수량산출1_오창수량산출서_수량산출서-1201_단위수량1 3" xfId="14922"/>
    <cellStyle name="1_tree_단위수량산출-1_오창수량산출서_수량산출서-1201_단위수량1 3" xfId="14923"/>
    <cellStyle name="1_tree_단위수량산출1_오창수량산출서_수량산출서-1201_단위수량1 4" xfId="14924"/>
    <cellStyle name="1_tree_단위수량산출-1_오창수량산출서_수량산출서-1201_단위수량1 4" xfId="14925"/>
    <cellStyle name="1_tree_단위수량산출1_오창수량산출서_수량산출서-1201_단위수량1 5" xfId="14926"/>
    <cellStyle name="1_tree_단위수량산출-1_오창수량산출서_수량산출서-1201_단위수량1 5" xfId="14927"/>
    <cellStyle name="1_tree_단위수량산출1_오창수량산출서_수량산출서-1201_단위수량1 6" xfId="14928"/>
    <cellStyle name="1_tree_단위수량산출-1_오창수량산출서_수량산출서-1201_단위수량1 6" xfId="14929"/>
    <cellStyle name="1_tree_단위수량산출1_오창수량산출서_수량산출서-1201_단위수량1 7" xfId="14930"/>
    <cellStyle name="1_tree_단위수량산출-1_오창수량산출서_수량산출서-1201_단위수량1 7" xfId="14931"/>
    <cellStyle name="1_tree_단위수량산출1_오창수량산출서_수량산출서-1201_단위수량1 8" xfId="14932"/>
    <cellStyle name="1_tree_단위수량산출-1_오창수량산출서_수량산출서-1201_단위수량1 8" xfId="14933"/>
    <cellStyle name="1_tree_단위수량산출1_오창수량산출서_수량산출서-1201_단위수량1 9" xfId="14934"/>
    <cellStyle name="1_tree_단위수량산출-1_오창수량산출서_수량산출서-1201_단위수량1 9" xfId="14935"/>
    <cellStyle name="1_tree_단위수량산출1_오창수량산출서_수량산출서-1201_단위수량15" xfId="14936"/>
    <cellStyle name="1_tree_단위수량산출-1_오창수량산출서_수량산출서-1201_단위수량15" xfId="14937"/>
    <cellStyle name="1_tree_단위수량산출1_오창수량산출서_수량산출서-1201_단위수량15 10" xfId="14938"/>
    <cellStyle name="1_tree_단위수량산출-1_오창수량산출서_수량산출서-1201_단위수량15 10" xfId="14939"/>
    <cellStyle name="1_tree_단위수량산출1_오창수량산출서_수량산출서-1201_단위수량15 11" xfId="14940"/>
    <cellStyle name="1_tree_단위수량산출-1_오창수량산출서_수량산출서-1201_단위수량15 11" xfId="14941"/>
    <cellStyle name="1_tree_단위수량산출1_오창수량산출서_수량산출서-1201_단위수량15 12" xfId="14942"/>
    <cellStyle name="1_tree_단위수량산출-1_오창수량산출서_수량산출서-1201_단위수량15 12" xfId="14943"/>
    <cellStyle name="1_tree_단위수량산출1_오창수량산출서_수량산출서-1201_단위수량15 13" xfId="14944"/>
    <cellStyle name="1_tree_단위수량산출-1_오창수량산출서_수량산출서-1201_단위수량15 13" xfId="14945"/>
    <cellStyle name="1_tree_단위수량산출1_오창수량산출서_수량산출서-1201_단위수량15 2" xfId="14946"/>
    <cellStyle name="1_tree_단위수량산출-1_오창수량산출서_수량산출서-1201_단위수량15 2" xfId="14947"/>
    <cellStyle name="1_tree_단위수량산출1_오창수량산출서_수량산출서-1201_단위수량15 3" xfId="14948"/>
    <cellStyle name="1_tree_단위수량산출-1_오창수량산출서_수량산출서-1201_단위수량15 3" xfId="14949"/>
    <cellStyle name="1_tree_단위수량산출1_오창수량산출서_수량산출서-1201_단위수량15 4" xfId="14950"/>
    <cellStyle name="1_tree_단위수량산출-1_오창수량산출서_수량산출서-1201_단위수량15 4" xfId="14951"/>
    <cellStyle name="1_tree_단위수량산출1_오창수량산출서_수량산출서-1201_단위수량15 5" xfId="14952"/>
    <cellStyle name="1_tree_단위수량산출-1_오창수량산출서_수량산출서-1201_단위수량15 5" xfId="14953"/>
    <cellStyle name="1_tree_단위수량산출1_오창수량산출서_수량산출서-1201_단위수량15 6" xfId="14954"/>
    <cellStyle name="1_tree_단위수량산출-1_오창수량산출서_수량산출서-1201_단위수량15 6" xfId="14955"/>
    <cellStyle name="1_tree_단위수량산출1_오창수량산출서_수량산출서-1201_단위수량15 7" xfId="14956"/>
    <cellStyle name="1_tree_단위수량산출-1_오창수량산출서_수량산출서-1201_단위수량15 7" xfId="14957"/>
    <cellStyle name="1_tree_단위수량산출1_오창수량산출서_수량산출서-1201_단위수량15 8" xfId="14958"/>
    <cellStyle name="1_tree_단위수량산출-1_오창수량산출서_수량산출서-1201_단위수량15 8" xfId="14959"/>
    <cellStyle name="1_tree_단위수량산출1_오창수량산출서_수량산출서-1201_단위수량15 9" xfId="14960"/>
    <cellStyle name="1_tree_단위수량산출-1_오창수량산출서_수량산출서-1201_단위수량15 9" xfId="14961"/>
    <cellStyle name="1_tree_단위수량산출1_오창수량산출서_수량산출서-1201_도곡단위수량" xfId="14962"/>
    <cellStyle name="1_tree_단위수량산출-1_오창수량산출서_수량산출서-1201_도곡단위수량" xfId="14963"/>
    <cellStyle name="1_tree_단위수량산출1_오창수량산출서_수량산출서-1201_도곡단위수량 10" xfId="14964"/>
    <cellStyle name="1_tree_단위수량산출-1_오창수량산출서_수량산출서-1201_도곡단위수량 10" xfId="14965"/>
    <cellStyle name="1_tree_단위수량산출1_오창수량산출서_수량산출서-1201_도곡단위수량 11" xfId="14966"/>
    <cellStyle name="1_tree_단위수량산출-1_오창수량산출서_수량산출서-1201_도곡단위수량 11" xfId="14967"/>
    <cellStyle name="1_tree_단위수량산출1_오창수량산출서_수량산출서-1201_도곡단위수량 12" xfId="14968"/>
    <cellStyle name="1_tree_단위수량산출-1_오창수량산출서_수량산출서-1201_도곡단위수량 12" xfId="14969"/>
    <cellStyle name="1_tree_단위수량산출1_오창수량산출서_수량산출서-1201_도곡단위수량 13" xfId="14970"/>
    <cellStyle name="1_tree_단위수량산출-1_오창수량산출서_수량산출서-1201_도곡단위수량 13" xfId="14971"/>
    <cellStyle name="1_tree_단위수량산출1_오창수량산출서_수량산출서-1201_도곡단위수량 2" xfId="14972"/>
    <cellStyle name="1_tree_단위수량산출-1_오창수량산출서_수량산출서-1201_도곡단위수량 2" xfId="14973"/>
    <cellStyle name="1_tree_단위수량산출1_오창수량산출서_수량산출서-1201_도곡단위수량 3" xfId="14974"/>
    <cellStyle name="1_tree_단위수량산출-1_오창수량산출서_수량산출서-1201_도곡단위수량 3" xfId="14975"/>
    <cellStyle name="1_tree_단위수량산출1_오창수량산출서_수량산출서-1201_도곡단위수량 4" xfId="14976"/>
    <cellStyle name="1_tree_단위수량산출-1_오창수량산출서_수량산출서-1201_도곡단위수량 4" xfId="14977"/>
    <cellStyle name="1_tree_단위수량산출1_오창수량산출서_수량산출서-1201_도곡단위수량 5" xfId="14978"/>
    <cellStyle name="1_tree_단위수량산출-1_오창수량산출서_수량산출서-1201_도곡단위수량 5" xfId="14979"/>
    <cellStyle name="1_tree_단위수량산출1_오창수량산출서_수량산출서-1201_도곡단위수량 6" xfId="14980"/>
    <cellStyle name="1_tree_단위수량산출-1_오창수량산출서_수량산출서-1201_도곡단위수량 6" xfId="14981"/>
    <cellStyle name="1_tree_단위수량산출1_오창수량산출서_수량산출서-1201_도곡단위수량 7" xfId="14982"/>
    <cellStyle name="1_tree_단위수량산출-1_오창수량산출서_수량산출서-1201_도곡단위수량 7" xfId="14983"/>
    <cellStyle name="1_tree_단위수량산출1_오창수량산출서_수량산출서-1201_도곡단위수량 8" xfId="14984"/>
    <cellStyle name="1_tree_단위수량산출-1_오창수량산출서_수량산출서-1201_도곡단위수량 8" xfId="14985"/>
    <cellStyle name="1_tree_단위수량산출1_오창수량산출서_수량산출서-1201_도곡단위수량 9" xfId="14986"/>
    <cellStyle name="1_tree_단위수량산출-1_오창수량산출서_수량산출서-1201_도곡단위수량 9" xfId="14987"/>
    <cellStyle name="1_tree_단위수량산출1_오창수량산출서_수량산출서-1201_철거단위수량" xfId="14988"/>
    <cellStyle name="1_tree_단위수량산출-1_오창수량산출서_수량산출서-1201_철거단위수량" xfId="14989"/>
    <cellStyle name="1_tree_단위수량산출1_오창수량산출서_수량산출서-1201_철거단위수량 10" xfId="14990"/>
    <cellStyle name="1_tree_단위수량산출-1_오창수량산출서_수량산출서-1201_철거단위수량 10" xfId="14991"/>
    <cellStyle name="1_tree_단위수량산출1_오창수량산출서_수량산출서-1201_철거단위수량 11" xfId="14992"/>
    <cellStyle name="1_tree_단위수량산출-1_오창수량산출서_수량산출서-1201_철거단위수량 11" xfId="14993"/>
    <cellStyle name="1_tree_단위수량산출1_오창수량산출서_수량산출서-1201_철거단위수량 12" xfId="14994"/>
    <cellStyle name="1_tree_단위수량산출-1_오창수량산출서_수량산출서-1201_철거단위수량 12" xfId="14995"/>
    <cellStyle name="1_tree_단위수량산출1_오창수량산출서_수량산출서-1201_철거단위수량 13" xfId="14996"/>
    <cellStyle name="1_tree_단위수량산출-1_오창수량산출서_수량산출서-1201_철거단위수량 13" xfId="14997"/>
    <cellStyle name="1_tree_단위수량산출1_오창수량산출서_수량산출서-1201_철거단위수량 2" xfId="14998"/>
    <cellStyle name="1_tree_단위수량산출-1_오창수량산출서_수량산출서-1201_철거단위수량 2" xfId="14999"/>
    <cellStyle name="1_tree_단위수량산출1_오창수량산출서_수량산출서-1201_철거단위수량 3" xfId="15000"/>
    <cellStyle name="1_tree_단위수량산출-1_오창수량산출서_수량산출서-1201_철거단위수량 3" xfId="15001"/>
    <cellStyle name="1_tree_단위수량산출1_오창수량산출서_수량산출서-1201_철거단위수량 4" xfId="15002"/>
    <cellStyle name="1_tree_단위수량산출-1_오창수량산출서_수량산출서-1201_철거단위수량 4" xfId="15003"/>
    <cellStyle name="1_tree_단위수량산출1_오창수량산출서_수량산출서-1201_철거단위수량 5" xfId="15004"/>
    <cellStyle name="1_tree_단위수량산출-1_오창수량산출서_수량산출서-1201_철거단위수량 5" xfId="15005"/>
    <cellStyle name="1_tree_단위수량산출1_오창수량산출서_수량산출서-1201_철거단위수량 6" xfId="15006"/>
    <cellStyle name="1_tree_단위수량산출-1_오창수량산출서_수량산출서-1201_철거단위수량 6" xfId="15007"/>
    <cellStyle name="1_tree_단위수량산출1_오창수량산출서_수량산출서-1201_철거단위수량 7" xfId="15008"/>
    <cellStyle name="1_tree_단위수량산출-1_오창수량산출서_수량산출서-1201_철거단위수량 7" xfId="15009"/>
    <cellStyle name="1_tree_단위수량산출1_오창수량산출서_수량산출서-1201_철거단위수량 8" xfId="15010"/>
    <cellStyle name="1_tree_단위수량산출-1_오창수량산출서_수량산출서-1201_철거단위수량 8" xfId="15011"/>
    <cellStyle name="1_tree_단위수량산출1_오창수량산출서_수량산출서-1201_철거단위수량 9" xfId="15012"/>
    <cellStyle name="1_tree_단위수량산출-1_오창수량산출서_수량산출서-1201_철거단위수량 9" xfId="15013"/>
    <cellStyle name="1_tree_단위수량산출1_오창수량산출서_수량산출서-1201_철거수량" xfId="15014"/>
    <cellStyle name="1_tree_단위수량산출-1_오창수량산출서_수량산출서-1201_철거수량" xfId="15015"/>
    <cellStyle name="1_tree_단위수량산출1_오창수량산출서_수량산출서-1201_철거수량 10" xfId="15016"/>
    <cellStyle name="1_tree_단위수량산출-1_오창수량산출서_수량산출서-1201_철거수량 10" xfId="15017"/>
    <cellStyle name="1_tree_단위수량산출1_오창수량산출서_수량산출서-1201_철거수량 11" xfId="15018"/>
    <cellStyle name="1_tree_단위수량산출-1_오창수량산출서_수량산출서-1201_철거수량 11" xfId="15019"/>
    <cellStyle name="1_tree_단위수량산출1_오창수량산출서_수량산출서-1201_철거수량 12" xfId="15020"/>
    <cellStyle name="1_tree_단위수량산출-1_오창수량산출서_수량산출서-1201_철거수량 12" xfId="15021"/>
    <cellStyle name="1_tree_단위수량산출1_오창수량산출서_수량산출서-1201_철거수량 13" xfId="15022"/>
    <cellStyle name="1_tree_단위수량산출-1_오창수량산출서_수량산출서-1201_철거수량 13" xfId="15023"/>
    <cellStyle name="1_tree_단위수량산출1_오창수량산출서_수량산출서-1201_철거수량 2" xfId="15024"/>
    <cellStyle name="1_tree_단위수량산출-1_오창수량산출서_수량산출서-1201_철거수량 2" xfId="15025"/>
    <cellStyle name="1_tree_단위수량산출1_오창수량산출서_수량산출서-1201_철거수량 3" xfId="15026"/>
    <cellStyle name="1_tree_단위수량산출-1_오창수량산출서_수량산출서-1201_철거수량 3" xfId="15027"/>
    <cellStyle name="1_tree_단위수량산출1_오창수량산출서_수량산출서-1201_철거수량 4" xfId="15028"/>
    <cellStyle name="1_tree_단위수량산출-1_오창수량산출서_수량산출서-1201_철거수량 4" xfId="15029"/>
    <cellStyle name="1_tree_단위수량산출1_오창수량산출서_수량산출서-1201_철거수량 5" xfId="15030"/>
    <cellStyle name="1_tree_단위수량산출-1_오창수량산출서_수량산출서-1201_철거수량 5" xfId="15031"/>
    <cellStyle name="1_tree_단위수량산출1_오창수량산출서_수량산출서-1201_철거수량 6" xfId="15032"/>
    <cellStyle name="1_tree_단위수량산출-1_오창수량산출서_수량산출서-1201_철거수량 6" xfId="15033"/>
    <cellStyle name="1_tree_단위수량산출1_오창수량산출서_수량산출서-1201_철거수량 7" xfId="15034"/>
    <cellStyle name="1_tree_단위수량산출-1_오창수량산출서_수량산출서-1201_철거수량 7" xfId="15035"/>
    <cellStyle name="1_tree_단위수량산출1_오창수량산출서_수량산출서-1201_철거수량 8" xfId="15036"/>
    <cellStyle name="1_tree_단위수량산출-1_오창수량산출서_수량산출서-1201_철거수량 8" xfId="15037"/>
    <cellStyle name="1_tree_단위수량산출1_오창수량산출서_수량산출서-1201_철거수량 9" xfId="15038"/>
    <cellStyle name="1_tree_단위수량산출-1_오창수량산출서_수량산출서-1201_철거수량 9" xfId="15039"/>
    <cellStyle name="1_tree_단위수량산출1_오창수량산출서_수량산출서-1201_한수단위수량" xfId="15040"/>
    <cellStyle name="1_tree_단위수량산출-1_오창수량산출서_수량산출서-1201_한수단위수량" xfId="15041"/>
    <cellStyle name="1_tree_단위수량산출1_오창수량산출서_수량산출서-1201_한수단위수량 10" xfId="15042"/>
    <cellStyle name="1_tree_단위수량산출-1_오창수량산출서_수량산출서-1201_한수단위수량 10" xfId="15043"/>
    <cellStyle name="1_tree_단위수량산출1_오창수량산출서_수량산출서-1201_한수단위수량 11" xfId="15044"/>
    <cellStyle name="1_tree_단위수량산출-1_오창수량산출서_수량산출서-1201_한수단위수량 11" xfId="15045"/>
    <cellStyle name="1_tree_단위수량산출1_오창수량산출서_수량산출서-1201_한수단위수량 12" xfId="15046"/>
    <cellStyle name="1_tree_단위수량산출-1_오창수량산출서_수량산출서-1201_한수단위수량 12" xfId="15047"/>
    <cellStyle name="1_tree_단위수량산출1_오창수량산출서_수량산출서-1201_한수단위수량 13" xfId="15048"/>
    <cellStyle name="1_tree_단위수량산출-1_오창수량산출서_수량산출서-1201_한수단위수량 13" xfId="15049"/>
    <cellStyle name="1_tree_단위수량산출1_오창수량산출서_수량산출서-1201_한수단위수량 2" xfId="15050"/>
    <cellStyle name="1_tree_단위수량산출-1_오창수량산출서_수량산출서-1201_한수단위수량 2" xfId="15051"/>
    <cellStyle name="1_tree_단위수량산출1_오창수량산출서_수량산출서-1201_한수단위수량 3" xfId="15052"/>
    <cellStyle name="1_tree_단위수량산출-1_오창수량산출서_수량산출서-1201_한수단위수량 3" xfId="15053"/>
    <cellStyle name="1_tree_단위수량산출1_오창수량산출서_수량산출서-1201_한수단위수량 4" xfId="15054"/>
    <cellStyle name="1_tree_단위수량산출-1_오창수량산출서_수량산출서-1201_한수단위수량 4" xfId="15055"/>
    <cellStyle name="1_tree_단위수량산출1_오창수량산출서_수량산출서-1201_한수단위수량 5" xfId="15056"/>
    <cellStyle name="1_tree_단위수량산출-1_오창수량산출서_수량산출서-1201_한수단위수량 5" xfId="15057"/>
    <cellStyle name="1_tree_단위수량산출1_오창수량산출서_수량산출서-1201_한수단위수량 6" xfId="15058"/>
    <cellStyle name="1_tree_단위수량산출-1_오창수량산출서_수량산출서-1201_한수단위수량 6" xfId="15059"/>
    <cellStyle name="1_tree_단위수량산출1_오창수량산출서_수량산출서-1201_한수단위수량 7" xfId="15060"/>
    <cellStyle name="1_tree_단위수량산출-1_오창수량산출서_수량산출서-1201_한수단위수량 7" xfId="15061"/>
    <cellStyle name="1_tree_단위수량산출1_오창수량산출서_수량산출서-1201_한수단위수량 8" xfId="15062"/>
    <cellStyle name="1_tree_단위수량산출-1_오창수량산출서_수량산출서-1201_한수단위수량 8" xfId="15063"/>
    <cellStyle name="1_tree_단위수량산출1_오창수량산출서_수량산출서-1201_한수단위수량 9" xfId="15064"/>
    <cellStyle name="1_tree_단위수량산출-1_오창수량산출서_수량산출서-1201_한수단위수량 9" xfId="15065"/>
    <cellStyle name="1_tree_단위수량산출1_오창수량산출서_시설물단위수량" xfId="15066"/>
    <cellStyle name="1_tree_단위수량산출-1_오창수량산출서_시설물단위수량" xfId="15067"/>
    <cellStyle name="1_tree_단위수량산출1_오창수량산출서_시설물단위수량 10" xfId="15068"/>
    <cellStyle name="1_tree_단위수량산출-1_오창수량산출서_시설물단위수량 10" xfId="15069"/>
    <cellStyle name="1_tree_단위수량산출1_오창수량산출서_시설물단위수량 11" xfId="15070"/>
    <cellStyle name="1_tree_단위수량산출-1_오창수량산출서_시설물단위수량 11" xfId="15071"/>
    <cellStyle name="1_tree_단위수량산출1_오창수량산출서_시설물단위수량 12" xfId="15072"/>
    <cellStyle name="1_tree_단위수량산출-1_오창수량산출서_시설물단위수량 12" xfId="15073"/>
    <cellStyle name="1_tree_단위수량산출1_오창수량산출서_시설물단위수량 13" xfId="15074"/>
    <cellStyle name="1_tree_단위수량산출-1_오창수량산출서_시설물단위수량 13" xfId="15075"/>
    <cellStyle name="1_tree_단위수량산출1_오창수량산출서_시설물단위수량 2" xfId="15076"/>
    <cellStyle name="1_tree_단위수량산출-1_오창수량산출서_시설물단위수량 2" xfId="15077"/>
    <cellStyle name="1_tree_단위수량산출1_오창수량산출서_시설물단위수량 3" xfId="15078"/>
    <cellStyle name="1_tree_단위수량산출-1_오창수량산출서_시설물단위수량 3" xfId="15079"/>
    <cellStyle name="1_tree_단위수량산출1_오창수량산출서_시설물단위수량 4" xfId="15080"/>
    <cellStyle name="1_tree_단위수량산출-1_오창수량산출서_시설물단위수량 4" xfId="15081"/>
    <cellStyle name="1_tree_단위수량산출1_오창수량산출서_시설물단위수량 5" xfId="15082"/>
    <cellStyle name="1_tree_단위수량산출-1_오창수량산출서_시설물단위수량 5" xfId="15083"/>
    <cellStyle name="1_tree_단위수량산출1_오창수량산출서_시설물단위수량 6" xfId="15084"/>
    <cellStyle name="1_tree_단위수량산출-1_오창수량산출서_시설물단위수량 6" xfId="15085"/>
    <cellStyle name="1_tree_단위수량산출1_오창수량산출서_시설물단위수량 7" xfId="15086"/>
    <cellStyle name="1_tree_단위수량산출-1_오창수량산출서_시설물단위수량 7" xfId="15087"/>
    <cellStyle name="1_tree_단위수량산출1_오창수량산출서_시설물단위수량 8" xfId="15088"/>
    <cellStyle name="1_tree_단위수량산출-1_오창수량산출서_시설물단위수량 8" xfId="15089"/>
    <cellStyle name="1_tree_단위수량산출1_오창수량산출서_시설물단위수량 9" xfId="15090"/>
    <cellStyle name="1_tree_단위수량산출-1_오창수량산출서_시설물단위수량 9" xfId="15091"/>
    <cellStyle name="1_tree_단위수량산출1_오창수량산출서_시설물단위수량1" xfId="15092"/>
    <cellStyle name="1_tree_단위수량산출-1_오창수량산출서_시설물단위수량1" xfId="15093"/>
    <cellStyle name="1_tree_단위수량산출1_오창수량산출서_시설물단위수량1 10" xfId="15094"/>
    <cellStyle name="1_tree_단위수량산출-1_오창수량산출서_시설물단위수량1 10" xfId="15095"/>
    <cellStyle name="1_tree_단위수량산출1_오창수량산출서_시설물단위수량1 11" xfId="15096"/>
    <cellStyle name="1_tree_단위수량산출-1_오창수량산출서_시설물단위수량1 11" xfId="15097"/>
    <cellStyle name="1_tree_단위수량산출1_오창수량산출서_시설물단위수량1 12" xfId="15098"/>
    <cellStyle name="1_tree_단위수량산출-1_오창수량산출서_시설물단위수량1 12" xfId="15099"/>
    <cellStyle name="1_tree_단위수량산출1_오창수량산출서_시설물단위수량1 13" xfId="15100"/>
    <cellStyle name="1_tree_단위수량산출-1_오창수량산출서_시설물단위수량1 13" xfId="15101"/>
    <cellStyle name="1_tree_단위수량산출1_오창수량산출서_시설물단위수량1 2" xfId="15102"/>
    <cellStyle name="1_tree_단위수량산출-1_오창수량산출서_시설물단위수량1 2" xfId="15103"/>
    <cellStyle name="1_tree_단위수량산출1_오창수량산출서_시설물단위수량1 3" xfId="15104"/>
    <cellStyle name="1_tree_단위수량산출-1_오창수량산출서_시설물단위수량1 3" xfId="15105"/>
    <cellStyle name="1_tree_단위수량산출1_오창수량산출서_시설물단위수량1 4" xfId="15106"/>
    <cellStyle name="1_tree_단위수량산출-1_오창수량산출서_시설물단위수량1 4" xfId="15107"/>
    <cellStyle name="1_tree_단위수량산출1_오창수량산출서_시설물단위수량1 5" xfId="15108"/>
    <cellStyle name="1_tree_단위수량산출-1_오창수량산출서_시설물단위수량1 5" xfId="15109"/>
    <cellStyle name="1_tree_단위수량산출1_오창수량산출서_시설물단위수량1 6" xfId="15110"/>
    <cellStyle name="1_tree_단위수량산출-1_오창수량산출서_시설물단위수량1 6" xfId="15111"/>
    <cellStyle name="1_tree_단위수량산출1_오창수량산출서_시설물단위수량1 7" xfId="15112"/>
    <cellStyle name="1_tree_단위수량산출-1_오창수량산출서_시설물단위수량1 7" xfId="15113"/>
    <cellStyle name="1_tree_단위수량산출1_오창수량산출서_시설물단위수량1 8" xfId="15114"/>
    <cellStyle name="1_tree_단위수량산출-1_오창수량산출서_시설물단위수량1 8" xfId="15115"/>
    <cellStyle name="1_tree_단위수량산출1_오창수량산출서_시설물단위수량1 9" xfId="15116"/>
    <cellStyle name="1_tree_단위수량산출-1_오창수량산출서_시설물단위수량1 9" xfId="15117"/>
    <cellStyle name="1_tree_단위수량산출1_오창수량산출서_시설물단위수량1_시설물단위수량" xfId="15118"/>
    <cellStyle name="1_tree_단위수량산출-1_오창수량산출서_시설물단위수량1_시설물단위수량" xfId="15119"/>
    <cellStyle name="1_tree_단위수량산출1_오창수량산출서_시설물단위수량1_시설물단위수량 10" xfId="15120"/>
    <cellStyle name="1_tree_단위수량산출-1_오창수량산출서_시설물단위수량1_시설물단위수량 10" xfId="15121"/>
    <cellStyle name="1_tree_단위수량산출1_오창수량산출서_시설물단위수량1_시설물단위수량 11" xfId="15122"/>
    <cellStyle name="1_tree_단위수량산출-1_오창수량산출서_시설물단위수량1_시설물단위수량 11" xfId="15123"/>
    <cellStyle name="1_tree_단위수량산출1_오창수량산출서_시설물단위수량1_시설물단위수량 12" xfId="15124"/>
    <cellStyle name="1_tree_단위수량산출-1_오창수량산출서_시설물단위수량1_시설물단위수량 12" xfId="15125"/>
    <cellStyle name="1_tree_단위수량산출1_오창수량산출서_시설물단위수량1_시설물단위수량 13" xfId="15126"/>
    <cellStyle name="1_tree_단위수량산출-1_오창수량산출서_시설물단위수량1_시설물단위수량 13" xfId="15127"/>
    <cellStyle name="1_tree_단위수량산출1_오창수량산출서_시설물단위수량1_시설물단위수량 2" xfId="15128"/>
    <cellStyle name="1_tree_단위수량산출-1_오창수량산출서_시설물단위수량1_시설물단위수량 2" xfId="15129"/>
    <cellStyle name="1_tree_단위수량산출1_오창수량산출서_시설물단위수량1_시설물단위수량 3" xfId="15130"/>
    <cellStyle name="1_tree_단위수량산출-1_오창수량산출서_시설물단위수량1_시설물단위수량 3" xfId="15131"/>
    <cellStyle name="1_tree_단위수량산출1_오창수량산출서_시설물단위수량1_시설물단위수량 4" xfId="15132"/>
    <cellStyle name="1_tree_단위수량산출-1_오창수량산출서_시설물단위수량1_시설물단위수량 4" xfId="15133"/>
    <cellStyle name="1_tree_단위수량산출1_오창수량산출서_시설물단위수량1_시설물단위수량 5" xfId="15134"/>
    <cellStyle name="1_tree_단위수량산출-1_오창수량산출서_시설물단위수량1_시설물단위수량 5" xfId="15135"/>
    <cellStyle name="1_tree_단위수량산출1_오창수량산출서_시설물단위수량1_시설물단위수량 6" xfId="15136"/>
    <cellStyle name="1_tree_단위수량산출-1_오창수량산출서_시설물단위수량1_시설물단위수량 6" xfId="15137"/>
    <cellStyle name="1_tree_단위수량산출1_오창수량산출서_시설물단위수량1_시설물단위수량 7" xfId="15138"/>
    <cellStyle name="1_tree_단위수량산출-1_오창수량산출서_시설물단위수량1_시설물단위수량 7" xfId="15139"/>
    <cellStyle name="1_tree_단위수량산출1_오창수량산출서_시설물단위수량1_시설물단위수량 8" xfId="15140"/>
    <cellStyle name="1_tree_단위수량산출-1_오창수량산출서_시설물단위수량1_시설물단위수량 8" xfId="15141"/>
    <cellStyle name="1_tree_단위수량산출1_오창수량산출서_시설물단위수량1_시설물단위수량 9" xfId="15142"/>
    <cellStyle name="1_tree_단위수량산출-1_오창수량산출서_시설물단위수량1_시설물단위수량 9" xfId="15143"/>
    <cellStyle name="1_tree_단위수량산출1_오창수량산출서_철거단위수량" xfId="15144"/>
    <cellStyle name="1_tree_단위수량산출-1_오창수량산출서_철거단위수량" xfId="15145"/>
    <cellStyle name="1_tree_단위수량산출1_오창수량산출서_철거단위수량 10" xfId="15146"/>
    <cellStyle name="1_tree_단위수량산출-1_오창수량산출서_철거단위수량 10" xfId="15147"/>
    <cellStyle name="1_tree_단위수량산출1_오창수량산출서_철거단위수량 11" xfId="15148"/>
    <cellStyle name="1_tree_단위수량산출-1_오창수량산출서_철거단위수량 11" xfId="15149"/>
    <cellStyle name="1_tree_단위수량산출1_오창수량산출서_철거단위수량 12" xfId="15150"/>
    <cellStyle name="1_tree_단위수량산출-1_오창수량산출서_철거단위수량 12" xfId="15151"/>
    <cellStyle name="1_tree_단위수량산출1_오창수량산출서_철거단위수량 13" xfId="15152"/>
    <cellStyle name="1_tree_단위수량산출-1_오창수량산출서_철거단위수량 13" xfId="15153"/>
    <cellStyle name="1_tree_단위수량산출1_오창수량산출서_철거단위수량 2" xfId="15154"/>
    <cellStyle name="1_tree_단위수량산출-1_오창수량산출서_철거단위수량 2" xfId="15155"/>
    <cellStyle name="1_tree_단위수량산출1_오창수량산출서_철거단위수량 3" xfId="15156"/>
    <cellStyle name="1_tree_단위수량산출-1_오창수량산출서_철거단위수량 3" xfId="15157"/>
    <cellStyle name="1_tree_단위수량산출1_오창수량산출서_철거단위수량 4" xfId="15158"/>
    <cellStyle name="1_tree_단위수량산출-1_오창수량산출서_철거단위수량 4" xfId="15159"/>
    <cellStyle name="1_tree_단위수량산출1_오창수량산출서_철거단위수량 5" xfId="15160"/>
    <cellStyle name="1_tree_단위수량산출-1_오창수량산출서_철거단위수량 5" xfId="15161"/>
    <cellStyle name="1_tree_단위수량산출1_오창수량산출서_철거단위수량 6" xfId="15162"/>
    <cellStyle name="1_tree_단위수량산출-1_오창수량산출서_철거단위수량 6" xfId="15163"/>
    <cellStyle name="1_tree_단위수량산출1_오창수량산출서_철거단위수량 7" xfId="15164"/>
    <cellStyle name="1_tree_단위수량산출-1_오창수량산출서_철거단위수량 7" xfId="15165"/>
    <cellStyle name="1_tree_단위수량산출1_오창수량산출서_철거단위수량 8" xfId="15166"/>
    <cellStyle name="1_tree_단위수량산출-1_오창수량산출서_철거단위수량 8" xfId="15167"/>
    <cellStyle name="1_tree_단위수량산출1_오창수량산출서_철거단위수량 9" xfId="15168"/>
    <cellStyle name="1_tree_단위수량산출-1_오창수량산출서_철거단위수량 9" xfId="15169"/>
    <cellStyle name="1_tree_단위수량산출1_오창수량산출서_철거수량" xfId="15170"/>
    <cellStyle name="1_tree_단위수량산출-1_오창수량산출서_철거수량" xfId="15171"/>
    <cellStyle name="1_tree_단위수량산출1_오창수량산출서_철거수량 10" xfId="15172"/>
    <cellStyle name="1_tree_단위수량산출-1_오창수량산출서_철거수량 10" xfId="15173"/>
    <cellStyle name="1_tree_단위수량산출1_오창수량산출서_철거수량 11" xfId="15174"/>
    <cellStyle name="1_tree_단위수량산출-1_오창수량산출서_철거수량 11" xfId="15175"/>
    <cellStyle name="1_tree_단위수량산출1_오창수량산출서_철거수량 12" xfId="15176"/>
    <cellStyle name="1_tree_단위수량산출-1_오창수량산출서_철거수량 12" xfId="15177"/>
    <cellStyle name="1_tree_단위수량산출1_오창수량산출서_철거수량 13" xfId="15178"/>
    <cellStyle name="1_tree_단위수량산출-1_오창수량산출서_철거수량 13" xfId="15179"/>
    <cellStyle name="1_tree_단위수량산출1_오창수량산출서_철거수량 2" xfId="15180"/>
    <cellStyle name="1_tree_단위수량산출-1_오창수량산출서_철거수량 2" xfId="15181"/>
    <cellStyle name="1_tree_단위수량산출1_오창수량산출서_철거수량 3" xfId="15182"/>
    <cellStyle name="1_tree_단위수량산출-1_오창수량산출서_철거수량 3" xfId="15183"/>
    <cellStyle name="1_tree_단위수량산출1_오창수량산출서_철거수량 4" xfId="15184"/>
    <cellStyle name="1_tree_단위수량산출-1_오창수량산출서_철거수량 4" xfId="15185"/>
    <cellStyle name="1_tree_단위수량산출1_오창수량산출서_철거수량 5" xfId="15186"/>
    <cellStyle name="1_tree_단위수량산출-1_오창수량산출서_철거수량 5" xfId="15187"/>
    <cellStyle name="1_tree_단위수량산출1_오창수량산출서_철거수량 6" xfId="15188"/>
    <cellStyle name="1_tree_단위수량산출-1_오창수량산출서_철거수량 6" xfId="15189"/>
    <cellStyle name="1_tree_단위수량산출1_오창수량산출서_철거수량 7" xfId="15190"/>
    <cellStyle name="1_tree_단위수량산출-1_오창수량산출서_철거수량 7" xfId="15191"/>
    <cellStyle name="1_tree_단위수량산출1_오창수량산출서_철거수량 8" xfId="15192"/>
    <cellStyle name="1_tree_단위수량산출-1_오창수량산출서_철거수량 8" xfId="15193"/>
    <cellStyle name="1_tree_단위수량산출1_오창수량산출서_철거수량 9" xfId="15194"/>
    <cellStyle name="1_tree_단위수량산출-1_오창수량산출서_철거수량 9" xfId="15195"/>
    <cellStyle name="1_tree_단위수량산출1_오창수량산출서_한수단위수량" xfId="15196"/>
    <cellStyle name="1_tree_단위수량산출-1_오창수량산출서_한수단위수량" xfId="15197"/>
    <cellStyle name="1_tree_단위수량산출1_오창수량산출서_한수단위수량 10" xfId="15198"/>
    <cellStyle name="1_tree_단위수량산출-1_오창수량산출서_한수단위수량 10" xfId="15199"/>
    <cellStyle name="1_tree_단위수량산출1_오창수량산출서_한수단위수량 11" xfId="15200"/>
    <cellStyle name="1_tree_단위수량산출-1_오창수량산출서_한수단위수량 11" xfId="15201"/>
    <cellStyle name="1_tree_단위수량산출1_오창수량산출서_한수단위수량 12" xfId="15202"/>
    <cellStyle name="1_tree_단위수량산출-1_오창수량산출서_한수단위수량 12" xfId="15203"/>
    <cellStyle name="1_tree_단위수량산출1_오창수량산출서_한수단위수량 13" xfId="15204"/>
    <cellStyle name="1_tree_단위수량산출-1_오창수량산출서_한수단위수량 13" xfId="15205"/>
    <cellStyle name="1_tree_단위수량산출1_오창수량산출서_한수단위수량 2" xfId="15206"/>
    <cellStyle name="1_tree_단위수량산출-1_오창수량산출서_한수단위수량 2" xfId="15207"/>
    <cellStyle name="1_tree_단위수량산출1_오창수량산출서_한수단위수량 3" xfId="15208"/>
    <cellStyle name="1_tree_단위수량산출-1_오창수량산출서_한수단위수량 3" xfId="15209"/>
    <cellStyle name="1_tree_단위수량산출1_오창수량산출서_한수단위수량 4" xfId="15210"/>
    <cellStyle name="1_tree_단위수량산출-1_오창수량산출서_한수단위수량 4" xfId="15211"/>
    <cellStyle name="1_tree_단위수량산출1_오창수량산출서_한수단위수량 5" xfId="15212"/>
    <cellStyle name="1_tree_단위수량산출-1_오창수량산출서_한수단위수량 5" xfId="15213"/>
    <cellStyle name="1_tree_단위수량산출1_오창수량산출서_한수단위수량 6" xfId="15214"/>
    <cellStyle name="1_tree_단위수량산출-1_오창수량산출서_한수단위수량 6" xfId="15215"/>
    <cellStyle name="1_tree_단위수량산출1_오창수량산출서_한수단위수량 7" xfId="15216"/>
    <cellStyle name="1_tree_단위수량산출-1_오창수량산출서_한수단위수량 7" xfId="15217"/>
    <cellStyle name="1_tree_단위수량산출1_오창수량산출서_한수단위수량 8" xfId="15218"/>
    <cellStyle name="1_tree_단위수량산출-1_오창수량산출서_한수단위수량 8" xfId="15219"/>
    <cellStyle name="1_tree_단위수량산출1_오창수량산출서_한수단위수량 9" xfId="15220"/>
    <cellStyle name="1_tree_단위수량산출-1_오창수량산출서_한수단위수량 9" xfId="15221"/>
    <cellStyle name="1_tree_단위수량산출1_용평단위수량" xfId="15222"/>
    <cellStyle name="1_tree_단위수량산출-1_용평단위수량" xfId="15223"/>
    <cellStyle name="1_tree_단위수량산출1_용평단위수량 10" xfId="15224"/>
    <cellStyle name="1_tree_단위수량산출-1_용평단위수량 10" xfId="15225"/>
    <cellStyle name="1_tree_단위수량산출1_용평단위수량 11" xfId="15226"/>
    <cellStyle name="1_tree_단위수량산출-1_용평단위수량 11" xfId="15227"/>
    <cellStyle name="1_tree_단위수량산출1_용평단위수량 12" xfId="15228"/>
    <cellStyle name="1_tree_단위수량산출-1_용평단위수량 12" xfId="15229"/>
    <cellStyle name="1_tree_단위수량산출1_용평단위수량 13" xfId="15230"/>
    <cellStyle name="1_tree_단위수량산출-1_용평단위수량 13" xfId="15231"/>
    <cellStyle name="1_tree_단위수량산출1_용평단위수량 2" xfId="15232"/>
    <cellStyle name="1_tree_단위수량산출-1_용평단위수량 2" xfId="15233"/>
    <cellStyle name="1_tree_단위수량산출1_용평단위수량 3" xfId="15234"/>
    <cellStyle name="1_tree_단위수량산출-1_용평단위수량 3" xfId="15235"/>
    <cellStyle name="1_tree_단위수량산출1_용평단위수량 4" xfId="15236"/>
    <cellStyle name="1_tree_단위수량산출-1_용평단위수량 4" xfId="15237"/>
    <cellStyle name="1_tree_단위수량산출1_용평단위수량 5" xfId="15238"/>
    <cellStyle name="1_tree_단위수량산출-1_용평단위수량 5" xfId="15239"/>
    <cellStyle name="1_tree_단위수량산출1_용평단위수량 6" xfId="15240"/>
    <cellStyle name="1_tree_단위수량산출-1_용평단위수량 6" xfId="15241"/>
    <cellStyle name="1_tree_단위수량산출1_용평단위수량 7" xfId="15242"/>
    <cellStyle name="1_tree_단위수량산출-1_용평단위수량 7" xfId="15243"/>
    <cellStyle name="1_tree_단위수량산출1_용평단위수량 8" xfId="15244"/>
    <cellStyle name="1_tree_단위수량산출-1_용평단위수량 8" xfId="15245"/>
    <cellStyle name="1_tree_단위수량산출1_용평단위수량 9" xfId="15246"/>
    <cellStyle name="1_tree_단위수량산출-1_용평단위수량 9" xfId="15247"/>
    <cellStyle name="1_tree_단위수량산출1_철거단위수량" xfId="15248"/>
    <cellStyle name="1_tree_단위수량산출-1_철거단위수량" xfId="15249"/>
    <cellStyle name="1_tree_단위수량산출1_철거단위수량 10" xfId="15250"/>
    <cellStyle name="1_tree_단위수량산출-1_철거단위수량 10" xfId="15251"/>
    <cellStyle name="1_tree_단위수량산출1_철거단위수량 11" xfId="15252"/>
    <cellStyle name="1_tree_단위수량산출-1_철거단위수량 11" xfId="15253"/>
    <cellStyle name="1_tree_단위수량산출1_철거단위수량 12" xfId="15254"/>
    <cellStyle name="1_tree_단위수량산출-1_철거단위수량 12" xfId="15255"/>
    <cellStyle name="1_tree_단위수량산출1_철거단위수량 13" xfId="15256"/>
    <cellStyle name="1_tree_단위수량산출-1_철거단위수량 13" xfId="15257"/>
    <cellStyle name="1_tree_단위수량산출1_철거단위수량 2" xfId="15258"/>
    <cellStyle name="1_tree_단위수량산출-1_철거단위수량 2" xfId="15259"/>
    <cellStyle name="1_tree_단위수량산출1_철거단위수량 3" xfId="15260"/>
    <cellStyle name="1_tree_단위수량산출-1_철거단위수량 3" xfId="15261"/>
    <cellStyle name="1_tree_단위수량산출1_철거단위수량 4" xfId="15262"/>
    <cellStyle name="1_tree_단위수량산출-1_철거단위수량 4" xfId="15263"/>
    <cellStyle name="1_tree_단위수량산출1_철거단위수량 5" xfId="15264"/>
    <cellStyle name="1_tree_단위수량산출-1_철거단위수량 5" xfId="15265"/>
    <cellStyle name="1_tree_단위수량산출1_철거단위수량 6" xfId="15266"/>
    <cellStyle name="1_tree_단위수량산출-1_철거단위수량 6" xfId="15267"/>
    <cellStyle name="1_tree_단위수량산출1_철거단위수량 7" xfId="15268"/>
    <cellStyle name="1_tree_단위수량산출-1_철거단위수량 7" xfId="15269"/>
    <cellStyle name="1_tree_단위수량산출1_철거단위수량 8" xfId="15270"/>
    <cellStyle name="1_tree_단위수량산출-1_철거단위수량 8" xfId="15271"/>
    <cellStyle name="1_tree_단위수량산출1_철거단위수량 9" xfId="15272"/>
    <cellStyle name="1_tree_단위수량산출-1_철거단위수량 9" xfId="15273"/>
    <cellStyle name="1_tree_단위수량산출1_철거수량" xfId="15274"/>
    <cellStyle name="1_tree_단위수량산출-1_철거수량" xfId="15275"/>
    <cellStyle name="1_tree_단위수량산출1_철거수량 10" xfId="15276"/>
    <cellStyle name="1_tree_단위수량산출-1_철거수량 10" xfId="15277"/>
    <cellStyle name="1_tree_단위수량산출1_철거수량 11" xfId="15278"/>
    <cellStyle name="1_tree_단위수량산출-1_철거수량 11" xfId="15279"/>
    <cellStyle name="1_tree_단위수량산출1_철거수량 12" xfId="15280"/>
    <cellStyle name="1_tree_단위수량산출-1_철거수량 12" xfId="15281"/>
    <cellStyle name="1_tree_단위수량산출1_철거수량 13" xfId="15282"/>
    <cellStyle name="1_tree_단위수량산출-1_철거수량 13" xfId="15283"/>
    <cellStyle name="1_tree_단위수량산출1_철거수량 2" xfId="15284"/>
    <cellStyle name="1_tree_단위수량산출-1_철거수량 2" xfId="15285"/>
    <cellStyle name="1_tree_단위수량산출1_철거수량 3" xfId="15286"/>
    <cellStyle name="1_tree_단위수량산출-1_철거수량 3" xfId="15287"/>
    <cellStyle name="1_tree_단위수량산출1_철거수량 4" xfId="15288"/>
    <cellStyle name="1_tree_단위수량산출-1_철거수량 4" xfId="15289"/>
    <cellStyle name="1_tree_단위수량산출1_철거수량 5" xfId="15290"/>
    <cellStyle name="1_tree_단위수량산출-1_철거수량 5" xfId="15291"/>
    <cellStyle name="1_tree_단위수량산출1_철거수량 6" xfId="15292"/>
    <cellStyle name="1_tree_단위수량산출-1_철거수량 6" xfId="15293"/>
    <cellStyle name="1_tree_단위수량산출1_철거수량 7" xfId="15294"/>
    <cellStyle name="1_tree_단위수량산출-1_철거수량 7" xfId="15295"/>
    <cellStyle name="1_tree_단위수량산출1_철거수량 8" xfId="15296"/>
    <cellStyle name="1_tree_단위수량산출-1_철거수량 8" xfId="15297"/>
    <cellStyle name="1_tree_단위수량산출1_철거수량 9" xfId="15298"/>
    <cellStyle name="1_tree_단위수량산출-1_철거수량 9" xfId="15299"/>
    <cellStyle name="1_tree_단위수량산출1_한수단위수량" xfId="15300"/>
    <cellStyle name="1_tree_단위수량산출-1_한수단위수량" xfId="15301"/>
    <cellStyle name="1_tree_단위수량산출1_한수단위수량 10" xfId="15302"/>
    <cellStyle name="1_tree_단위수량산출-1_한수단위수량 10" xfId="15303"/>
    <cellStyle name="1_tree_단위수량산출1_한수단위수량 11" xfId="15304"/>
    <cellStyle name="1_tree_단위수량산출-1_한수단위수량 11" xfId="15305"/>
    <cellStyle name="1_tree_단위수량산출1_한수단위수량 12" xfId="15306"/>
    <cellStyle name="1_tree_단위수량산출-1_한수단위수량 12" xfId="15307"/>
    <cellStyle name="1_tree_단위수량산출1_한수단위수량 13" xfId="15308"/>
    <cellStyle name="1_tree_단위수량산출-1_한수단위수량 13" xfId="15309"/>
    <cellStyle name="1_tree_단위수량산출1_한수단위수량 2" xfId="15310"/>
    <cellStyle name="1_tree_단위수량산출-1_한수단위수량 2" xfId="15311"/>
    <cellStyle name="1_tree_단위수량산출1_한수단위수량 3" xfId="15312"/>
    <cellStyle name="1_tree_단위수량산출-1_한수단위수량 3" xfId="15313"/>
    <cellStyle name="1_tree_단위수량산출1_한수단위수량 4" xfId="15314"/>
    <cellStyle name="1_tree_단위수량산출-1_한수단위수량 4" xfId="15315"/>
    <cellStyle name="1_tree_단위수량산출1_한수단위수량 5" xfId="15316"/>
    <cellStyle name="1_tree_단위수량산출-1_한수단위수량 5" xfId="15317"/>
    <cellStyle name="1_tree_단위수량산출1_한수단위수량 6" xfId="15318"/>
    <cellStyle name="1_tree_단위수량산출-1_한수단위수량 6" xfId="15319"/>
    <cellStyle name="1_tree_단위수량산출1_한수단위수량 7" xfId="15320"/>
    <cellStyle name="1_tree_단위수량산출-1_한수단위수량 7" xfId="15321"/>
    <cellStyle name="1_tree_단위수량산출1_한수단위수량 8" xfId="15322"/>
    <cellStyle name="1_tree_단위수량산출-1_한수단위수량 8" xfId="15323"/>
    <cellStyle name="1_tree_단위수량산출1_한수단위수량 9" xfId="15324"/>
    <cellStyle name="1_tree_단위수량산출-1_한수단위수량 9" xfId="15325"/>
    <cellStyle name="1_tree_단위수량산출2" xfId="15326"/>
    <cellStyle name="1_tree_단위수량산출2 2" xfId="15327"/>
    <cellStyle name="1_tree_단위수량산출2 3" xfId="15328"/>
    <cellStyle name="1_tree_단위수량산출2_NEW단위수량-주산" xfId="15329"/>
    <cellStyle name="1_tree_단위수량산출2_NEW단위수량-주산 2" xfId="15330"/>
    <cellStyle name="1_tree_단위수량산출2_NEW단위수량-주산 3" xfId="15331"/>
    <cellStyle name="1_tree_단위수량산출2_남대천단위수량" xfId="15332"/>
    <cellStyle name="1_tree_단위수량산출2_남대천단위수량 2" xfId="15333"/>
    <cellStyle name="1_tree_단위수량산출2_남대천단위수량 3" xfId="15334"/>
    <cellStyle name="1_tree_단위수량산출2_단위수량" xfId="15335"/>
    <cellStyle name="1_tree_단위수량산출2_단위수량 2" xfId="15336"/>
    <cellStyle name="1_tree_단위수량산출2_단위수량 3" xfId="15337"/>
    <cellStyle name="1_tree_단위수량산출2_단위수량1" xfId="15338"/>
    <cellStyle name="1_tree_단위수량산출2_단위수량1 2" xfId="15339"/>
    <cellStyle name="1_tree_단위수량산출2_단위수량1 3" xfId="15340"/>
    <cellStyle name="1_tree_단위수량산출2_단위수량15" xfId="15341"/>
    <cellStyle name="1_tree_단위수량산출2_단위수량15 2" xfId="15342"/>
    <cellStyle name="1_tree_단위수량산출2_단위수량15 3" xfId="15343"/>
    <cellStyle name="1_tree_단위수량산출2_도곡단위수량" xfId="15344"/>
    <cellStyle name="1_tree_단위수량산출2_도곡단위수량 2" xfId="15345"/>
    <cellStyle name="1_tree_단위수량산출2_도곡단위수량 3" xfId="15346"/>
    <cellStyle name="1_tree_단위수량산출2_수량산출서-11.25" xfId="15347"/>
    <cellStyle name="1_tree_단위수량산출2_수량산출서-11.25 2" xfId="15348"/>
    <cellStyle name="1_tree_단위수량산출2_수량산출서-11.25 3" xfId="15349"/>
    <cellStyle name="1_tree_단위수량산출2_수량산출서-11.25_NEW단위수량-주산" xfId="15350"/>
    <cellStyle name="1_tree_단위수량산출2_수량산출서-11.25_NEW단위수량-주산 2" xfId="15351"/>
    <cellStyle name="1_tree_단위수량산출2_수량산출서-11.25_NEW단위수량-주산 3" xfId="15352"/>
    <cellStyle name="1_tree_단위수량산출2_수량산출서-11.25_남대천단위수량" xfId="15353"/>
    <cellStyle name="1_tree_단위수량산출2_수량산출서-11.25_남대천단위수량 2" xfId="15354"/>
    <cellStyle name="1_tree_단위수량산출2_수량산출서-11.25_남대천단위수량 3" xfId="15355"/>
    <cellStyle name="1_tree_단위수량산출2_수량산출서-11.25_단위수량" xfId="15356"/>
    <cellStyle name="1_tree_단위수량산출2_수량산출서-11.25_단위수량 2" xfId="15357"/>
    <cellStyle name="1_tree_단위수량산출2_수량산출서-11.25_단위수량 3" xfId="15358"/>
    <cellStyle name="1_tree_단위수량산출2_수량산출서-11.25_단위수량1" xfId="15359"/>
    <cellStyle name="1_tree_단위수량산출2_수량산출서-11.25_단위수량1 2" xfId="15360"/>
    <cellStyle name="1_tree_단위수량산출2_수량산출서-11.25_단위수량1 3" xfId="15361"/>
    <cellStyle name="1_tree_단위수량산출2_수량산출서-11.25_단위수량15" xfId="15362"/>
    <cellStyle name="1_tree_단위수량산출2_수량산출서-11.25_단위수량15 2" xfId="15363"/>
    <cellStyle name="1_tree_단위수량산출2_수량산출서-11.25_단위수량15 3" xfId="15364"/>
    <cellStyle name="1_tree_단위수량산출2_수량산출서-11.25_도곡단위수량" xfId="15365"/>
    <cellStyle name="1_tree_단위수량산출2_수량산출서-11.25_도곡단위수량 2" xfId="15366"/>
    <cellStyle name="1_tree_단위수량산출2_수량산출서-11.25_도곡단위수량 3" xfId="15367"/>
    <cellStyle name="1_tree_단위수량산출2_수량산출서-11.25_철거단위수량" xfId="15368"/>
    <cellStyle name="1_tree_단위수량산출2_수량산출서-11.25_철거단위수량 2" xfId="15369"/>
    <cellStyle name="1_tree_단위수량산출2_수량산출서-11.25_철거단위수량 3" xfId="15370"/>
    <cellStyle name="1_tree_단위수량산출2_수량산출서-11.25_철거수량" xfId="15371"/>
    <cellStyle name="1_tree_단위수량산출2_수량산출서-11.25_철거수량 2" xfId="15372"/>
    <cellStyle name="1_tree_단위수량산출2_수량산출서-11.25_철거수량 3" xfId="15373"/>
    <cellStyle name="1_tree_단위수량산출2_수량산출서-11.25_한수단위수량" xfId="15374"/>
    <cellStyle name="1_tree_단위수량산출2_수량산출서-11.25_한수단위수량 2" xfId="15375"/>
    <cellStyle name="1_tree_단위수량산출2_수량산출서-11.25_한수단위수량 3" xfId="15376"/>
    <cellStyle name="1_tree_단위수량산출2_수량산출서-1201" xfId="15377"/>
    <cellStyle name="1_tree_단위수량산출2_수량산출서-1201 2" xfId="15378"/>
    <cellStyle name="1_tree_단위수량산출2_수량산출서-1201 3" xfId="15379"/>
    <cellStyle name="1_tree_단위수량산출2_수량산출서-1201_NEW단위수량-주산" xfId="15380"/>
    <cellStyle name="1_tree_단위수량산출2_수량산출서-1201_NEW단위수량-주산 2" xfId="15381"/>
    <cellStyle name="1_tree_단위수량산출2_수량산출서-1201_NEW단위수량-주산 3" xfId="15382"/>
    <cellStyle name="1_tree_단위수량산출2_수량산출서-1201_남대천단위수량" xfId="15383"/>
    <cellStyle name="1_tree_단위수량산출2_수량산출서-1201_남대천단위수량 2" xfId="15384"/>
    <cellStyle name="1_tree_단위수량산출2_수량산출서-1201_남대천단위수량 3" xfId="15385"/>
    <cellStyle name="1_tree_단위수량산출2_수량산출서-1201_단위수량" xfId="15386"/>
    <cellStyle name="1_tree_단위수량산출2_수량산출서-1201_단위수량 2" xfId="15387"/>
    <cellStyle name="1_tree_단위수량산출2_수량산출서-1201_단위수량 3" xfId="15388"/>
    <cellStyle name="1_tree_단위수량산출2_수량산출서-1201_단위수량1" xfId="15389"/>
    <cellStyle name="1_tree_단위수량산출2_수량산출서-1201_단위수량1 2" xfId="15390"/>
    <cellStyle name="1_tree_단위수량산출2_수량산출서-1201_단위수량1 3" xfId="15391"/>
    <cellStyle name="1_tree_단위수량산출2_수량산출서-1201_단위수량15" xfId="15392"/>
    <cellStyle name="1_tree_단위수량산출2_수량산출서-1201_단위수량15 2" xfId="15393"/>
    <cellStyle name="1_tree_단위수량산출2_수량산출서-1201_단위수량15 3" xfId="15394"/>
    <cellStyle name="1_tree_단위수량산출2_수량산출서-1201_도곡단위수량" xfId="15395"/>
    <cellStyle name="1_tree_단위수량산출2_수량산출서-1201_도곡단위수량 2" xfId="15396"/>
    <cellStyle name="1_tree_단위수량산출2_수량산출서-1201_도곡단위수량 3" xfId="15397"/>
    <cellStyle name="1_tree_단위수량산출2_수량산출서-1201_철거단위수량" xfId="15398"/>
    <cellStyle name="1_tree_단위수량산출2_수량산출서-1201_철거단위수량 2" xfId="15399"/>
    <cellStyle name="1_tree_단위수량산출2_수량산출서-1201_철거단위수량 3" xfId="15400"/>
    <cellStyle name="1_tree_단위수량산출2_수량산출서-1201_철거수량" xfId="15401"/>
    <cellStyle name="1_tree_단위수량산출2_수량산출서-1201_철거수량 2" xfId="15402"/>
    <cellStyle name="1_tree_단위수량산출2_수량산출서-1201_철거수량 3" xfId="15403"/>
    <cellStyle name="1_tree_단위수량산출2_수량산출서-1201_한수단위수량" xfId="15404"/>
    <cellStyle name="1_tree_단위수량산출2_수량산출서-1201_한수단위수량 2" xfId="15405"/>
    <cellStyle name="1_tree_단위수량산출2_수량산출서-1201_한수단위수량 3" xfId="15406"/>
    <cellStyle name="1_tree_단위수량산출2_시설물단위수량" xfId="15407"/>
    <cellStyle name="1_tree_단위수량산출2_시설물단위수량 2" xfId="15408"/>
    <cellStyle name="1_tree_단위수량산출2_시설물단위수량 3" xfId="15409"/>
    <cellStyle name="1_tree_단위수량산출2_시설물단위수량1" xfId="15410"/>
    <cellStyle name="1_tree_단위수량산출2_시설물단위수량1 2" xfId="15411"/>
    <cellStyle name="1_tree_단위수량산출2_시설물단위수량1 3" xfId="15412"/>
    <cellStyle name="1_tree_단위수량산출2_시설물단위수량1_시설물단위수량" xfId="15413"/>
    <cellStyle name="1_tree_단위수량산출2_시설물단위수량1_시설물단위수량 2" xfId="15414"/>
    <cellStyle name="1_tree_단위수량산출2_시설물단위수량1_시설물단위수량 3" xfId="15415"/>
    <cellStyle name="1_tree_단위수량산출2_오창수량산출서" xfId="15416"/>
    <cellStyle name="1_tree_단위수량산출2_오창수량산출서 2" xfId="15417"/>
    <cellStyle name="1_tree_단위수량산출2_오창수량산출서 3" xfId="15418"/>
    <cellStyle name="1_tree_단위수량산출2_오창수량산출서_NEW단위수량-주산" xfId="15419"/>
    <cellStyle name="1_tree_단위수량산출2_오창수량산출서_NEW단위수량-주산 2" xfId="15420"/>
    <cellStyle name="1_tree_단위수량산출2_오창수량산출서_NEW단위수량-주산 3" xfId="15421"/>
    <cellStyle name="1_tree_단위수량산출2_오창수량산출서_남대천단위수량" xfId="15422"/>
    <cellStyle name="1_tree_단위수량산출2_오창수량산출서_남대천단위수량 2" xfId="15423"/>
    <cellStyle name="1_tree_단위수량산출2_오창수량산출서_남대천단위수량 3" xfId="15424"/>
    <cellStyle name="1_tree_단위수량산출2_오창수량산출서_단위수량" xfId="15425"/>
    <cellStyle name="1_tree_단위수량산출2_오창수량산출서_단위수량 2" xfId="15426"/>
    <cellStyle name="1_tree_단위수량산출2_오창수량산출서_단위수량 3" xfId="15427"/>
    <cellStyle name="1_tree_단위수량산출2_오창수량산출서_단위수량1" xfId="15428"/>
    <cellStyle name="1_tree_단위수량산출2_오창수량산출서_단위수량1 2" xfId="15429"/>
    <cellStyle name="1_tree_단위수량산출2_오창수량산출서_단위수량1 3" xfId="15430"/>
    <cellStyle name="1_tree_단위수량산출2_오창수량산출서_단위수량15" xfId="15431"/>
    <cellStyle name="1_tree_단위수량산출2_오창수량산출서_단위수량15 2" xfId="15432"/>
    <cellStyle name="1_tree_단위수량산출2_오창수량산출서_단위수량15 3" xfId="15433"/>
    <cellStyle name="1_tree_단위수량산출2_오창수량산출서_도곡단위수량" xfId="15434"/>
    <cellStyle name="1_tree_단위수량산출2_오창수량산출서_도곡단위수량 2" xfId="15435"/>
    <cellStyle name="1_tree_단위수량산출2_오창수량산출서_도곡단위수량 3" xfId="15436"/>
    <cellStyle name="1_tree_단위수량산출2_오창수량산출서_수량산출서-11.25" xfId="15437"/>
    <cellStyle name="1_tree_단위수량산출2_오창수량산출서_수량산출서-11.25 2" xfId="15438"/>
    <cellStyle name="1_tree_단위수량산출2_오창수량산출서_수량산출서-11.25 3" xfId="15439"/>
    <cellStyle name="1_tree_단위수량산출2_오창수량산출서_수량산출서-11.25_NEW단위수량-주산" xfId="15440"/>
    <cellStyle name="1_tree_단위수량산출2_오창수량산출서_수량산출서-11.25_NEW단위수량-주산 2" xfId="15441"/>
    <cellStyle name="1_tree_단위수량산출2_오창수량산출서_수량산출서-11.25_NEW단위수량-주산 3" xfId="15442"/>
    <cellStyle name="1_tree_단위수량산출2_오창수량산출서_수량산출서-11.25_남대천단위수량" xfId="15443"/>
    <cellStyle name="1_tree_단위수량산출2_오창수량산출서_수량산출서-11.25_남대천단위수량 2" xfId="15444"/>
    <cellStyle name="1_tree_단위수량산출2_오창수량산출서_수량산출서-11.25_남대천단위수량 3" xfId="15445"/>
    <cellStyle name="1_tree_단위수량산출2_오창수량산출서_수량산출서-11.25_단위수량" xfId="15446"/>
    <cellStyle name="1_tree_단위수량산출2_오창수량산출서_수량산출서-11.25_단위수량 2" xfId="15447"/>
    <cellStyle name="1_tree_단위수량산출2_오창수량산출서_수량산출서-11.25_단위수량 3" xfId="15448"/>
    <cellStyle name="1_tree_단위수량산출2_오창수량산출서_수량산출서-11.25_단위수량1" xfId="15449"/>
    <cellStyle name="1_tree_단위수량산출2_오창수량산출서_수량산출서-11.25_단위수량1 2" xfId="15450"/>
    <cellStyle name="1_tree_단위수량산출2_오창수량산출서_수량산출서-11.25_단위수량1 3" xfId="15451"/>
    <cellStyle name="1_tree_단위수량산출2_오창수량산출서_수량산출서-11.25_단위수량15" xfId="15452"/>
    <cellStyle name="1_tree_단위수량산출2_오창수량산출서_수량산출서-11.25_단위수량15 2" xfId="15453"/>
    <cellStyle name="1_tree_단위수량산출2_오창수량산출서_수량산출서-11.25_단위수량15 3" xfId="15454"/>
    <cellStyle name="1_tree_단위수량산출2_오창수량산출서_수량산출서-11.25_도곡단위수량" xfId="15455"/>
    <cellStyle name="1_tree_단위수량산출2_오창수량산출서_수량산출서-11.25_도곡단위수량 2" xfId="15456"/>
    <cellStyle name="1_tree_단위수량산출2_오창수량산출서_수량산출서-11.25_도곡단위수량 3" xfId="15457"/>
    <cellStyle name="1_tree_단위수량산출2_오창수량산출서_수량산출서-11.25_철거단위수량" xfId="15458"/>
    <cellStyle name="1_tree_단위수량산출2_오창수량산출서_수량산출서-11.25_철거단위수량 2" xfId="15459"/>
    <cellStyle name="1_tree_단위수량산출2_오창수량산출서_수량산출서-11.25_철거단위수량 3" xfId="15460"/>
    <cellStyle name="1_tree_단위수량산출2_오창수량산출서_수량산출서-11.25_철거수량" xfId="15461"/>
    <cellStyle name="1_tree_단위수량산출2_오창수량산출서_수량산출서-11.25_철거수량 2" xfId="15462"/>
    <cellStyle name="1_tree_단위수량산출2_오창수량산출서_수량산출서-11.25_철거수량 3" xfId="15463"/>
    <cellStyle name="1_tree_단위수량산출2_오창수량산출서_수량산출서-11.25_한수단위수량" xfId="15464"/>
    <cellStyle name="1_tree_단위수량산출2_오창수량산출서_수량산출서-11.25_한수단위수량 2" xfId="15465"/>
    <cellStyle name="1_tree_단위수량산출2_오창수량산출서_수량산출서-11.25_한수단위수량 3" xfId="15466"/>
    <cellStyle name="1_tree_단위수량산출2_오창수량산출서_수량산출서-1201" xfId="15467"/>
    <cellStyle name="1_tree_단위수량산출2_오창수량산출서_수량산출서-1201 2" xfId="15468"/>
    <cellStyle name="1_tree_단위수량산출2_오창수량산출서_수량산출서-1201 3" xfId="15469"/>
    <cellStyle name="1_tree_단위수량산출2_오창수량산출서_수량산출서-1201_NEW단위수량-주산" xfId="15470"/>
    <cellStyle name="1_tree_단위수량산출2_오창수량산출서_수량산출서-1201_NEW단위수량-주산 2" xfId="15471"/>
    <cellStyle name="1_tree_단위수량산출2_오창수량산출서_수량산출서-1201_NEW단위수량-주산 3" xfId="15472"/>
    <cellStyle name="1_tree_단위수량산출2_오창수량산출서_수량산출서-1201_남대천단위수량" xfId="15473"/>
    <cellStyle name="1_tree_단위수량산출2_오창수량산출서_수량산출서-1201_남대천단위수량 2" xfId="15474"/>
    <cellStyle name="1_tree_단위수량산출2_오창수량산출서_수량산출서-1201_남대천단위수량 3" xfId="15475"/>
    <cellStyle name="1_tree_단위수량산출2_오창수량산출서_수량산출서-1201_단위수량" xfId="15476"/>
    <cellStyle name="1_tree_단위수량산출2_오창수량산출서_수량산출서-1201_단위수량 2" xfId="15477"/>
    <cellStyle name="1_tree_단위수량산출2_오창수량산출서_수량산출서-1201_단위수량 3" xfId="15478"/>
    <cellStyle name="1_tree_단위수량산출2_오창수량산출서_수량산출서-1201_단위수량1" xfId="15479"/>
    <cellStyle name="1_tree_단위수량산출2_오창수량산출서_수량산출서-1201_단위수량1 2" xfId="15480"/>
    <cellStyle name="1_tree_단위수량산출2_오창수량산출서_수량산출서-1201_단위수량1 3" xfId="15481"/>
    <cellStyle name="1_tree_단위수량산출2_오창수량산출서_수량산출서-1201_단위수량15" xfId="15482"/>
    <cellStyle name="1_tree_단위수량산출2_오창수량산출서_수량산출서-1201_단위수량15 2" xfId="15483"/>
    <cellStyle name="1_tree_단위수량산출2_오창수량산출서_수량산출서-1201_단위수량15 3" xfId="15484"/>
    <cellStyle name="1_tree_단위수량산출2_오창수량산출서_수량산출서-1201_도곡단위수량" xfId="15485"/>
    <cellStyle name="1_tree_단위수량산출2_오창수량산출서_수량산출서-1201_도곡단위수량 2" xfId="15486"/>
    <cellStyle name="1_tree_단위수량산출2_오창수량산출서_수량산출서-1201_도곡단위수량 3" xfId="15487"/>
    <cellStyle name="1_tree_단위수량산출2_오창수량산출서_수량산출서-1201_철거단위수량" xfId="15488"/>
    <cellStyle name="1_tree_단위수량산출2_오창수량산출서_수량산출서-1201_철거단위수량 2" xfId="15489"/>
    <cellStyle name="1_tree_단위수량산출2_오창수량산출서_수량산출서-1201_철거단위수량 3" xfId="15490"/>
    <cellStyle name="1_tree_단위수량산출2_오창수량산출서_수량산출서-1201_철거수량" xfId="15491"/>
    <cellStyle name="1_tree_단위수량산출2_오창수량산출서_수량산출서-1201_철거수량 2" xfId="15492"/>
    <cellStyle name="1_tree_단위수량산출2_오창수량산출서_수량산출서-1201_철거수량 3" xfId="15493"/>
    <cellStyle name="1_tree_단위수량산출2_오창수량산출서_수량산출서-1201_한수단위수량" xfId="15494"/>
    <cellStyle name="1_tree_단위수량산출2_오창수량산출서_수량산출서-1201_한수단위수량 2" xfId="15495"/>
    <cellStyle name="1_tree_단위수량산출2_오창수량산출서_수량산출서-1201_한수단위수량 3" xfId="15496"/>
    <cellStyle name="1_tree_단위수량산출2_오창수량산출서_시설물단위수량" xfId="15497"/>
    <cellStyle name="1_tree_단위수량산출2_오창수량산출서_시설물단위수량 2" xfId="15498"/>
    <cellStyle name="1_tree_단위수량산출2_오창수량산출서_시설물단위수량 3" xfId="15499"/>
    <cellStyle name="1_tree_단위수량산출2_오창수량산출서_시설물단위수량1" xfId="15500"/>
    <cellStyle name="1_tree_단위수량산출2_오창수량산출서_시설물단위수량1 2" xfId="15501"/>
    <cellStyle name="1_tree_단위수량산출2_오창수량산출서_시설물단위수량1 3" xfId="15502"/>
    <cellStyle name="1_tree_단위수량산출2_오창수량산출서_시설물단위수량1_시설물단위수량" xfId="15503"/>
    <cellStyle name="1_tree_단위수량산출2_오창수량산출서_시설물단위수량1_시설물단위수량 2" xfId="15504"/>
    <cellStyle name="1_tree_단위수량산출2_오창수량산출서_시설물단위수량1_시설물단위수량 3" xfId="15505"/>
    <cellStyle name="1_tree_단위수량산출2_오창수량산출서_철거단위수량" xfId="15506"/>
    <cellStyle name="1_tree_단위수량산출2_오창수량산출서_철거단위수량 2" xfId="15507"/>
    <cellStyle name="1_tree_단위수량산출2_오창수량산출서_철거단위수량 3" xfId="15508"/>
    <cellStyle name="1_tree_단위수량산출2_오창수량산출서_철거수량" xfId="15509"/>
    <cellStyle name="1_tree_단위수량산출2_오창수량산출서_철거수량 2" xfId="15510"/>
    <cellStyle name="1_tree_단위수량산출2_오창수량산출서_철거수량 3" xfId="15511"/>
    <cellStyle name="1_tree_단위수량산출2_오창수량산출서_한수단위수량" xfId="15512"/>
    <cellStyle name="1_tree_단위수량산출2_오창수량산출서_한수단위수량 2" xfId="15513"/>
    <cellStyle name="1_tree_단위수량산출2_오창수량산출서_한수단위수량 3" xfId="15514"/>
    <cellStyle name="1_tree_단위수량산출2_철거단위수량" xfId="15515"/>
    <cellStyle name="1_tree_단위수량산출2_철거단위수량 2" xfId="15516"/>
    <cellStyle name="1_tree_단위수량산출2_철거단위수량 3" xfId="15517"/>
    <cellStyle name="1_tree_단위수량산출2_철거수량" xfId="15518"/>
    <cellStyle name="1_tree_단위수량산출2_철거수량 2" xfId="15519"/>
    <cellStyle name="1_tree_단위수량산출2_철거수량 3" xfId="15520"/>
    <cellStyle name="1_tree_단위수량산출2_한수단위수량" xfId="15521"/>
    <cellStyle name="1_tree_단위수량산출2_한수단위수량 2" xfId="15522"/>
    <cellStyle name="1_tree_단위수량산출2_한수단위수량 3" xfId="15523"/>
    <cellStyle name="1_tree_단위수량산출-개군" xfId="15524"/>
    <cellStyle name="1_tree_단위수량산출-개군 2" xfId="15525"/>
    <cellStyle name="1_tree_단위수량산출-개군 3" xfId="15526"/>
    <cellStyle name="1_tree_도곡단위수량" xfId="15527"/>
    <cellStyle name="1_tree_도곡단위수량 2" xfId="15528"/>
    <cellStyle name="1_tree_도곡단위수량 3" xfId="15529"/>
    <cellStyle name="1_tree_마운딩수량" xfId="6597"/>
    <cellStyle name="1_tree_마운딩수량_04.마전중(기계변경후 )" xfId="6598"/>
    <cellStyle name="1_tree_마운딩수량_갑지0601" xfId="6599"/>
    <cellStyle name="1_tree_마운딩수량_갑지0601_00갑지" xfId="6600"/>
    <cellStyle name="1_tree_마운딩수량_갑지0601_00갑지_04.마전중(기계변경후 )" xfId="6601"/>
    <cellStyle name="1_tree_마운딩수량_갑지0601_00갑지_백화점화장실인테리어" xfId="6602"/>
    <cellStyle name="1_tree_마운딩수량_갑지0601_00갑지_백화점화장실인테리어_04.마전중(기계변경후 )" xfId="6603"/>
    <cellStyle name="1_tree_마운딩수량_갑지0601_00갑지_설계내역서" xfId="6604"/>
    <cellStyle name="1_tree_마운딩수량_갑지0601_00갑지_설계내역서_04.마전중(기계변경후 )" xfId="6605"/>
    <cellStyle name="1_tree_마운딩수량_갑지0601_00갑지_설계내역서_백화점화장실인테리어" xfId="6606"/>
    <cellStyle name="1_tree_마운딩수량_갑지0601_00갑지_설계내역서_백화점화장실인테리어_04.마전중(기계변경후 )" xfId="6607"/>
    <cellStyle name="1_tree_마운딩수량_갑지0601_00갑지_설계내역서_울산FITNESS인테리어" xfId="6608"/>
    <cellStyle name="1_tree_마운딩수량_갑지0601_00갑지_설계내역서_울산FITNESS인테리어_04.마전중(기계변경후 )" xfId="6609"/>
    <cellStyle name="1_tree_마운딩수량_갑지0601_00갑지_설계내역서_화명조경" xfId="6610"/>
    <cellStyle name="1_tree_마운딩수량_갑지0601_00갑지_설계내역서_화명조경_04.마전중(기계변경후 )" xfId="6611"/>
    <cellStyle name="1_tree_마운딩수량_갑지0601_00갑지_설계내역서_화명조경_백화점화장실인테리어" xfId="6612"/>
    <cellStyle name="1_tree_마운딩수량_갑지0601_00갑지_설계내역서_화명조경_백화점화장실인테리어_04.마전중(기계변경후 )" xfId="6613"/>
    <cellStyle name="1_tree_마운딩수량_갑지0601_00갑지_설계내역서_화명조경_울산FITNESS인테리어" xfId="6614"/>
    <cellStyle name="1_tree_마운딩수량_갑지0601_00갑지_설계내역서_화명조경_울산FITNESS인테리어_04.마전중(기계변경후 )" xfId="6615"/>
    <cellStyle name="1_tree_마운딩수량_갑지0601_00갑지_설계내역서1월7일" xfId="6616"/>
    <cellStyle name="1_tree_마운딩수량_갑지0601_00갑지_설계내역서1월7일_04.마전중(기계변경후 )" xfId="6617"/>
    <cellStyle name="1_tree_마운딩수량_갑지0601_00갑지_설계내역서1월7일_백화점화장실인테리어" xfId="6618"/>
    <cellStyle name="1_tree_마운딩수량_갑지0601_00갑지_설계내역서1월7일_백화점화장실인테리어_04.마전중(기계변경후 )" xfId="6619"/>
    <cellStyle name="1_tree_마운딩수량_갑지0601_00갑지_설계내역서1월7일_울산FITNESS인테리어" xfId="6620"/>
    <cellStyle name="1_tree_마운딩수량_갑지0601_00갑지_설계내역서1월7일_울산FITNESS인테리어_04.마전중(기계변경후 )" xfId="6621"/>
    <cellStyle name="1_tree_마운딩수량_갑지0601_00갑지_설계내역서1월7일_화명조경" xfId="6622"/>
    <cellStyle name="1_tree_마운딩수량_갑지0601_00갑지_설계내역서1월7일_화명조경_04.마전중(기계변경후 )" xfId="6623"/>
    <cellStyle name="1_tree_마운딩수량_갑지0601_00갑지_설계내역서1월7일_화명조경_백화점화장실인테리어" xfId="6624"/>
    <cellStyle name="1_tree_마운딩수량_갑지0601_00갑지_설계내역서1월7일_화명조경_백화점화장실인테리어_04.마전중(기계변경후 )" xfId="6625"/>
    <cellStyle name="1_tree_마운딩수량_갑지0601_00갑지_설계내역서1월7일_화명조경_울산FITNESS인테리어" xfId="6626"/>
    <cellStyle name="1_tree_마운딩수량_갑지0601_00갑지_설계내역서1월7일_화명조경_울산FITNESS인테리어_04.마전중(기계변경후 )" xfId="6627"/>
    <cellStyle name="1_tree_마운딩수량_갑지0601_00갑지_울산FITNESS인테리어" xfId="6628"/>
    <cellStyle name="1_tree_마운딩수량_갑지0601_00갑지_울산FITNESS인테리어_04.마전중(기계변경후 )" xfId="6629"/>
    <cellStyle name="1_tree_마운딩수량_갑지0601_00갑지_화명조경" xfId="6630"/>
    <cellStyle name="1_tree_마운딩수량_갑지0601_00갑지_화명조경_04.마전중(기계변경후 )" xfId="6631"/>
    <cellStyle name="1_tree_마운딩수량_갑지0601_00갑지_화명조경_백화점화장실인테리어" xfId="6632"/>
    <cellStyle name="1_tree_마운딩수량_갑지0601_00갑지_화명조경_백화점화장실인테리어_04.마전중(기계변경후 )" xfId="6633"/>
    <cellStyle name="1_tree_마운딩수량_갑지0601_00갑지_화명조경_울산FITNESS인테리어" xfId="6634"/>
    <cellStyle name="1_tree_마운딩수량_갑지0601_00갑지_화명조경_울산FITNESS인테리어_04.마전중(기계변경후 )" xfId="6635"/>
    <cellStyle name="1_tree_마운딩수량_갑지0601_04.마전중(기계변경후 )" xfId="6636"/>
    <cellStyle name="1_tree_마운딩수량_갑지0601_과천놀이터설계서" xfId="6637"/>
    <cellStyle name="1_tree_마운딩수량_갑지0601_과천놀이터설계서_04.마전중(기계변경후 )" xfId="6638"/>
    <cellStyle name="1_tree_마운딩수량_갑지0601_과천놀이터설계서_백화점화장실인테리어" xfId="6639"/>
    <cellStyle name="1_tree_마운딩수량_갑지0601_과천놀이터설계서_백화점화장실인테리어_04.마전중(기계변경후 )" xfId="6640"/>
    <cellStyle name="1_tree_마운딩수량_갑지0601_과천놀이터설계서_설계내역서" xfId="6641"/>
    <cellStyle name="1_tree_마운딩수량_갑지0601_과천놀이터설계서_설계내역서_04.마전중(기계변경후 )" xfId="6642"/>
    <cellStyle name="1_tree_마운딩수량_갑지0601_과천놀이터설계서_설계내역서_백화점화장실인테리어" xfId="6643"/>
    <cellStyle name="1_tree_마운딩수량_갑지0601_과천놀이터설계서_설계내역서_백화점화장실인테리어_04.마전중(기계변경후 )" xfId="6644"/>
    <cellStyle name="1_tree_마운딩수량_갑지0601_과천놀이터설계서_설계내역서_울산FITNESS인테리어" xfId="6645"/>
    <cellStyle name="1_tree_마운딩수량_갑지0601_과천놀이터설계서_설계내역서_울산FITNESS인테리어_04.마전중(기계변경후 )" xfId="6646"/>
    <cellStyle name="1_tree_마운딩수량_갑지0601_과천놀이터설계서_설계내역서_화명조경" xfId="6647"/>
    <cellStyle name="1_tree_마운딩수량_갑지0601_과천놀이터설계서_설계내역서_화명조경_04.마전중(기계변경후 )" xfId="6648"/>
    <cellStyle name="1_tree_마운딩수량_갑지0601_과천놀이터설계서_설계내역서_화명조경_백화점화장실인테리어" xfId="6649"/>
    <cellStyle name="1_tree_마운딩수량_갑지0601_과천놀이터설계서_설계내역서_화명조경_백화점화장실인테리어_04.마전중(기계변경후 )" xfId="6650"/>
    <cellStyle name="1_tree_마운딩수량_갑지0601_과천놀이터설계서_설계내역서_화명조경_울산FITNESS인테리어" xfId="6651"/>
    <cellStyle name="1_tree_마운딩수량_갑지0601_과천놀이터설계서_설계내역서_화명조경_울산FITNESS인테리어_04.마전중(기계변경후 )" xfId="6652"/>
    <cellStyle name="1_tree_마운딩수량_갑지0601_과천놀이터설계서_설계내역서1월7일" xfId="6653"/>
    <cellStyle name="1_tree_마운딩수량_갑지0601_과천놀이터설계서_설계내역서1월7일_04.마전중(기계변경후 )" xfId="6654"/>
    <cellStyle name="1_tree_마운딩수량_갑지0601_과천놀이터설계서_설계내역서1월7일_백화점화장실인테리어" xfId="6655"/>
    <cellStyle name="1_tree_마운딩수량_갑지0601_과천놀이터설계서_설계내역서1월7일_백화점화장실인테리어_04.마전중(기계변경후 )" xfId="6656"/>
    <cellStyle name="1_tree_마운딩수량_갑지0601_과천놀이터설계서_설계내역서1월7일_울산FITNESS인테리어" xfId="6657"/>
    <cellStyle name="1_tree_마운딩수량_갑지0601_과천놀이터설계서_설계내역서1월7일_울산FITNESS인테리어_04.마전중(기계변경후 )" xfId="6658"/>
    <cellStyle name="1_tree_마운딩수량_갑지0601_과천놀이터설계서_설계내역서1월7일_화명조경" xfId="6659"/>
    <cellStyle name="1_tree_마운딩수량_갑지0601_과천놀이터설계서_설계내역서1월7일_화명조경_04.마전중(기계변경후 )" xfId="6660"/>
    <cellStyle name="1_tree_마운딩수량_갑지0601_과천놀이터설계서_설계내역서1월7일_화명조경_백화점화장실인테리어" xfId="6661"/>
    <cellStyle name="1_tree_마운딩수량_갑지0601_과천놀이터설계서_설계내역서1월7일_화명조경_백화점화장실인테리어_04.마전중(기계변경후 )" xfId="6662"/>
    <cellStyle name="1_tree_마운딩수량_갑지0601_과천놀이터설계서_설계내역서1월7일_화명조경_울산FITNESS인테리어" xfId="6663"/>
    <cellStyle name="1_tree_마운딩수량_갑지0601_과천놀이터설계서_설계내역서1월7일_화명조경_울산FITNESS인테리어_04.마전중(기계변경후 )" xfId="6664"/>
    <cellStyle name="1_tree_마운딩수량_갑지0601_과천놀이터설계서_울산FITNESS인테리어" xfId="6665"/>
    <cellStyle name="1_tree_마운딩수량_갑지0601_과천놀이터설계서_울산FITNESS인테리어_04.마전중(기계변경후 )" xfId="6666"/>
    <cellStyle name="1_tree_마운딩수량_갑지0601_과천놀이터설계서_화명조경" xfId="6667"/>
    <cellStyle name="1_tree_마운딩수량_갑지0601_과천놀이터설계서_화명조경_04.마전중(기계변경후 )" xfId="6668"/>
    <cellStyle name="1_tree_마운딩수량_갑지0601_과천놀이터설계서_화명조경_백화점화장실인테리어" xfId="6669"/>
    <cellStyle name="1_tree_마운딩수량_갑지0601_과천놀이터설계서_화명조경_백화점화장실인테리어_04.마전중(기계변경후 )" xfId="6670"/>
    <cellStyle name="1_tree_마운딩수량_갑지0601_과천놀이터설계서_화명조경_울산FITNESS인테리어" xfId="6671"/>
    <cellStyle name="1_tree_마운딩수량_갑지0601_과천놀이터설계서_화명조경_울산FITNESS인테리어_04.마전중(기계변경후 )" xfId="6672"/>
    <cellStyle name="1_tree_마운딩수량_갑지0601_백화점화장실인테리어" xfId="6673"/>
    <cellStyle name="1_tree_마운딩수량_갑지0601_백화점화장실인테리어_04.마전중(기계변경후 )" xfId="6674"/>
    <cellStyle name="1_tree_마운딩수량_갑지0601_울산FITNESS인테리어" xfId="6675"/>
    <cellStyle name="1_tree_마운딩수량_갑지0601_울산FITNESS인테리어_04.마전중(기계변경후 )" xfId="6676"/>
    <cellStyle name="1_tree_마운딩수량_갑지0601_총괄갑지" xfId="6677"/>
    <cellStyle name="1_tree_마운딩수량_갑지0601_총괄갑지_04.마전중(기계변경후 )" xfId="6678"/>
    <cellStyle name="1_tree_마운딩수량_갑지0601_총괄갑지_백화점화장실인테리어" xfId="6679"/>
    <cellStyle name="1_tree_마운딩수량_갑지0601_총괄갑지_백화점화장실인테리어_04.마전중(기계변경후 )" xfId="6680"/>
    <cellStyle name="1_tree_마운딩수량_갑지0601_총괄갑지_설계내역서" xfId="6681"/>
    <cellStyle name="1_tree_마운딩수량_갑지0601_총괄갑지_설계내역서_04.마전중(기계변경후 )" xfId="6682"/>
    <cellStyle name="1_tree_마운딩수량_갑지0601_총괄갑지_설계내역서_백화점화장실인테리어" xfId="6683"/>
    <cellStyle name="1_tree_마운딩수량_갑지0601_총괄갑지_설계내역서_백화점화장실인테리어_04.마전중(기계변경후 )" xfId="6684"/>
    <cellStyle name="1_tree_마운딩수량_갑지0601_총괄갑지_설계내역서_울산FITNESS인테리어" xfId="6685"/>
    <cellStyle name="1_tree_마운딩수량_갑지0601_총괄갑지_설계내역서_울산FITNESS인테리어_04.마전중(기계변경후 )" xfId="6686"/>
    <cellStyle name="1_tree_마운딩수량_갑지0601_총괄갑지_설계내역서_화명조경" xfId="6687"/>
    <cellStyle name="1_tree_마운딩수량_갑지0601_총괄갑지_설계내역서_화명조경_04.마전중(기계변경후 )" xfId="6688"/>
    <cellStyle name="1_tree_마운딩수량_갑지0601_총괄갑지_설계내역서_화명조경_백화점화장실인테리어" xfId="6689"/>
    <cellStyle name="1_tree_마운딩수량_갑지0601_총괄갑지_설계내역서_화명조경_백화점화장실인테리어_04.마전중(기계변경후 )" xfId="6690"/>
    <cellStyle name="1_tree_마운딩수량_갑지0601_총괄갑지_설계내역서_화명조경_울산FITNESS인테리어" xfId="6691"/>
    <cellStyle name="1_tree_마운딩수량_갑지0601_총괄갑지_설계내역서_화명조경_울산FITNESS인테리어_04.마전중(기계변경후 )" xfId="6692"/>
    <cellStyle name="1_tree_마운딩수량_갑지0601_총괄갑지_설계내역서1월7일" xfId="6693"/>
    <cellStyle name="1_tree_마운딩수량_갑지0601_총괄갑지_설계내역서1월7일_04.마전중(기계변경후 )" xfId="6694"/>
    <cellStyle name="1_tree_마운딩수량_갑지0601_총괄갑지_설계내역서1월7일_백화점화장실인테리어" xfId="6695"/>
    <cellStyle name="1_tree_마운딩수량_갑지0601_총괄갑지_설계내역서1월7일_백화점화장실인테리어_04.마전중(기계변경후 )" xfId="6696"/>
    <cellStyle name="1_tree_마운딩수량_갑지0601_총괄갑지_설계내역서1월7일_울산FITNESS인테리어" xfId="6697"/>
    <cellStyle name="1_tree_마운딩수량_갑지0601_총괄갑지_설계내역서1월7일_울산FITNESS인테리어_04.마전중(기계변경후 )" xfId="6698"/>
    <cellStyle name="1_tree_마운딩수량_갑지0601_총괄갑지_설계내역서1월7일_화명조경" xfId="6699"/>
    <cellStyle name="1_tree_마운딩수량_갑지0601_총괄갑지_설계내역서1월7일_화명조경_04.마전중(기계변경후 )" xfId="6700"/>
    <cellStyle name="1_tree_마운딩수량_갑지0601_총괄갑지_설계내역서1월7일_화명조경_백화점화장실인테리어" xfId="6701"/>
    <cellStyle name="1_tree_마운딩수량_갑지0601_총괄갑지_설계내역서1월7일_화명조경_백화점화장실인테리어_04.마전중(기계변경후 )" xfId="6702"/>
    <cellStyle name="1_tree_마운딩수량_갑지0601_총괄갑지_설계내역서1월7일_화명조경_울산FITNESS인테리어" xfId="6703"/>
    <cellStyle name="1_tree_마운딩수량_갑지0601_총괄갑지_설계내역서1월7일_화명조경_울산FITNESS인테리어_04.마전중(기계변경후 )" xfId="6704"/>
    <cellStyle name="1_tree_마운딩수량_갑지0601_총괄갑지_울산FITNESS인테리어" xfId="6705"/>
    <cellStyle name="1_tree_마운딩수량_갑지0601_총괄갑지_울산FITNESS인테리어_04.마전중(기계변경후 )" xfId="6706"/>
    <cellStyle name="1_tree_마운딩수량_갑지0601_총괄갑지_화명조경" xfId="6707"/>
    <cellStyle name="1_tree_마운딩수량_갑지0601_총괄갑지_화명조경_04.마전중(기계변경후 )" xfId="6708"/>
    <cellStyle name="1_tree_마운딩수량_갑지0601_총괄갑지_화명조경_백화점화장실인테리어" xfId="6709"/>
    <cellStyle name="1_tree_마운딩수량_갑지0601_총괄갑지_화명조경_백화점화장실인테리어_04.마전중(기계변경후 )" xfId="6710"/>
    <cellStyle name="1_tree_마운딩수량_갑지0601_총괄갑지_화명조경_울산FITNESS인테리어" xfId="6711"/>
    <cellStyle name="1_tree_마운딩수량_갑지0601_총괄갑지_화명조경_울산FITNESS인테리어_04.마전중(기계변경후 )" xfId="6712"/>
    <cellStyle name="1_tree_마운딩수량_갑지0601_총괄내역서" xfId="6713"/>
    <cellStyle name="1_tree_마운딩수량_갑지0601_총괄내역서_04.마전중(기계변경후 )" xfId="6714"/>
    <cellStyle name="1_tree_마운딩수량_갑지0601_총괄내역서_백화점화장실인테리어" xfId="6715"/>
    <cellStyle name="1_tree_마운딩수량_갑지0601_총괄내역서_백화점화장실인테리어_04.마전중(기계변경후 )" xfId="6716"/>
    <cellStyle name="1_tree_마운딩수량_갑지0601_총괄내역서_설계내역서" xfId="6717"/>
    <cellStyle name="1_tree_마운딩수량_갑지0601_총괄내역서_설계내역서_04.마전중(기계변경후 )" xfId="6718"/>
    <cellStyle name="1_tree_마운딩수량_갑지0601_총괄내역서_설계내역서_백화점화장실인테리어" xfId="6719"/>
    <cellStyle name="1_tree_마운딩수량_갑지0601_총괄내역서_설계내역서_백화점화장실인테리어_04.마전중(기계변경후 )" xfId="6720"/>
    <cellStyle name="1_tree_마운딩수량_갑지0601_총괄내역서_설계내역서_울산FITNESS인테리어" xfId="6721"/>
    <cellStyle name="1_tree_마운딩수량_갑지0601_총괄내역서_설계내역서_울산FITNESS인테리어_04.마전중(기계변경후 )" xfId="6722"/>
    <cellStyle name="1_tree_마운딩수량_갑지0601_총괄내역서_설계내역서_화명조경" xfId="6723"/>
    <cellStyle name="1_tree_마운딩수량_갑지0601_총괄내역서_설계내역서_화명조경_04.마전중(기계변경후 )" xfId="6724"/>
    <cellStyle name="1_tree_마운딩수량_갑지0601_총괄내역서_설계내역서_화명조경_백화점화장실인테리어" xfId="6725"/>
    <cellStyle name="1_tree_마운딩수량_갑지0601_총괄내역서_설계내역서_화명조경_백화점화장실인테리어_04.마전중(기계변경후 )" xfId="6726"/>
    <cellStyle name="1_tree_마운딩수량_갑지0601_총괄내역서_설계내역서_화명조경_울산FITNESS인테리어" xfId="6727"/>
    <cellStyle name="1_tree_마운딩수량_갑지0601_총괄내역서_설계내역서_화명조경_울산FITNESS인테리어_04.마전중(기계변경후 )" xfId="6728"/>
    <cellStyle name="1_tree_마운딩수량_갑지0601_총괄내역서_설계내역서1월7일" xfId="6729"/>
    <cellStyle name="1_tree_마운딩수량_갑지0601_총괄내역서_설계내역서1월7일_04.마전중(기계변경후 )" xfId="6730"/>
    <cellStyle name="1_tree_마운딩수량_갑지0601_총괄내역서_설계내역서1월7일_백화점화장실인테리어" xfId="6731"/>
    <cellStyle name="1_tree_마운딩수량_갑지0601_총괄내역서_설계내역서1월7일_백화점화장실인테리어_04.마전중(기계변경후 )" xfId="6732"/>
    <cellStyle name="1_tree_마운딩수량_갑지0601_총괄내역서_설계내역서1월7일_울산FITNESS인테리어" xfId="6733"/>
    <cellStyle name="1_tree_마운딩수량_갑지0601_총괄내역서_설계내역서1월7일_울산FITNESS인테리어_04.마전중(기계변경후 )" xfId="6734"/>
    <cellStyle name="1_tree_마운딩수량_갑지0601_총괄내역서_설계내역서1월7일_화명조경" xfId="6735"/>
    <cellStyle name="1_tree_마운딩수량_갑지0601_총괄내역서_설계내역서1월7일_화명조경_04.마전중(기계변경후 )" xfId="6736"/>
    <cellStyle name="1_tree_마운딩수량_갑지0601_총괄내역서_설계내역서1월7일_화명조경_백화점화장실인테리어" xfId="6737"/>
    <cellStyle name="1_tree_마운딩수량_갑지0601_총괄내역서_설계내역서1월7일_화명조경_백화점화장실인테리어_04.마전중(기계변경후 )" xfId="6738"/>
    <cellStyle name="1_tree_마운딩수량_갑지0601_총괄내역서_설계내역서1월7일_화명조경_울산FITNESS인테리어" xfId="6739"/>
    <cellStyle name="1_tree_마운딩수량_갑지0601_총괄내역서_설계내역서1월7일_화명조경_울산FITNESS인테리어_04.마전중(기계변경후 )" xfId="6740"/>
    <cellStyle name="1_tree_마운딩수량_갑지0601_총괄내역서_울산FITNESS인테리어" xfId="6741"/>
    <cellStyle name="1_tree_마운딩수량_갑지0601_총괄내역서_울산FITNESS인테리어_04.마전중(기계변경후 )" xfId="6742"/>
    <cellStyle name="1_tree_마운딩수량_갑지0601_총괄내역서_화명조경" xfId="6743"/>
    <cellStyle name="1_tree_마운딩수량_갑지0601_총괄내역서_화명조경_04.마전중(기계변경후 )" xfId="6744"/>
    <cellStyle name="1_tree_마운딩수량_갑지0601_총괄내역서_화명조경_백화점화장실인테리어" xfId="6745"/>
    <cellStyle name="1_tree_마운딩수량_갑지0601_총괄내역서_화명조경_백화점화장실인테리어_04.마전중(기계변경후 )" xfId="6746"/>
    <cellStyle name="1_tree_마운딩수량_갑지0601_총괄내역서_화명조경_울산FITNESS인테리어" xfId="6747"/>
    <cellStyle name="1_tree_마운딩수량_갑지0601_총괄내역서_화명조경_울산FITNESS인테리어_04.마전중(기계변경후 )" xfId="6748"/>
    <cellStyle name="1_tree_마운딩수량_갑지0601_화명조경" xfId="6749"/>
    <cellStyle name="1_tree_마운딩수량_갑지0601_화명조경_04.마전중(기계변경후 )" xfId="6750"/>
    <cellStyle name="1_tree_마운딩수량_갑지0601_화명조경_백화점화장실인테리어" xfId="6751"/>
    <cellStyle name="1_tree_마운딩수량_갑지0601_화명조경_백화점화장실인테리어_04.마전중(기계변경후 )" xfId="6752"/>
    <cellStyle name="1_tree_마운딩수량_갑지0601_화명조경_울산FITNESS인테리어" xfId="6753"/>
    <cellStyle name="1_tree_마운딩수량_갑지0601_화명조경_울산FITNESS인테리어_04.마전중(기계변경후 )" xfId="6754"/>
    <cellStyle name="1_tree_마운딩수량_백화점화장실인테리어" xfId="6755"/>
    <cellStyle name="1_tree_마운딩수량_백화점화장실인테리어_04.마전중(기계변경후 )" xfId="6756"/>
    <cellStyle name="1_tree_마운딩수량_설계내역서" xfId="6757"/>
    <cellStyle name="1_tree_마운딩수량_설계내역서_04.마전중(기계변경후 )" xfId="6758"/>
    <cellStyle name="1_tree_마운딩수량_설계내역서_백화점화장실인테리어" xfId="6759"/>
    <cellStyle name="1_tree_마운딩수량_설계내역서_백화점화장실인테리어_04.마전중(기계변경후 )" xfId="6760"/>
    <cellStyle name="1_tree_마운딩수량_설계내역서_울산FITNESS인테리어" xfId="6761"/>
    <cellStyle name="1_tree_마운딩수량_설계내역서_울산FITNESS인테리어_04.마전중(기계변경후 )" xfId="6762"/>
    <cellStyle name="1_tree_마운딩수량_설계내역서_화명조경" xfId="6763"/>
    <cellStyle name="1_tree_마운딩수량_설계내역서_화명조경_04.마전중(기계변경후 )" xfId="6764"/>
    <cellStyle name="1_tree_마운딩수량_설계내역서_화명조경_백화점화장실인테리어" xfId="6765"/>
    <cellStyle name="1_tree_마운딩수량_설계내역서_화명조경_백화점화장실인테리어_04.마전중(기계변경후 )" xfId="6766"/>
    <cellStyle name="1_tree_마운딩수량_설계내역서_화명조경_울산FITNESS인테리어" xfId="6767"/>
    <cellStyle name="1_tree_마운딩수량_설계내역서_화명조경_울산FITNESS인테리어_04.마전중(기계변경후 )" xfId="6768"/>
    <cellStyle name="1_tree_마운딩수량_설계내역서1월7일" xfId="6769"/>
    <cellStyle name="1_tree_마운딩수량_설계내역서1월7일_04.마전중(기계변경후 )" xfId="6770"/>
    <cellStyle name="1_tree_마운딩수량_설계내역서1월7일_백화점화장실인테리어" xfId="6771"/>
    <cellStyle name="1_tree_마운딩수량_설계내역서1월7일_백화점화장실인테리어_04.마전중(기계변경후 )" xfId="6772"/>
    <cellStyle name="1_tree_마운딩수량_설계내역서1월7일_울산FITNESS인테리어" xfId="6773"/>
    <cellStyle name="1_tree_마운딩수량_설계내역서1월7일_울산FITNESS인테리어_04.마전중(기계변경후 )" xfId="6774"/>
    <cellStyle name="1_tree_마운딩수량_설계내역서1월7일_화명조경" xfId="6775"/>
    <cellStyle name="1_tree_마운딩수량_설계내역서1월7일_화명조경_04.마전중(기계변경후 )" xfId="6776"/>
    <cellStyle name="1_tree_마운딩수량_설계내역서1월7일_화명조경_백화점화장실인테리어" xfId="6777"/>
    <cellStyle name="1_tree_마운딩수량_설계내역서1월7일_화명조경_백화점화장실인테리어_04.마전중(기계변경후 )" xfId="6778"/>
    <cellStyle name="1_tree_마운딩수량_설계내역서1월7일_화명조경_울산FITNESS인테리어" xfId="6779"/>
    <cellStyle name="1_tree_마운딩수량_설계내역서1월7일_화명조경_울산FITNESS인테리어_04.마전중(기계변경후 )" xfId="6780"/>
    <cellStyle name="1_tree_마운딩수량_울산FITNESS인테리어" xfId="6781"/>
    <cellStyle name="1_tree_마운딩수량_울산FITNESS인테리어_04.마전중(기계변경후 )" xfId="6782"/>
    <cellStyle name="1_tree_마운딩수량_화명조경" xfId="6783"/>
    <cellStyle name="1_tree_마운딩수량_화명조경_04.마전중(기계변경후 )" xfId="6784"/>
    <cellStyle name="1_tree_마운딩수량_화명조경_백화점화장실인테리어" xfId="6785"/>
    <cellStyle name="1_tree_마운딩수량_화명조경_백화점화장실인테리어_04.마전중(기계변경후 )" xfId="6786"/>
    <cellStyle name="1_tree_마운딩수량_화명조경_울산FITNESS인테리어" xfId="6787"/>
    <cellStyle name="1_tree_마운딩수량_화명조경_울산FITNESS인테리어_04.마전중(기계변경후 )" xfId="6788"/>
    <cellStyle name="1_tree_백화점화장실인테리어" xfId="6789"/>
    <cellStyle name="1_tree_백화점화장실인테리어_04.마전중(기계변경후 )" xfId="6790"/>
    <cellStyle name="1_tree_설계내역서" xfId="6791"/>
    <cellStyle name="1_tree_설계내역서_04.마전중(기계변경후 )" xfId="6792"/>
    <cellStyle name="1_tree_설계내역서_백화점화장실인테리어" xfId="6793"/>
    <cellStyle name="1_tree_설계내역서_백화점화장실인테리어_04.마전중(기계변경후 )" xfId="6794"/>
    <cellStyle name="1_tree_설계내역서_울산FITNESS인테리어" xfId="6795"/>
    <cellStyle name="1_tree_설계내역서_울산FITNESS인테리어_04.마전중(기계변경후 )" xfId="6796"/>
    <cellStyle name="1_tree_설계내역서_화명조경" xfId="6797"/>
    <cellStyle name="1_tree_설계내역서_화명조경_04.마전중(기계변경후 )" xfId="6798"/>
    <cellStyle name="1_tree_설계내역서_화명조경_백화점화장실인테리어" xfId="6799"/>
    <cellStyle name="1_tree_설계내역서_화명조경_백화점화장실인테리어_04.마전중(기계변경후 )" xfId="6800"/>
    <cellStyle name="1_tree_설계내역서_화명조경_울산FITNESS인테리어" xfId="6801"/>
    <cellStyle name="1_tree_설계내역서_화명조경_울산FITNESS인테리어_04.마전중(기계변경후 )" xfId="6802"/>
    <cellStyle name="1_tree_설계내역서1월7일" xfId="6803"/>
    <cellStyle name="1_tree_설계내역서1월7일_04.마전중(기계변경후 )" xfId="6804"/>
    <cellStyle name="1_tree_설계내역서1월7일_백화점화장실인테리어" xfId="6805"/>
    <cellStyle name="1_tree_설계내역서1월7일_백화점화장실인테리어_04.마전중(기계변경후 )" xfId="6806"/>
    <cellStyle name="1_tree_설계내역서1월7일_울산FITNESS인테리어" xfId="6807"/>
    <cellStyle name="1_tree_설계내역서1월7일_울산FITNESS인테리어_04.마전중(기계변경후 )" xfId="6808"/>
    <cellStyle name="1_tree_설계내역서1월7일_화명조경" xfId="6809"/>
    <cellStyle name="1_tree_설계내역서1월7일_화명조경_04.마전중(기계변경후 )" xfId="6810"/>
    <cellStyle name="1_tree_설계내역서1월7일_화명조경_백화점화장실인테리어" xfId="6811"/>
    <cellStyle name="1_tree_설계내역서1월7일_화명조경_백화점화장실인테리어_04.마전중(기계변경후 )" xfId="6812"/>
    <cellStyle name="1_tree_설계내역서1월7일_화명조경_울산FITNESS인테리어" xfId="6813"/>
    <cellStyle name="1_tree_설계내역서1월7일_화명조경_울산FITNESS인테리어_04.마전중(기계변경후 )" xfId="6814"/>
    <cellStyle name="1_tree_수량산출" xfId="6815"/>
    <cellStyle name="1_tree_수량산출_구로리총괄내역" xfId="6816"/>
    <cellStyle name="1_tree_수량산출_구로리총괄내역_구로리설계예산서1029" xfId="6817"/>
    <cellStyle name="1_tree_수량산출_구로리총괄내역_구로리설계예산서1118준공" xfId="6818"/>
    <cellStyle name="1_tree_수량산출_구로리총괄내역_구로리설계예산서조경" xfId="6819"/>
    <cellStyle name="1_tree_수량산출_구로리총괄내역_구로리어린이공원예산서(조경)1125" xfId="6820"/>
    <cellStyle name="1_tree_수량산출_구로리총괄내역_내역서" xfId="6821"/>
    <cellStyle name="1_tree_수량산출_구로리총괄내역_노임단가표" xfId="6822"/>
    <cellStyle name="1_tree_수량산출_구로리총괄내역_수도권매립지" xfId="6823"/>
    <cellStyle name="1_tree_수량산출_구로리총괄내역_수도권매립지1004(발주용)" xfId="6824"/>
    <cellStyle name="1_tree_수량산출_구로리총괄내역_일신건영설계예산서(0211)" xfId="6825"/>
    <cellStyle name="1_tree_수량산출_구로리총괄내역_일위대가" xfId="6826"/>
    <cellStyle name="1_tree_수량산출_구로리총괄내역_자재단가표" xfId="6827"/>
    <cellStyle name="1_tree_수량산출_구로리총괄내역_장안초등학교내역0814" xfId="6828"/>
    <cellStyle name="1_tree_수량산출_총괄내역0518" xfId="6829"/>
    <cellStyle name="1_tree_수량산출_총괄내역0518_구로리설계예산서1029" xfId="6830"/>
    <cellStyle name="1_tree_수량산출_총괄내역0518_구로리설계예산서1118준공" xfId="6831"/>
    <cellStyle name="1_tree_수량산출_총괄내역0518_구로리설계예산서조경" xfId="6832"/>
    <cellStyle name="1_tree_수량산출_총괄내역0518_구로리어린이공원예산서(조경)1125" xfId="6833"/>
    <cellStyle name="1_tree_수량산출_총괄내역0518_내역서" xfId="6834"/>
    <cellStyle name="1_tree_수량산출_총괄내역0518_노임단가표" xfId="6835"/>
    <cellStyle name="1_tree_수량산출_총괄내역0518_수도권매립지" xfId="6836"/>
    <cellStyle name="1_tree_수량산출_총괄내역0518_수도권매립지1004(발주용)" xfId="6837"/>
    <cellStyle name="1_tree_수량산출_총괄내역0518_일신건영설계예산서(0211)" xfId="6838"/>
    <cellStyle name="1_tree_수량산출_총괄내역0518_일위대가" xfId="6839"/>
    <cellStyle name="1_tree_수량산출_총괄내역0518_자재단가표" xfId="6840"/>
    <cellStyle name="1_tree_수량산출_총괄내역0518_장안초등학교내역0814" xfId="6841"/>
    <cellStyle name="1_tree_수량산출서-11.25" xfId="15530"/>
    <cellStyle name="1_tree_수량산출서-11.25 2" xfId="15531"/>
    <cellStyle name="1_tree_수량산출서-11.25 3" xfId="15532"/>
    <cellStyle name="1_tree_수량산출서-11.25_NEW단위수량-주산" xfId="15533"/>
    <cellStyle name="1_tree_수량산출서-11.25_NEW단위수량-주산 2" xfId="15534"/>
    <cellStyle name="1_tree_수량산출서-11.25_NEW단위수량-주산 3" xfId="15535"/>
    <cellStyle name="1_tree_수량산출서-11.25_남대천단위수량" xfId="15536"/>
    <cellStyle name="1_tree_수량산출서-11.25_남대천단위수량 2" xfId="15537"/>
    <cellStyle name="1_tree_수량산출서-11.25_남대천단위수량 3" xfId="15538"/>
    <cellStyle name="1_tree_수량산출서-11.25_단위수량" xfId="15539"/>
    <cellStyle name="1_tree_수량산출서-11.25_단위수량 2" xfId="15540"/>
    <cellStyle name="1_tree_수량산출서-11.25_단위수량 3" xfId="15541"/>
    <cellStyle name="1_tree_수량산출서-11.25_단위수량1" xfId="15542"/>
    <cellStyle name="1_tree_수량산출서-11.25_단위수량1 2" xfId="15543"/>
    <cellStyle name="1_tree_수량산출서-11.25_단위수량1 3" xfId="15544"/>
    <cellStyle name="1_tree_수량산출서-11.25_단위수량15" xfId="15545"/>
    <cellStyle name="1_tree_수량산출서-11.25_단위수량15 2" xfId="15546"/>
    <cellStyle name="1_tree_수량산출서-11.25_단위수량15 3" xfId="15547"/>
    <cellStyle name="1_tree_수량산출서-11.25_도곡단위수량" xfId="15548"/>
    <cellStyle name="1_tree_수량산출서-11.25_도곡단위수량 2" xfId="15549"/>
    <cellStyle name="1_tree_수량산출서-11.25_도곡단위수량 3" xfId="15550"/>
    <cellStyle name="1_tree_수량산출서-11.25_철거단위수량" xfId="15551"/>
    <cellStyle name="1_tree_수량산출서-11.25_철거단위수량 2" xfId="15552"/>
    <cellStyle name="1_tree_수량산출서-11.25_철거단위수량 3" xfId="15553"/>
    <cellStyle name="1_tree_수량산출서-11.25_철거수량" xfId="15554"/>
    <cellStyle name="1_tree_수량산출서-11.25_철거수량 2" xfId="15555"/>
    <cellStyle name="1_tree_수량산출서-11.25_철거수량 3" xfId="15556"/>
    <cellStyle name="1_tree_수량산출서-11.25_한수단위수량" xfId="15557"/>
    <cellStyle name="1_tree_수량산출서-11.25_한수단위수량 2" xfId="15558"/>
    <cellStyle name="1_tree_수량산출서-11.25_한수단위수량 3" xfId="15559"/>
    <cellStyle name="1_tree_수량산출서-1201" xfId="15560"/>
    <cellStyle name="1_tree_수량산출서-1201 2" xfId="15561"/>
    <cellStyle name="1_tree_수량산출서-1201 3" xfId="15562"/>
    <cellStyle name="1_tree_수량산출서-1201_NEW단위수량-주산" xfId="15563"/>
    <cellStyle name="1_tree_수량산출서-1201_NEW단위수량-주산 2" xfId="15564"/>
    <cellStyle name="1_tree_수량산출서-1201_NEW단위수량-주산 3" xfId="15565"/>
    <cellStyle name="1_tree_수량산출서-1201_남대천단위수량" xfId="15566"/>
    <cellStyle name="1_tree_수량산출서-1201_남대천단위수량 2" xfId="15567"/>
    <cellStyle name="1_tree_수량산출서-1201_남대천단위수량 3" xfId="15568"/>
    <cellStyle name="1_tree_수량산출서-1201_단위수량" xfId="15569"/>
    <cellStyle name="1_tree_수량산출서-1201_단위수량 2" xfId="15570"/>
    <cellStyle name="1_tree_수량산출서-1201_단위수량 3" xfId="15571"/>
    <cellStyle name="1_tree_수량산출서-1201_단위수량1" xfId="15572"/>
    <cellStyle name="1_tree_수량산출서-1201_단위수량1 2" xfId="15573"/>
    <cellStyle name="1_tree_수량산출서-1201_단위수량1 3" xfId="15574"/>
    <cellStyle name="1_tree_수량산출서-1201_단위수량15" xfId="15575"/>
    <cellStyle name="1_tree_수량산출서-1201_단위수량15 2" xfId="15576"/>
    <cellStyle name="1_tree_수량산출서-1201_단위수량15 3" xfId="15577"/>
    <cellStyle name="1_tree_수량산출서-1201_도곡단위수량" xfId="15578"/>
    <cellStyle name="1_tree_수량산출서-1201_도곡단위수량 2" xfId="15579"/>
    <cellStyle name="1_tree_수량산출서-1201_도곡단위수량 3" xfId="15580"/>
    <cellStyle name="1_tree_수량산출서-1201_철거단위수량" xfId="15581"/>
    <cellStyle name="1_tree_수량산출서-1201_철거단위수량 2" xfId="15582"/>
    <cellStyle name="1_tree_수량산출서-1201_철거단위수량 3" xfId="15583"/>
    <cellStyle name="1_tree_수량산출서-1201_철거수량" xfId="15584"/>
    <cellStyle name="1_tree_수량산출서-1201_철거수량 2" xfId="15585"/>
    <cellStyle name="1_tree_수량산출서-1201_철거수량 3" xfId="15586"/>
    <cellStyle name="1_tree_수량산출서-1201_한수단위수량" xfId="15587"/>
    <cellStyle name="1_tree_수량산출서-1201_한수단위수량 2" xfId="15588"/>
    <cellStyle name="1_tree_수량산출서-1201_한수단위수량 3" xfId="15589"/>
    <cellStyle name="1_tree_수량산출서-최종" xfId="15590"/>
    <cellStyle name="1_tree_수량산출서-최종 2" xfId="15591"/>
    <cellStyle name="1_tree_수량산출서-최종 3" xfId="15592"/>
    <cellStyle name="1_tree_수원변경수량산출" xfId="6842"/>
    <cellStyle name="1_tree_수원변경수량산출 2" xfId="15593"/>
    <cellStyle name="1_tree_수원변경수량산출 3" xfId="15594"/>
    <cellStyle name="1_tree_수원변경수량산출_04.마전중(기계변경후 )" xfId="6843"/>
    <cellStyle name="1_tree_수원변경수량산출_백화점화장실인테리어" xfId="6844"/>
    <cellStyle name="1_tree_수원변경수량산출_백화점화장실인테리어_04.마전중(기계변경후 )" xfId="6845"/>
    <cellStyle name="1_tree_수원변경수량산출_설계내역서" xfId="6846"/>
    <cellStyle name="1_tree_수원변경수량산출_설계내역서_04.마전중(기계변경후 )" xfId="6847"/>
    <cellStyle name="1_tree_수원변경수량산출_설계내역서_백화점화장실인테리어" xfId="6848"/>
    <cellStyle name="1_tree_수원변경수량산출_설계내역서_백화점화장실인테리어_04.마전중(기계변경후 )" xfId="6849"/>
    <cellStyle name="1_tree_수원변경수량산출_설계내역서_울산FITNESS인테리어" xfId="6850"/>
    <cellStyle name="1_tree_수원변경수량산출_설계내역서_울산FITNESS인테리어_04.마전중(기계변경후 )" xfId="6851"/>
    <cellStyle name="1_tree_수원변경수량산출_설계내역서_화명조경" xfId="6852"/>
    <cellStyle name="1_tree_수원변경수량산출_설계내역서_화명조경_04.마전중(기계변경후 )" xfId="6853"/>
    <cellStyle name="1_tree_수원변경수량산출_설계내역서_화명조경_백화점화장실인테리어" xfId="6854"/>
    <cellStyle name="1_tree_수원변경수량산출_설계내역서_화명조경_백화점화장실인테리어_04.마전중(기계변경후 )" xfId="6855"/>
    <cellStyle name="1_tree_수원변경수량산출_설계내역서_화명조경_울산FITNESS인테리어" xfId="6856"/>
    <cellStyle name="1_tree_수원변경수량산출_설계내역서_화명조경_울산FITNESS인테리어_04.마전중(기계변경후 )" xfId="6857"/>
    <cellStyle name="1_tree_수원변경수량산출_설계내역서1월7일" xfId="6858"/>
    <cellStyle name="1_tree_수원변경수량산출_설계내역서1월7일_04.마전중(기계변경후 )" xfId="6859"/>
    <cellStyle name="1_tree_수원변경수량산출_설계내역서1월7일_백화점화장실인테리어" xfId="6860"/>
    <cellStyle name="1_tree_수원변경수량산출_설계내역서1월7일_백화점화장실인테리어_04.마전중(기계변경후 )" xfId="6861"/>
    <cellStyle name="1_tree_수원변경수량산출_설계내역서1월7일_울산FITNESS인테리어" xfId="6862"/>
    <cellStyle name="1_tree_수원변경수량산출_설계내역서1월7일_울산FITNESS인테리어_04.마전중(기계변경후 )" xfId="6863"/>
    <cellStyle name="1_tree_수원변경수량산출_설계내역서1월7일_화명조경" xfId="6864"/>
    <cellStyle name="1_tree_수원변경수량산출_설계내역서1월7일_화명조경_04.마전중(기계변경후 )" xfId="6865"/>
    <cellStyle name="1_tree_수원변경수량산출_설계내역서1월7일_화명조경_백화점화장실인테리어" xfId="6866"/>
    <cellStyle name="1_tree_수원변경수량산출_설계내역서1월7일_화명조경_백화점화장실인테리어_04.마전중(기계변경후 )" xfId="6867"/>
    <cellStyle name="1_tree_수원변경수량산출_설계내역서1월7일_화명조경_울산FITNESS인테리어" xfId="6868"/>
    <cellStyle name="1_tree_수원변경수량산출_설계내역서1월7일_화명조경_울산FITNESS인테리어_04.마전중(기계변경후 )" xfId="6869"/>
    <cellStyle name="1_tree_수원변경수량산출_울산FITNESS인테리어" xfId="6870"/>
    <cellStyle name="1_tree_수원변경수량산출_울산FITNESS인테리어_04.마전중(기계변경후 )" xfId="6871"/>
    <cellStyle name="1_tree_수원변경수량산출_화명조경" xfId="6872"/>
    <cellStyle name="1_tree_수원변경수량산출_화명조경_04.마전중(기계변경후 )" xfId="6873"/>
    <cellStyle name="1_tree_수원변경수량산출_화명조경_백화점화장실인테리어" xfId="6874"/>
    <cellStyle name="1_tree_수원변경수량산출_화명조경_백화점화장실인테리어_04.마전중(기계변경후 )" xfId="6875"/>
    <cellStyle name="1_tree_수원변경수량산출_화명조경_울산FITNESS인테리어" xfId="6876"/>
    <cellStyle name="1_tree_수원변경수량산출_화명조경_울산FITNESS인테리어_04.마전중(기계변경후 )" xfId="6877"/>
    <cellStyle name="1_tree_시설물단위수량" xfId="15595"/>
    <cellStyle name="1_tree_시설물단위수량 2" xfId="15596"/>
    <cellStyle name="1_tree_시설물단위수량 3" xfId="15597"/>
    <cellStyle name="1_tree_시설물단위수량1" xfId="15598"/>
    <cellStyle name="1_tree_시설물단위수량1 2" xfId="15599"/>
    <cellStyle name="1_tree_시설물단위수량1 3" xfId="15600"/>
    <cellStyle name="1_tree_시설물단위수량1_시설물단위수량" xfId="15601"/>
    <cellStyle name="1_tree_시설물단위수량1_시설물단위수량 2" xfId="15602"/>
    <cellStyle name="1_tree_시설물단위수량1_시설물단위수량 3" xfId="15603"/>
    <cellStyle name="1_tree_쌍용" xfId="15604"/>
    <cellStyle name="1_tree_쌍용 2" xfId="15605"/>
    <cellStyle name="1_tree_쌍용 3" xfId="15606"/>
    <cellStyle name="1_tree_쌍용_NEW단위수량-주산" xfId="15607"/>
    <cellStyle name="1_tree_쌍용_NEW단위수량-주산 2" xfId="15608"/>
    <cellStyle name="1_tree_쌍용_NEW단위수량-주산 3" xfId="15609"/>
    <cellStyle name="1_tree_쌍용_남대천단위수량" xfId="15610"/>
    <cellStyle name="1_tree_쌍용_남대천단위수량 2" xfId="15611"/>
    <cellStyle name="1_tree_쌍용_남대천단위수량 3" xfId="15612"/>
    <cellStyle name="1_tree_쌍용_단위수량" xfId="15613"/>
    <cellStyle name="1_tree_쌍용_단위수량 2" xfId="15614"/>
    <cellStyle name="1_tree_쌍용_단위수량 3" xfId="15615"/>
    <cellStyle name="1_tree_쌍용_단위수량1" xfId="15616"/>
    <cellStyle name="1_tree_쌍용_단위수량1 2" xfId="15617"/>
    <cellStyle name="1_tree_쌍용_단위수량1 3" xfId="15618"/>
    <cellStyle name="1_tree_쌍용_단위수량15" xfId="15619"/>
    <cellStyle name="1_tree_쌍용_단위수량15 2" xfId="15620"/>
    <cellStyle name="1_tree_쌍용_단위수량15 3" xfId="15621"/>
    <cellStyle name="1_tree_쌍용_도곡단위수량" xfId="15622"/>
    <cellStyle name="1_tree_쌍용_도곡단위수량 2" xfId="15623"/>
    <cellStyle name="1_tree_쌍용_도곡단위수량 3" xfId="15624"/>
    <cellStyle name="1_tree_쌍용_수량산출서-11.25" xfId="15625"/>
    <cellStyle name="1_tree_쌍용_수량산출서-11.25 2" xfId="15626"/>
    <cellStyle name="1_tree_쌍용_수량산출서-11.25 3" xfId="15627"/>
    <cellStyle name="1_tree_쌍용_수량산출서-11.25_NEW단위수량-주산" xfId="15628"/>
    <cellStyle name="1_tree_쌍용_수량산출서-11.25_NEW단위수량-주산 2" xfId="15629"/>
    <cellStyle name="1_tree_쌍용_수량산출서-11.25_NEW단위수량-주산 3" xfId="15630"/>
    <cellStyle name="1_tree_쌍용_수량산출서-11.25_남대천단위수량" xfId="15631"/>
    <cellStyle name="1_tree_쌍용_수량산출서-11.25_남대천단위수량 2" xfId="15632"/>
    <cellStyle name="1_tree_쌍용_수량산출서-11.25_남대천단위수량 3" xfId="15633"/>
    <cellStyle name="1_tree_쌍용_수량산출서-11.25_단위수량" xfId="15634"/>
    <cellStyle name="1_tree_쌍용_수량산출서-11.25_단위수량 2" xfId="15635"/>
    <cellStyle name="1_tree_쌍용_수량산출서-11.25_단위수량 3" xfId="15636"/>
    <cellStyle name="1_tree_쌍용_수량산출서-11.25_단위수량1" xfId="15637"/>
    <cellStyle name="1_tree_쌍용_수량산출서-11.25_단위수량1 2" xfId="15638"/>
    <cellStyle name="1_tree_쌍용_수량산출서-11.25_단위수량1 3" xfId="15639"/>
    <cellStyle name="1_tree_쌍용_수량산출서-11.25_단위수량15" xfId="15640"/>
    <cellStyle name="1_tree_쌍용_수량산출서-11.25_단위수량15 2" xfId="15641"/>
    <cellStyle name="1_tree_쌍용_수량산출서-11.25_단위수량15 3" xfId="15642"/>
    <cellStyle name="1_tree_쌍용_수량산출서-11.25_도곡단위수량" xfId="15643"/>
    <cellStyle name="1_tree_쌍용_수량산출서-11.25_도곡단위수량 2" xfId="15644"/>
    <cellStyle name="1_tree_쌍용_수량산출서-11.25_도곡단위수량 3" xfId="15645"/>
    <cellStyle name="1_tree_쌍용_수량산출서-11.25_철거단위수량" xfId="15646"/>
    <cellStyle name="1_tree_쌍용_수량산출서-11.25_철거단위수량 2" xfId="15647"/>
    <cellStyle name="1_tree_쌍용_수량산출서-11.25_철거단위수량 3" xfId="15648"/>
    <cellStyle name="1_tree_쌍용_수량산출서-11.25_철거수량" xfId="15649"/>
    <cellStyle name="1_tree_쌍용_수량산출서-11.25_철거수량 2" xfId="15650"/>
    <cellStyle name="1_tree_쌍용_수량산출서-11.25_철거수량 3" xfId="15651"/>
    <cellStyle name="1_tree_쌍용_수량산출서-11.25_한수단위수량" xfId="15652"/>
    <cellStyle name="1_tree_쌍용_수량산출서-11.25_한수단위수량 2" xfId="15653"/>
    <cellStyle name="1_tree_쌍용_수량산출서-11.25_한수단위수량 3" xfId="15654"/>
    <cellStyle name="1_tree_쌍용_수량산출서-1201" xfId="15655"/>
    <cellStyle name="1_tree_쌍용_수량산출서-1201 2" xfId="15656"/>
    <cellStyle name="1_tree_쌍용_수량산출서-1201 3" xfId="15657"/>
    <cellStyle name="1_tree_쌍용_수량산출서-1201_NEW단위수량-주산" xfId="15658"/>
    <cellStyle name="1_tree_쌍용_수량산출서-1201_NEW단위수량-주산 2" xfId="15659"/>
    <cellStyle name="1_tree_쌍용_수량산출서-1201_NEW단위수량-주산 3" xfId="15660"/>
    <cellStyle name="1_tree_쌍용_수량산출서-1201_남대천단위수량" xfId="15661"/>
    <cellStyle name="1_tree_쌍용_수량산출서-1201_남대천단위수량 2" xfId="15662"/>
    <cellStyle name="1_tree_쌍용_수량산출서-1201_남대천단위수량 3" xfId="15663"/>
    <cellStyle name="1_tree_쌍용_수량산출서-1201_단위수량" xfId="15664"/>
    <cellStyle name="1_tree_쌍용_수량산출서-1201_단위수량 2" xfId="15665"/>
    <cellStyle name="1_tree_쌍용_수량산출서-1201_단위수량 3" xfId="15666"/>
    <cellStyle name="1_tree_쌍용_수량산출서-1201_단위수량1" xfId="15667"/>
    <cellStyle name="1_tree_쌍용_수량산출서-1201_단위수량1 2" xfId="15668"/>
    <cellStyle name="1_tree_쌍용_수량산출서-1201_단위수량1 3" xfId="15669"/>
    <cellStyle name="1_tree_쌍용_수량산출서-1201_단위수량15" xfId="15670"/>
    <cellStyle name="1_tree_쌍용_수량산출서-1201_단위수량15 2" xfId="15671"/>
    <cellStyle name="1_tree_쌍용_수량산출서-1201_단위수량15 3" xfId="15672"/>
    <cellStyle name="1_tree_쌍용_수량산출서-1201_도곡단위수량" xfId="15673"/>
    <cellStyle name="1_tree_쌍용_수량산출서-1201_도곡단위수량 2" xfId="15674"/>
    <cellStyle name="1_tree_쌍용_수량산출서-1201_도곡단위수량 3" xfId="15675"/>
    <cellStyle name="1_tree_쌍용_수량산출서-1201_철거단위수량" xfId="15676"/>
    <cellStyle name="1_tree_쌍용_수량산출서-1201_철거단위수량 2" xfId="15677"/>
    <cellStyle name="1_tree_쌍용_수량산출서-1201_철거단위수량 3" xfId="15678"/>
    <cellStyle name="1_tree_쌍용_수량산출서-1201_철거수량" xfId="15679"/>
    <cellStyle name="1_tree_쌍용_수량산출서-1201_철거수량 2" xfId="15680"/>
    <cellStyle name="1_tree_쌍용_수량산출서-1201_철거수량 3" xfId="15681"/>
    <cellStyle name="1_tree_쌍용_수량산출서-1201_한수단위수량" xfId="15682"/>
    <cellStyle name="1_tree_쌍용_수량산출서-1201_한수단위수량 2" xfId="15683"/>
    <cellStyle name="1_tree_쌍용_수량산출서-1201_한수단위수량 3" xfId="15684"/>
    <cellStyle name="1_tree_쌍용_시설물단위수량" xfId="15685"/>
    <cellStyle name="1_tree_쌍용_시설물단위수량 2" xfId="15686"/>
    <cellStyle name="1_tree_쌍용_시설물단위수량 3" xfId="15687"/>
    <cellStyle name="1_tree_쌍용_시설물단위수량1" xfId="15688"/>
    <cellStyle name="1_tree_쌍용_시설물단위수량1 2" xfId="15689"/>
    <cellStyle name="1_tree_쌍용_시설물단위수량1 3" xfId="15690"/>
    <cellStyle name="1_tree_쌍용_시설물단위수량1_시설물단위수량" xfId="15691"/>
    <cellStyle name="1_tree_쌍용_시설물단위수량1_시설물단위수량 2" xfId="15692"/>
    <cellStyle name="1_tree_쌍용_시설물단위수량1_시설물단위수량 3" xfId="15693"/>
    <cellStyle name="1_tree_쌍용_오창수량산출서" xfId="15694"/>
    <cellStyle name="1_tree_쌍용_오창수량산출서 2" xfId="15695"/>
    <cellStyle name="1_tree_쌍용_오창수량산출서 3" xfId="15696"/>
    <cellStyle name="1_tree_쌍용_오창수량산출서_NEW단위수량-주산" xfId="15697"/>
    <cellStyle name="1_tree_쌍용_오창수량산출서_NEW단위수량-주산 2" xfId="15698"/>
    <cellStyle name="1_tree_쌍용_오창수량산출서_NEW단위수량-주산 3" xfId="15699"/>
    <cellStyle name="1_tree_쌍용_오창수량산출서_남대천단위수량" xfId="15700"/>
    <cellStyle name="1_tree_쌍용_오창수량산출서_남대천단위수량 2" xfId="15701"/>
    <cellStyle name="1_tree_쌍용_오창수량산출서_남대천단위수량 3" xfId="15702"/>
    <cellStyle name="1_tree_쌍용_오창수량산출서_단위수량" xfId="15703"/>
    <cellStyle name="1_tree_쌍용_오창수량산출서_단위수량 2" xfId="15704"/>
    <cellStyle name="1_tree_쌍용_오창수량산출서_단위수량 3" xfId="15705"/>
    <cellStyle name="1_tree_쌍용_오창수량산출서_단위수량1" xfId="15706"/>
    <cellStyle name="1_tree_쌍용_오창수량산출서_단위수량1 2" xfId="15707"/>
    <cellStyle name="1_tree_쌍용_오창수량산출서_단위수량1 3" xfId="15708"/>
    <cellStyle name="1_tree_쌍용_오창수량산출서_단위수량15" xfId="15709"/>
    <cellStyle name="1_tree_쌍용_오창수량산출서_단위수량15 2" xfId="15710"/>
    <cellStyle name="1_tree_쌍용_오창수량산출서_단위수량15 3" xfId="15711"/>
    <cellStyle name="1_tree_쌍용_오창수량산출서_도곡단위수량" xfId="15712"/>
    <cellStyle name="1_tree_쌍용_오창수량산출서_도곡단위수량 2" xfId="15713"/>
    <cellStyle name="1_tree_쌍용_오창수량산출서_도곡단위수량 3" xfId="15714"/>
    <cellStyle name="1_tree_쌍용_오창수량산출서_수량산출서-11.25" xfId="15715"/>
    <cellStyle name="1_tree_쌍용_오창수량산출서_수량산출서-11.25 2" xfId="15716"/>
    <cellStyle name="1_tree_쌍용_오창수량산출서_수량산출서-11.25 3" xfId="15717"/>
    <cellStyle name="1_tree_쌍용_오창수량산출서_수량산출서-11.25_NEW단위수량-주산" xfId="15718"/>
    <cellStyle name="1_tree_쌍용_오창수량산출서_수량산출서-11.25_NEW단위수량-주산 2" xfId="15719"/>
    <cellStyle name="1_tree_쌍용_오창수량산출서_수량산출서-11.25_NEW단위수량-주산 3" xfId="15720"/>
    <cellStyle name="1_tree_쌍용_오창수량산출서_수량산출서-11.25_남대천단위수량" xfId="15721"/>
    <cellStyle name="1_tree_쌍용_오창수량산출서_수량산출서-11.25_남대천단위수량 2" xfId="15722"/>
    <cellStyle name="1_tree_쌍용_오창수량산출서_수량산출서-11.25_남대천단위수량 3" xfId="15723"/>
    <cellStyle name="1_tree_쌍용_오창수량산출서_수량산출서-11.25_단위수량" xfId="15724"/>
    <cellStyle name="1_tree_쌍용_오창수량산출서_수량산출서-11.25_단위수량 2" xfId="15725"/>
    <cellStyle name="1_tree_쌍용_오창수량산출서_수량산출서-11.25_단위수량 3" xfId="15726"/>
    <cellStyle name="1_tree_쌍용_오창수량산출서_수량산출서-11.25_단위수량1" xfId="15727"/>
    <cellStyle name="1_tree_쌍용_오창수량산출서_수량산출서-11.25_단위수량1 2" xfId="15728"/>
    <cellStyle name="1_tree_쌍용_오창수량산출서_수량산출서-11.25_단위수량1 3" xfId="15729"/>
    <cellStyle name="1_tree_쌍용_오창수량산출서_수량산출서-11.25_단위수량15" xfId="15730"/>
    <cellStyle name="1_tree_쌍용_오창수량산출서_수량산출서-11.25_단위수량15 2" xfId="15731"/>
    <cellStyle name="1_tree_쌍용_오창수량산출서_수량산출서-11.25_단위수량15 3" xfId="15732"/>
    <cellStyle name="1_tree_쌍용_오창수량산출서_수량산출서-11.25_도곡단위수량" xfId="15733"/>
    <cellStyle name="1_tree_쌍용_오창수량산출서_수량산출서-11.25_도곡단위수량 2" xfId="15734"/>
    <cellStyle name="1_tree_쌍용_오창수량산출서_수량산출서-11.25_도곡단위수량 3" xfId="15735"/>
    <cellStyle name="1_tree_쌍용_오창수량산출서_수량산출서-11.25_철거단위수량" xfId="15736"/>
    <cellStyle name="1_tree_쌍용_오창수량산출서_수량산출서-11.25_철거단위수량 2" xfId="15737"/>
    <cellStyle name="1_tree_쌍용_오창수량산출서_수량산출서-11.25_철거단위수량 3" xfId="15738"/>
    <cellStyle name="1_tree_쌍용_오창수량산출서_수량산출서-11.25_철거수량" xfId="15739"/>
    <cellStyle name="1_tree_쌍용_오창수량산출서_수량산출서-11.25_철거수량 2" xfId="15740"/>
    <cellStyle name="1_tree_쌍용_오창수량산출서_수량산출서-11.25_철거수량 3" xfId="15741"/>
    <cellStyle name="1_tree_쌍용_오창수량산출서_수량산출서-11.25_한수단위수량" xfId="15742"/>
    <cellStyle name="1_tree_쌍용_오창수량산출서_수량산출서-11.25_한수단위수량 2" xfId="15743"/>
    <cellStyle name="1_tree_쌍용_오창수량산출서_수량산출서-11.25_한수단위수량 3" xfId="15744"/>
    <cellStyle name="1_tree_쌍용_오창수량산출서_수량산출서-1201" xfId="15745"/>
    <cellStyle name="1_tree_쌍용_오창수량산출서_수량산출서-1201 2" xfId="15746"/>
    <cellStyle name="1_tree_쌍용_오창수량산출서_수량산출서-1201 3" xfId="15747"/>
    <cellStyle name="1_tree_쌍용_오창수량산출서_수량산출서-1201_NEW단위수량-주산" xfId="15748"/>
    <cellStyle name="1_tree_쌍용_오창수량산출서_수량산출서-1201_NEW단위수량-주산 2" xfId="15749"/>
    <cellStyle name="1_tree_쌍용_오창수량산출서_수량산출서-1201_NEW단위수량-주산 3" xfId="15750"/>
    <cellStyle name="1_tree_쌍용_오창수량산출서_수량산출서-1201_남대천단위수량" xfId="15751"/>
    <cellStyle name="1_tree_쌍용_오창수량산출서_수량산출서-1201_남대천단위수량 2" xfId="15752"/>
    <cellStyle name="1_tree_쌍용_오창수량산출서_수량산출서-1201_남대천단위수량 3" xfId="15753"/>
    <cellStyle name="1_tree_쌍용_오창수량산출서_수량산출서-1201_단위수량" xfId="15754"/>
    <cellStyle name="1_tree_쌍용_오창수량산출서_수량산출서-1201_단위수량 2" xfId="15755"/>
    <cellStyle name="1_tree_쌍용_오창수량산출서_수량산출서-1201_단위수량 3" xfId="15756"/>
    <cellStyle name="1_tree_쌍용_오창수량산출서_수량산출서-1201_단위수량1" xfId="15757"/>
    <cellStyle name="1_tree_쌍용_오창수량산출서_수량산출서-1201_단위수량1 2" xfId="15758"/>
    <cellStyle name="1_tree_쌍용_오창수량산출서_수량산출서-1201_단위수량1 3" xfId="15759"/>
    <cellStyle name="1_tree_쌍용_오창수량산출서_수량산출서-1201_단위수량15" xfId="15760"/>
    <cellStyle name="1_tree_쌍용_오창수량산출서_수량산출서-1201_단위수량15 2" xfId="15761"/>
    <cellStyle name="1_tree_쌍용_오창수량산출서_수량산출서-1201_단위수량15 3" xfId="15762"/>
    <cellStyle name="1_tree_쌍용_오창수량산출서_수량산출서-1201_도곡단위수량" xfId="15763"/>
    <cellStyle name="1_tree_쌍용_오창수량산출서_수량산출서-1201_도곡단위수량 2" xfId="15764"/>
    <cellStyle name="1_tree_쌍용_오창수량산출서_수량산출서-1201_도곡단위수량 3" xfId="15765"/>
    <cellStyle name="1_tree_쌍용_오창수량산출서_수량산출서-1201_철거단위수량" xfId="15766"/>
    <cellStyle name="1_tree_쌍용_오창수량산출서_수량산출서-1201_철거단위수량 2" xfId="15767"/>
    <cellStyle name="1_tree_쌍용_오창수량산출서_수량산출서-1201_철거단위수량 3" xfId="15768"/>
    <cellStyle name="1_tree_쌍용_오창수량산출서_수량산출서-1201_철거수량" xfId="15769"/>
    <cellStyle name="1_tree_쌍용_오창수량산출서_수량산출서-1201_철거수량 2" xfId="15770"/>
    <cellStyle name="1_tree_쌍용_오창수량산출서_수량산출서-1201_철거수량 3" xfId="15771"/>
    <cellStyle name="1_tree_쌍용_오창수량산출서_수량산출서-1201_한수단위수량" xfId="15772"/>
    <cellStyle name="1_tree_쌍용_오창수량산출서_수량산출서-1201_한수단위수량 2" xfId="15773"/>
    <cellStyle name="1_tree_쌍용_오창수량산출서_수량산출서-1201_한수단위수량 3" xfId="15774"/>
    <cellStyle name="1_tree_쌍용_오창수량산출서_시설물단위수량" xfId="15775"/>
    <cellStyle name="1_tree_쌍용_오창수량산출서_시설물단위수량 2" xfId="15776"/>
    <cellStyle name="1_tree_쌍용_오창수량산출서_시설물단위수량 3" xfId="15777"/>
    <cellStyle name="1_tree_쌍용_오창수량산출서_시설물단위수량1" xfId="15778"/>
    <cellStyle name="1_tree_쌍용_오창수량산출서_시설물단위수량1 2" xfId="15779"/>
    <cellStyle name="1_tree_쌍용_오창수량산출서_시설물단위수량1 3" xfId="15780"/>
    <cellStyle name="1_tree_쌍용_오창수량산출서_시설물단위수량1_시설물단위수량" xfId="15781"/>
    <cellStyle name="1_tree_쌍용_오창수량산출서_시설물단위수량1_시설물단위수량 2" xfId="15782"/>
    <cellStyle name="1_tree_쌍용_오창수량산출서_시설물단위수량1_시설물단위수량 3" xfId="15783"/>
    <cellStyle name="1_tree_쌍용_오창수량산출서_철거단위수량" xfId="15784"/>
    <cellStyle name="1_tree_쌍용_오창수량산출서_철거단위수량 2" xfId="15785"/>
    <cellStyle name="1_tree_쌍용_오창수량산출서_철거단위수량 3" xfId="15786"/>
    <cellStyle name="1_tree_쌍용_오창수량산출서_철거수량" xfId="15787"/>
    <cellStyle name="1_tree_쌍용_오창수량산출서_철거수량 2" xfId="15788"/>
    <cellStyle name="1_tree_쌍용_오창수량산출서_철거수량 3" xfId="15789"/>
    <cellStyle name="1_tree_쌍용_오창수량산출서_한수단위수량" xfId="15790"/>
    <cellStyle name="1_tree_쌍용_오창수량산출서_한수단위수량 2" xfId="15791"/>
    <cellStyle name="1_tree_쌍용_오창수량산출서_한수단위수량 3" xfId="15792"/>
    <cellStyle name="1_tree_쌍용_철거단위수량" xfId="15793"/>
    <cellStyle name="1_tree_쌍용_철거단위수량 2" xfId="15794"/>
    <cellStyle name="1_tree_쌍용_철거단위수량 3" xfId="15795"/>
    <cellStyle name="1_tree_쌍용_철거수량" xfId="15796"/>
    <cellStyle name="1_tree_쌍용_철거수량 2" xfId="15797"/>
    <cellStyle name="1_tree_쌍용_철거수량 3" xfId="15798"/>
    <cellStyle name="1_tree_쌍용_한수단위수량" xfId="15799"/>
    <cellStyle name="1_tree_쌍용_한수단위수량 2" xfId="15800"/>
    <cellStyle name="1_tree_쌍용_한수단위수량 3" xfId="15801"/>
    <cellStyle name="1_tree_쌍용수량0905" xfId="6878"/>
    <cellStyle name="1_tree_쌍용수량0905_04.마전중(기계변경후 )" xfId="6879"/>
    <cellStyle name="1_tree_쌍용수량0905_백화점화장실인테리어" xfId="6880"/>
    <cellStyle name="1_tree_쌍용수량0905_백화점화장실인테리어_04.마전중(기계변경후 )" xfId="6881"/>
    <cellStyle name="1_tree_쌍용수량0905_설계내역서" xfId="6882"/>
    <cellStyle name="1_tree_쌍용수량0905_설계내역서_04.마전중(기계변경후 )" xfId="6883"/>
    <cellStyle name="1_tree_쌍용수량0905_설계내역서_백화점화장실인테리어" xfId="6884"/>
    <cellStyle name="1_tree_쌍용수량0905_설계내역서_백화점화장실인테리어_04.마전중(기계변경후 )" xfId="6885"/>
    <cellStyle name="1_tree_쌍용수량0905_설계내역서_울산FITNESS인테리어" xfId="6886"/>
    <cellStyle name="1_tree_쌍용수량0905_설계내역서_울산FITNESS인테리어_04.마전중(기계변경후 )" xfId="6887"/>
    <cellStyle name="1_tree_쌍용수량0905_설계내역서_화명조경" xfId="6888"/>
    <cellStyle name="1_tree_쌍용수량0905_설계내역서_화명조경_04.마전중(기계변경후 )" xfId="6889"/>
    <cellStyle name="1_tree_쌍용수량0905_설계내역서_화명조경_백화점화장실인테리어" xfId="6890"/>
    <cellStyle name="1_tree_쌍용수량0905_설계내역서_화명조경_백화점화장실인테리어_04.마전중(기계변경후 )" xfId="6891"/>
    <cellStyle name="1_tree_쌍용수량0905_설계내역서_화명조경_울산FITNESS인테리어" xfId="6892"/>
    <cellStyle name="1_tree_쌍용수량0905_설계내역서_화명조경_울산FITNESS인테리어_04.마전중(기계변경후 )" xfId="6893"/>
    <cellStyle name="1_tree_쌍용수량0905_설계내역서1월7일" xfId="6894"/>
    <cellStyle name="1_tree_쌍용수량0905_설계내역서1월7일_04.마전중(기계변경후 )" xfId="6895"/>
    <cellStyle name="1_tree_쌍용수량0905_설계내역서1월7일_백화점화장실인테리어" xfId="6896"/>
    <cellStyle name="1_tree_쌍용수량0905_설계내역서1월7일_백화점화장실인테리어_04.마전중(기계변경후 )" xfId="6897"/>
    <cellStyle name="1_tree_쌍용수량0905_설계내역서1월7일_울산FITNESS인테리어" xfId="6898"/>
    <cellStyle name="1_tree_쌍용수량0905_설계내역서1월7일_울산FITNESS인테리어_04.마전중(기계변경후 )" xfId="6899"/>
    <cellStyle name="1_tree_쌍용수량0905_설계내역서1월7일_화명조경" xfId="6900"/>
    <cellStyle name="1_tree_쌍용수량0905_설계내역서1월7일_화명조경_04.마전중(기계변경후 )" xfId="6901"/>
    <cellStyle name="1_tree_쌍용수량0905_설계내역서1월7일_화명조경_백화점화장실인테리어" xfId="6902"/>
    <cellStyle name="1_tree_쌍용수량0905_설계내역서1월7일_화명조경_백화점화장실인테리어_04.마전중(기계변경후 )" xfId="6903"/>
    <cellStyle name="1_tree_쌍용수량0905_설계내역서1월7일_화명조경_울산FITNESS인테리어" xfId="6904"/>
    <cellStyle name="1_tree_쌍용수량0905_설계내역서1월7일_화명조경_울산FITNESS인테리어_04.마전중(기계변경후 )" xfId="6905"/>
    <cellStyle name="1_tree_쌍용수량0905_울산FITNESS인테리어" xfId="6906"/>
    <cellStyle name="1_tree_쌍용수량0905_울산FITNESS인테리어_04.마전중(기계변경후 )" xfId="6907"/>
    <cellStyle name="1_tree_쌍용수량0905_화명조경" xfId="6908"/>
    <cellStyle name="1_tree_쌍용수량0905_화명조경_04.마전중(기계변경후 )" xfId="6909"/>
    <cellStyle name="1_tree_쌍용수량0905_화명조경_백화점화장실인테리어" xfId="6910"/>
    <cellStyle name="1_tree_쌍용수량0905_화명조경_백화점화장실인테리어_04.마전중(기계변경후 )" xfId="6911"/>
    <cellStyle name="1_tree_쌍용수량0905_화명조경_울산FITNESS인테리어" xfId="6912"/>
    <cellStyle name="1_tree_쌍용수량0905_화명조경_울산FITNESS인테리어_04.마전중(기계변경후 )" xfId="6913"/>
    <cellStyle name="1_tree_안동수량산출" xfId="15802"/>
    <cellStyle name="1_tree_안동수량산출 2" xfId="15803"/>
    <cellStyle name="1_tree_안동수량산출 3" xfId="15804"/>
    <cellStyle name="1_tree_안동수량산출최종" xfId="15805"/>
    <cellStyle name="1_tree_안동수량산출최종 2" xfId="15806"/>
    <cellStyle name="1_tree_안동수량산출최종 3" xfId="15807"/>
    <cellStyle name="1_tree_오창수량산출서" xfId="15808"/>
    <cellStyle name="1_tree_오창수량산출서 2" xfId="15809"/>
    <cellStyle name="1_tree_오창수량산출서 3" xfId="15810"/>
    <cellStyle name="1_tree_오창수량산출서_NEW단위수량-주산" xfId="15811"/>
    <cellStyle name="1_tree_오창수량산출서_NEW단위수량-주산 2" xfId="15812"/>
    <cellStyle name="1_tree_오창수량산출서_NEW단위수량-주산 3" xfId="15813"/>
    <cellStyle name="1_tree_오창수량산출서_남대천단위수량" xfId="15814"/>
    <cellStyle name="1_tree_오창수량산출서_남대천단위수량 2" xfId="15815"/>
    <cellStyle name="1_tree_오창수량산출서_남대천단위수량 3" xfId="15816"/>
    <cellStyle name="1_tree_오창수량산출서_단위수량" xfId="15817"/>
    <cellStyle name="1_tree_오창수량산출서_단위수량 2" xfId="15818"/>
    <cellStyle name="1_tree_오창수량산출서_단위수량 3" xfId="15819"/>
    <cellStyle name="1_tree_오창수량산출서_단위수량1" xfId="15820"/>
    <cellStyle name="1_tree_오창수량산출서_단위수량1 2" xfId="15821"/>
    <cellStyle name="1_tree_오창수량산출서_단위수량1 3" xfId="15822"/>
    <cellStyle name="1_tree_오창수량산출서_단위수량15" xfId="15823"/>
    <cellStyle name="1_tree_오창수량산출서_단위수량15 2" xfId="15824"/>
    <cellStyle name="1_tree_오창수량산출서_단위수량15 3" xfId="15825"/>
    <cellStyle name="1_tree_오창수량산출서_도곡단위수량" xfId="15826"/>
    <cellStyle name="1_tree_오창수량산출서_도곡단위수량 2" xfId="15827"/>
    <cellStyle name="1_tree_오창수량산출서_도곡단위수량 3" xfId="15828"/>
    <cellStyle name="1_tree_오창수량산출서_수량산출서-11.25" xfId="15829"/>
    <cellStyle name="1_tree_오창수량산출서_수량산출서-11.25 2" xfId="15830"/>
    <cellStyle name="1_tree_오창수량산출서_수량산출서-11.25 3" xfId="15831"/>
    <cellStyle name="1_tree_오창수량산출서_수량산출서-11.25_NEW단위수량-주산" xfId="15832"/>
    <cellStyle name="1_tree_오창수량산출서_수량산출서-11.25_NEW단위수량-주산 2" xfId="15833"/>
    <cellStyle name="1_tree_오창수량산출서_수량산출서-11.25_NEW단위수량-주산 3" xfId="15834"/>
    <cellStyle name="1_tree_오창수량산출서_수량산출서-11.25_남대천단위수량" xfId="15835"/>
    <cellStyle name="1_tree_오창수량산출서_수량산출서-11.25_남대천단위수량 2" xfId="15836"/>
    <cellStyle name="1_tree_오창수량산출서_수량산출서-11.25_남대천단위수량 3" xfId="15837"/>
    <cellStyle name="1_tree_오창수량산출서_수량산출서-11.25_단위수량" xfId="15838"/>
    <cellStyle name="1_tree_오창수량산출서_수량산출서-11.25_단위수량 2" xfId="15839"/>
    <cellStyle name="1_tree_오창수량산출서_수량산출서-11.25_단위수량 3" xfId="15840"/>
    <cellStyle name="1_tree_오창수량산출서_수량산출서-11.25_단위수량1" xfId="15841"/>
    <cellStyle name="1_tree_오창수량산출서_수량산출서-11.25_단위수량1 2" xfId="15842"/>
    <cellStyle name="1_tree_오창수량산출서_수량산출서-11.25_단위수량1 3" xfId="15843"/>
    <cellStyle name="1_tree_오창수량산출서_수량산출서-11.25_단위수량15" xfId="15844"/>
    <cellStyle name="1_tree_오창수량산출서_수량산출서-11.25_단위수량15 2" xfId="15845"/>
    <cellStyle name="1_tree_오창수량산출서_수량산출서-11.25_단위수량15 3" xfId="15846"/>
    <cellStyle name="1_tree_오창수량산출서_수량산출서-11.25_도곡단위수량" xfId="15847"/>
    <cellStyle name="1_tree_오창수량산출서_수량산출서-11.25_도곡단위수량 2" xfId="15848"/>
    <cellStyle name="1_tree_오창수량산출서_수량산출서-11.25_도곡단위수량 3" xfId="15849"/>
    <cellStyle name="1_tree_오창수량산출서_수량산출서-11.25_철거단위수량" xfId="15850"/>
    <cellStyle name="1_tree_오창수량산출서_수량산출서-11.25_철거단위수량 2" xfId="15851"/>
    <cellStyle name="1_tree_오창수량산출서_수량산출서-11.25_철거단위수량 3" xfId="15852"/>
    <cellStyle name="1_tree_오창수량산출서_수량산출서-11.25_철거수량" xfId="15853"/>
    <cellStyle name="1_tree_오창수량산출서_수량산출서-11.25_철거수량 2" xfId="15854"/>
    <cellStyle name="1_tree_오창수량산출서_수량산출서-11.25_철거수량 3" xfId="15855"/>
    <cellStyle name="1_tree_오창수량산출서_수량산출서-11.25_한수단위수량" xfId="15856"/>
    <cellStyle name="1_tree_오창수량산출서_수량산출서-11.25_한수단위수량 2" xfId="15857"/>
    <cellStyle name="1_tree_오창수량산출서_수량산출서-11.25_한수단위수량 3" xfId="15858"/>
    <cellStyle name="1_tree_오창수량산출서_수량산출서-1201" xfId="15859"/>
    <cellStyle name="1_tree_오창수량산출서_수량산출서-1201 2" xfId="15860"/>
    <cellStyle name="1_tree_오창수량산출서_수량산출서-1201 3" xfId="15861"/>
    <cellStyle name="1_tree_오창수량산출서_수량산출서-1201_NEW단위수량-주산" xfId="15862"/>
    <cellStyle name="1_tree_오창수량산출서_수량산출서-1201_NEW단위수량-주산 2" xfId="15863"/>
    <cellStyle name="1_tree_오창수량산출서_수량산출서-1201_NEW단위수량-주산 3" xfId="15864"/>
    <cellStyle name="1_tree_오창수량산출서_수량산출서-1201_남대천단위수량" xfId="15865"/>
    <cellStyle name="1_tree_오창수량산출서_수량산출서-1201_남대천단위수량 2" xfId="15866"/>
    <cellStyle name="1_tree_오창수량산출서_수량산출서-1201_남대천단위수량 3" xfId="15867"/>
    <cellStyle name="1_tree_오창수량산출서_수량산출서-1201_단위수량" xfId="15868"/>
    <cellStyle name="1_tree_오창수량산출서_수량산출서-1201_단위수량 2" xfId="15869"/>
    <cellStyle name="1_tree_오창수량산출서_수량산출서-1201_단위수량 3" xfId="15870"/>
    <cellStyle name="1_tree_오창수량산출서_수량산출서-1201_단위수량1" xfId="15871"/>
    <cellStyle name="1_tree_오창수량산출서_수량산출서-1201_단위수량1 2" xfId="15872"/>
    <cellStyle name="1_tree_오창수량산출서_수량산출서-1201_단위수량1 3" xfId="15873"/>
    <cellStyle name="1_tree_오창수량산출서_수량산출서-1201_단위수량15" xfId="15874"/>
    <cellStyle name="1_tree_오창수량산출서_수량산출서-1201_단위수량15 2" xfId="15875"/>
    <cellStyle name="1_tree_오창수량산출서_수량산출서-1201_단위수량15 3" xfId="15876"/>
    <cellStyle name="1_tree_오창수량산출서_수량산출서-1201_도곡단위수량" xfId="15877"/>
    <cellStyle name="1_tree_오창수량산출서_수량산출서-1201_도곡단위수량 2" xfId="15878"/>
    <cellStyle name="1_tree_오창수량산출서_수량산출서-1201_도곡단위수량 3" xfId="15879"/>
    <cellStyle name="1_tree_오창수량산출서_수량산출서-1201_철거단위수량" xfId="15880"/>
    <cellStyle name="1_tree_오창수량산출서_수량산출서-1201_철거단위수량 2" xfId="15881"/>
    <cellStyle name="1_tree_오창수량산출서_수량산출서-1201_철거단위수량 3" xfId="15882"/>
    <cellStyle name="1_tree_오창수량산출서_수량산출서-1201_철거수량" xfId="15883"/>
    <cellStyle name="1_tree_오창수량산출서_수량산출서-1201_철거수량 2" xfId="15884"/>
    <cellStyle name="1_tree_오창수량산출서_수량산출서-1201_철거수량 3" xfId="15885"/>
    <cellStyle name="1_tree_오창수량산출서_수량산출서-1201_한수단위수량" xfId="15886"/>
    <cellStyle name="1_tree_오창수량산출서_수량산출서-1201_한수단위수량 2" xfId="15887"/>
    <cellStyle name="1_tree_오창수량산출서_수량산출서-1201_한수단위수량 3" xfId="15888"/>
    <cellStyle name="1_tree_오창수량산출서_시설물단위수량" xfId="15889"/>
    <cellStyle name="1_tree_오창수량산출서_시설물단위수량 2" xfId="15890"/>
    <cellStyle name="1_tree_오창수량산출서_시설물단위수량 3" xfId="15891"/>
    <cellStyle name="1_tree_오창수량산출서_시설물단위수량1" xfId="15892"/>
    <cellStyle name="1_tree_오창수량산출서_시설물단위수량1 2" xfId="15893"/>
    <cellStyle name="1_tree_오창수량산출서_시설물단위수량1 3" xfId="15894"/>
    <cellStyle name="1_tree_오창수량산출서_시설물단위수량1_시설물단위수량" xfId="15895"/>
    <cellStyle name="1_tree_오창수량산출서_시설물단위수량1_시설물단위수량 2" xfId="15896"/>
    <cellStyle name="1_tree_오창수량산출서_시설물단위수량1_시설물단위수량 3" xfId="15897"/>
    <cellStyle name="1_tree_오창수량산출서_철거단위수량" xfId="15898"/>
    <cellStyle name="1_tree_오창수량산출서_철거단위수량 2" xfId="15899"/>
    <cellStyle name="1_tree_오창수량산출서_철거단위수량 3" xfId="15900"/>
    <cellStyle name="1_tree_오창수량산출서_철거수량" xfId="15901"/>
    <cellStyle name="1_tree_오창수량산출서_철거수량 2" xfId="15902"/>
    <cellStyle name="1_tree_오창수량산출서_철거수량 3" xfId="15903"/>
    <cellStyle name="1_tree_오창수량산출서_한수단위수량" xfId="15904"/>
    <cellStyle name="1_tree_오창수량산출서_한수단위수량 2" xfId="15905"/>
    <cellStyle name="1_tree_오창수량산출서_한수단위수량 3" xfId="15906"/>
    <cellStyle name="1_tree_용평단위수량" xfId="15907"/>
    <cellStyle name="1_tree_용평단위수량 2" xfId="15908"/>
    <cellStyle name="1_tree_용평단위수량 3" xfId="15909"/>
    <cellStyle name="1_tree_운동장단위수량" xfId="15910"/>
    <cellStyle name="1_tree_운동장단위수량 2" xfId="15911"/>
    <cellStyle name="1_tree_운동장단위수량 3" xfId="15912"/>
    <cellStyle name="1_tree_울산FITNESS인테리어" xfId="6914"/>
    <cellStyle name="1_tree_울산FITNESS인테리어_04.마전중(기계변경후 )" xfId="6915"/>
    <cellStyle name="1_tree_원가계산서" xfId="6916"/>
    <cellStyle name="1_tree_원가계산서_00갑지" xfId="6917"/>
    <cellStyle name="1_tree_원가계산서_00갑지_04.마전중(기계변경후 )" xfId="6918"/>
    <cellStyle name="1_tree_원가계산서_00갑지_백화점화장실인테리어" xfId="6919"/>
    <cellStyle name="1_tree_원가계산서_00갑지_백화점화장실인테리어_04.마전중(기계변경후 )" xfId="6920"/>
    <cellStyle name="1_tree_원가계산서_00갑지_설계내역서" xfId="6921"/>
    <cellStyle name="1_tree_원가계산서_00갑지_설계내역서_04.마전중(기계변경후 )" xfId="6922"/>
    <cellStyle name="1_tree_원가계산서_00갑지_설계내역서_백화점화장실인테리어" xfId="6923"/>
    <cellStyle name="1_tree_원가계산서_00갑지_설계내역서_백화점화장실인테리어_04.마전중(기계변경후 )" xfId="6924"/>
    <cellStyle name="1_tree_원가계산서_00갑지_설계내역서_울산FITNESS인테리어" xfId="6925"/>
    <cellStyle name="1_tree_원가계산서_00갑지_설계내역서_울산FITNESS인테리어_04.마전중(기계변경후 )" xfId="6926"/>
    <cellStyle name="1_tree_원가계산서_00갑지_설계내역서_화명조경" xfId="6927"/>
    <cellStyle name="1_tree_원가계산서_00갑지_설계내역서_화명조경_04.마전중(기계변경후 )" xfId="6928"/>
    <cellStyle name="1_tree_원가계산서_00갑지_설계내역서_화명조경_백화점화장실인테리어" xfId="6929"/>
    <cellStyle name="1_tree_원가계산서_00갑지_설계내역서_화명조경_백화점화장실인테리어_04.마전중(기계변경후 )" xfId="6930"/>
    <cellStyle name="1_tree_원가계산서_00갑지_설계내역서_화명조경_울산FITNESS인테리어" xfId="6931"/>
    <cellStyle name="1_tree_원가계산서_00갑지_설계내역서_화명조경_울산FITNESS인테리어_04.마전중(기계변경후 )" xfId="6932"/>
    <cellStyle name="1_tree_원가계산서_00갑지_설계내역서1월7일" xfId="6933"/>
    <cellStyle name="1_tree_원가계산서_00갑지_설계내역서1월7일_04.마전중(기계변경후 )" xfId="6934"/>
    <cellStyle name="1_tree_원가계산서_00갑지_설계내역서1월7일_백화점화장실인테리어" xfId="6935"/>
    <cellStyle name="1_tree_원가계산서_00갑지_설계내역서1월7일_백화점화장실인테리어_04.마전중(기계변경후 )" xfId="6936"/>
    <cellStyle name="1_tree_원가계산서_00갑지_설계내역서1월7일_울산FITNESS인테리어" xfId="6937"/>
    <cellStyle name="1_tree_원가계산서_00갑지_설계내역서1월7일_울산FITNESS인테리어_04.마전중(기계변경후 )" xfId="6938"/>
    <cellStyle name="1_tree_원가계산서_00갑지_설계내역서1월7일_화명조경" xfId="6939"/>
    <cellStyle name="1_tree_원가계산서_00갑지_설계내역서1월7일_화명조경_04.마전중(기계변경후 )" xfId="6940"/>
    <cellStyle name="1_tree_원가계산서_00갑지_설계내역서1월7일_화명조경_백화점화장실인테리어" xfId="6941"/>
    <cellStyle name="1_tree_원가계산서_00갑지_설계내역서1월7일_화명조경_백화점화장실인테리어_04.마전중(기계변경후 )" xfId="6942"/>
    <cellStyle name="1_tree_원가계산서_00갑지_설계내역서1월7일_화명조경_울산FITNESS인테리어" xfId="6943"/>
    <cellStyle name="1_tree_원가계산서_00갑지_설계내역서1월7일_화명조경_울산FITNESS인테리어_04.마전중(기계변경후 )" xfId="6944"/>
    <cellStyle name="1_tree_원가계산서_00갑지_울산FITNESS인테리어" xfId="6945"/>
    <cellStyle name="1_tree_원가계산서_00갑지_울산FITNESS인테리어_04.마전중(기계변경후 )" xfId="6946"/>
    <cellStyle name="1_tree_원가계산서_00갑지_화명조경" xfId="6947"/>
    <cellStyle name="1_tree_원가계산서_00갑지_화명조경_04.마전중(기계변경후 )" xfId="6948"/>
    <cellStyle name="1_tree_원가계산서_00갑지_화명조경_백화점화장실인테리어" xfId="6949"/>
    <cellStyle name="1_tree_원가계산서_00갑지_화명조경_백화점화장실인테리어_04.마전중(기계변경후 )" xfId="6950"/>
    <cellStyle name="1_tree_원가계산서_00갑지_화명조경_울산FITNESS인테리어" xfId="6951"/>
    <cellStyle name="1_tree_원가계산서_00갑지_화명조경_울산FITNESS인테리어_04.마전중(기계변경후 )" xfId="6952"/>
    <cellStyle name="1_tree_원가계산서_04.마전중(기계변경후 )" xfId="6953"/>
    <cellStyle name="1_tree_원가계산서_과천놀이터설계서" xfId="6954"/>
    <cellStyle name="1_tree_원가계산서_과천놀이터설계서_04.마전중(기계변경후 )" xfId="6955"/>
    <cellStyle name="1_tree_원가계산서_과천놀이터설계서_백화점화장실인테리어" xfId="6956"/>
    <cellStyle name="1_tree_원가계산서_과천놀이터설계서_백화점화장실인테리어_04.마전중(기계변경후 )" xfId="6957"/>
    <cellStyle name="1_tree_원가계산서_과천놀이터설계서_설계내역서" xfId="6958"/>
    <cellStyle name="1_tree_원가계산서_과천놀이터설계서_설계내역서_04.마전중(기계변경후 )" xfId="6959"/>
    <cellStyle name="1_tree_원가계산서_과천놀이터설계서_설계내역서_백화점화장실인테리어" xfId="6960"/>
    <cellStyle name="1_tree_원가계산서_과천놀이터설계서_설계내역서_백화점화장실인테리어_04.마전중(기계변경후 )" xfId="6961"/>
    <cellStyle name="1_tree_원가계산서_과천놀이터설계서_설계내역서_울산FITNESS인테리어" xfId="6962"/>
    <cellStyle name="1_tree_원가계산서_과천놀이터설계서_설계내역서_울산FITNESS인테리어_04.마전중(기계변경후 )" xfId="6963"/>
    <cellStyle name="1_tree_원가계산서_과천놀이터설계서_설계내역서_화명조경" xfId="6964"/>
    <cellStyle name="1_tree_원가계산서_과천놀이터설계서_설계내역서_화명조경_04.마전중(기계변경후 )" xfId="6965"/>
    <cellStyle name="1_tree_원가계산서_과천놀이터설계서_설계내역서_화명조경_백화점화장실인테리어" xfId="6966"/>
    <cellStyle name="1_tree_원가계산서_과천놀이터설계서_설계내역서_화명조경_백화점화장실인테리어_04.마전중(기계변경후 )" xfId="6967"/>
    <cellStyle name="1_tree_원가계산서_과천놀이터설계서_설계내역서_화명조경_울산FITNESS인테리어" xfId="6968"/>
    <cellStyle name="1_tree_원가계산서_과천놀이터설계서_설계내역서_화명조경_울산FITNESS인테리어_04.마전중(기계변경후 )" xfId="6969"/>
    <cellStyle name="1_tree_원가계산서_과천놀이터설계서_설계내역서1월7일" xfId="6970"/>
    <cellStyle name="1_tree_원가계산서_과천놀이터설계서_설계내역서1월7일_04.마전중(기계변경후 )" xfId="6971"/>
    <cellStyle name="1_tree_원가계산서_과천놀이터설계서_설계내역서1월7일_백화점화장실인테리어" xfId="6972"/>
    <cellStyle name="1_tree_원가계산서_과천놀이터설계서_설계내역서1월7일_백화점화장실인테리어_04.마전중(기계변경후 )" xfId="6973"/>
    <cellStyle name="1_tree_원가계산서_과천놀이터설계서_설계내역서1월7일_울산FITNESS인테리어" xfId="6974"/>
    <cellStyle name="1_tree_원가계산서_과천놀이터설계서_설계내역서1월7일_울산FITNESS인테리어_04.마전중(기계변경후 )" xfId="6975"/>
    <cellStyle name="1_tree_원가계산서_과천놀이터설계서_설계내역서1월7일_화명조경" xfId="6976"/>
    <cellStyle name="1_tree_원가계산서_과천놀이터설계서_설계내역서1월7일_화명조경_04.마전중(기계변경후 )" xfId="6977"/>
    <cellStyle name="1_tree_원가계산서_과천놀이터설계서_설계내역서1월7일_화명조경_백화점화장실인테리어" xfId="6978"/>
    <cellStyle name="1_tree_원가계산서_과천놀이터설계서_설계내역서1월7일_화명조경_백화점화장실인테리어_04.마전중(기계변경후 )" xfId="6979"/>
    <cellStyle name="1_tree_원가계산서_과천놀이터설계서_설계내역서1월7일_화명조경_울산FITNESS인테리어" xfId="6980"/>
    <cellStyle name="1_tree_원가계산서_과천놀이터설계서_설계내역서1월7일_화명조경_울산FITNESS인테리어_04.마전중(기계변경후 )" xfId="6981"/>
    <cellStyle name="1_tree_원가계산서_과천놀이터설계서_울산FITNESS인테리어" xfId="6982"/>
    <cellStyle name="1_tree_원가계산서_과천놀이터설계서_울산FITNESS인테리어_04.마전중(기계변경후 )" xfId="6983"/>
    <cellStyle name="1_tree_원가계산서_과천놀이터설계서_화명조경" xfId="6984"/>
    <cellStyle name="1_tree_원가계산서_과천놀이터설계서_화명조경_04.마전중(기계변경후 )" xfId="6985"/>
    <cellStyle name="1_tree_원가계산서_과천놀이터설계서_화명조경_백화점화장실인테리어" xfId="6986"/>
    <cellStyle name="1_tree_원가계산서_과천놀이터설계서_화명조경_백화점화장실인테리어_04.마전중(기계변경후 )" xfId="6987"/>
    <cellStyle name="1_tree_원가계산서_과천놀이터설계서_화명조경_울산FITNESS인테리어" xfId="6988"/>
    <cellStyle name="1_tree_원가계산서_과천놀이터설계서_화명조경_울산FITNESS인테리어_04.마전중(기계변경후 )" xfId="6989"/>
    <cellStyle name="1_tree_원가계산서_백화점화장실인테리어" xfId="6990"/>
    <cellStyle name="1_tree_원가계산서_백화점화장실인테리어_04.마전중(기계변경후 )" xfId="6991"/>
    <cellStyle name="1_tree_원가계산서_울산FITNESS인테리어" xfId="6992"/>
    <cellStyle name="1_tree_원가계산서_울산FITNESS인테리어_04.마전중(기계변경후 )" xfId="6993"/>
    <cellStyle name="1_tree_원가계산서_총괄갑지" xfId="6994"/>
    <cellStyle name="1_tree_원가계산서_총괄갑지_04.마전중(기계변경후 )" xfId="6995"/>
    <cellStyle name="1_tree_원가계산서_총괄갑지_백화점화장실인테리어" xfId="6996"/>
    <cellStyle name="1_tree_원가계산서_총괄갑지_백화점화장실인테리어_04.마전중(기계변경후 )" xfId="6997"/>
    <cellStyle name="1_tree_원가계산서_총괄갑지_설계내역서" xfId="6998"/>
    <cellStyle name="1_tree_원가계산서_총괄갑지_설계내역서_04.마전중(기계변경후 )" xfId="6999"/>
    <cellStyle name="1_tree_원가계산서_총괄갑지_설계내역서_백화점화장실인테리어" xfId="7000"/>
    <cellStyle name="1_tree_원가계산서_총괄갑지_설계내역서_백화점화장실인테리어_04.마전중(기계변경후 )" xfId="7001"/>
    <cellStyle name="1_tree_원가계산서_총괄갑지_설계내역서_울산FITNESS인테리어" xfId="7002"/>
    <cellStyle name="1_tree_원가계산서_총괄갑지_설계내역서_울산FITNESS인테리어_04.마전중(기계변경후 )" xfId="7003"/>
    <cellStyle name="1_tree_원가계산서_총괄갑지_설계내역서_화명조경" xfId="7004"/>
    <cellStyle name="1_tree_원가계산서_총괄갑지_설계내역서_화명조경_04.마전중(기계변경후 )" xfId="7005"/>
    <cellStyle name="1_tree_원가계산서_총괄갑지_설계내역서_화명조경_백화점화장실인테리어" xfId="7006"/>
    <cellStyle name="1_tree_원가계산서_총괄갑지_설계내역서_화명조경_백화점화장실인테리어_04.마전중(기계변경후 )" xfId="7007"/>
    <cellStyle name="1_tree_원가계산서_총괄갑지_설계내역서_화명조경_울산FITNESS인테리어" xfId="7008"/>
    <cellStyle name="1_tree_원가계산서_총괄갑지_설계내역서_화명조경_울산FITNESS인테리어_04.마전중(기계변경후 )" xfId="7009"/>
    <cellStyle name="1_tree_원가계산서_총괄갑지_설계내역서1월7일" xfId="7010"/>
    <cellStyle name="1_tree_원가계산서_총괄갑지_설계내역서1월7일_04.마전중(기계변경후 )" xfId="7011"/>
    <cellStyle name="1_tree_원가계산서_총괄갑지_설계내역서1월7일_백화점화장실인테리어" xfId="7012"/>
    <cellStyle name="1_tree_원가계산서_총괄갑지_설계내역서1월7일_백화점화장실인테리어_04.마전중(기계변경후 )" xfId="7013"/>
    <cellStyle name="1_tree_원가계산서_총괄갑지_설계내역서1월7일_울산FITNESS인테리어" xfId="7014"/>
    <cellStyle name="1_tree_원가계산서_총괄갑지_설계내역서1월7일_울산FITNESS인테리어_04.마전중(기계변경후 )" xfId="7015"/>
    <cellStyle name="1_tree_원가계산서_총괄갑지_설계내역서1월7일_화명조경" xfId="7016"/>
    <cellStyle name="1_tree_원가계산서_총괄갑지_설계내역서1월7일_화명조경_04.마전중(기계변경후 )" xfId="7017"/>
    <cellStyle name="1_tree_원가계산서_총괄갑지_설계내역서1월7일_화명조경_백화점화장실인테리어" xfId="7018"/>
    <cellStyle name="1_tree_원가계산서_총괄갑지_설계내역서1월7일_화명조경_백화점화장실인테리어_04.마전중(기계변경후 )" xfId="7019"/>
    <cellStyle name="1_tree_원가계산서_총괄갑지_설계내역서1월7일_화명조경_울산FITNESS인테리어" xfId="7020"/>
    <cellStyle name="1_tree_원가계산서_총괄갑지_설계내역서1월7일_화명조경_울산FITNESS인테리어_04.마전중(기계변경후 )" xfId="7021"/>
    <cellStyle name="1_tree_원가계산서_총괄갑지_울산FITNESS인테리어" xfId="7022"/>
    <cellStyle name="1_tree_원가계산서_총괄갑지_울산FITNESS인테리어_04.마전중(기계변경후 )" xfId="7023"/>
    <cellStyle name="1_tree_원가계산서_총괄갑지_화명조경" xfId="7024"/>
    <cellStyle name="1_tree_원가계산서_총괄갑지_화명조경_04.마전중(기계변경후 )" xfId="7025"/>
    <cellStyle name="1_tree_원가계산서_총괄갑지_화명조경_백화점화장실인테리어" xfId="7026"/>
    <cellStyle name="1_tree_원가계산서_총괄갑지_화명조경_백화점화장실인테리어_04.마전중(기계변경후 )" xfId="7027"/>
    <cellStyle name="1_tree_원가계산서_총괄갑지_화명조경_울산FITNESS인테리어" xfId="7028"/>
    <cellStyle name="1_tree_원가계산서_총괄갑지_화명조경_울산FITNESS인테리어_04.마전중(기계변경후 )" xfId="7029"/>
    <cellStyle name="1_tree_원가계산서_총괄내역서" xfId="7030"/>
    <cellStyle name="1_tree_원가계산서_총괄내역서_04.마전중(기계변경후 )" xfId="7031"/>
    <cellStyle name="1_tree_원가계산서_총괄내역서_백화점화장실인테리어" xfId="7032"/>
    <cellStyle name="1_tree_원가계산서_총괄내역서_백화점화장실인테리어_04.마전중(기계변경후 )" xfId="7033"/>
    <cellStyle name="1_tree_원가계산서_총괄내역서_설계내역서" xfId="7034"/>
    <cellStyle name="1_tree_원가계산서_총괄내역서_설계내역서_04.마전중(기계변경후 )" xfId="7035"/>
    <cellStyle name="1_tree_원가계산서_총괄내역서_설계내역서_백화점화장실인테리어" xfId="7036"/>
    <cellStyle name="1_tree_원가계산서_총괄내역서_설계내역서_백화점화장실인테리어_04.마전중(기계변경후 )" xfId="7037"/>
    <cellStyle name="1_tree_원가계산서_총괄내역서_설계내역서_울산FITNESS인테리어" xfId="7038"/>
    <cellStyle name="1_tree_원가계산서_총괄내역서_설계내역서_울산FITNESS인테리어_04.마전중(기계변경후 )" xfId="7039"/>
    <cellStyle name="1_tree_원가계산서_총괄내역서_설계내역서_화명조경" xfId="7040"/>
    <cellStyle name="1_tree_원가계산서_총괄내역서_설계내역서_화명조경_04.마전중(기계변경후 )" xfId="7041"/>
    <cellStyle name="1_tree_원가계산서_총괄내역서_설계내역서_화명조경_백화점화장실인테리어" xfId="7042"/>
    <cellStyle name="1_tree_원가계산서_총괄내역서_설계내역서_화명조경_백화점화장실인테리어_04.마전중(기계변경후 )" xfId="7043"/>
    <cellStyle name="1_tree_원가계산서_총괄내역서_설계내역서_화명조경_울산FITNESS인테리어" xfId="7044"/>
    <cellStyle name="1_tree_원가계산서_총괄내역서_설계내역서_화명조경_울산FITNESS인테리어_04.마전중(기계변경후 )" xfId="7045"/>
    <cellStyle name="1_tree_원가계산서_총괄내역서_설계내역서1월7일" xfId="7046"/>
    <cellStyle name="1_tree_원가계산서_총괄내역서_설계내역서1월7일_04.마전중(기계변경후 )" xfId="7047"/>
    <cellStyle name="1_tree_원가계산서_총괄내역서_설계내역서1월7일_백화점화장실인테리어" xfId="7048"/>
    <cellStyle name="1_tree_원가계산서_총괄내역서_설계내역서1월7일_백화점화장실인테리어_04.마전중(기계변경후 )" xfId="7049"/>
    <cellStyle name="1_tree_원가계산서_총괄내역서_설계내역서1월7일_울산FITNESS인테리어" xfId="7050"/>
    <cellStyle name="1_tree_원가계산서_총괄내역서_설계내역서1월7일_울산FITNESS인테리어_04.마전중(기계변경후 )" xfId="7051"/>
    <cellStyle name="1_tree_원가계산서_총괄내역서_설계내역서1월7일_화명조경" xfId="7052"/>
    <cellStyle name="1_tree_원가계산서_총괄내역서_설계내역서1월7일_화명조경_04.마전중(기계변경후 )" xfId="7053"/>
    <cellStyle name="1_tree_원가계산서_총괄내역서_설계내역서1월7일_화명조경_백화점화장실인테리어" xfId="7054"/>
    <cellStyle name="1_tree_원가계산서_총괄내역서_설계내역서1월7일_화명조경_백화점화장실인테리어_04.마전중(기계변경후 )" xfId="7055"/>
    <cellStyle name="1_tree_원가계산서_총괄내역서_설계내역서1월7일_화명조경_울산FITNESS인테리어" xfId="7056"/>
    <cellStyle name="1_tree_원가계산서_총괄내역서_설계내역서1월7일_화명조경_울산FITNESS인테리어_04.마전중(기계변경후 )" xfId="7057"/>
    <cellStyle name="1_tree_원가계산서_총괄내역서_울산FITNESS인테리어" xfId="7058"/>
    <cellStyle name="1_tree_원가계산서_총괄내역서_울산FITNESS인테리어_04.마전중(기계변경후 )" xfId="7059"/>
    <cellStyle name="1_tree_원가계산서_총괄내역서_화명조경" xfId="7060"/>
    <cellStyle name="1_tree_원가계산서_총괄내역서_화명조경_04.마전중(기계변경후 )" xfId="7061"/>
    <cellStyle name="1_tree_원가계산서_총괄내역서_화명조경_백화점화장실인테리어" xfId="7062"/>
    <cellStyle name="1_tree_원가계산서_총괄내역서_화명조경_백화점화장실인테리어_04.마전중(기계변경후 )" xfId="7063"/>
    <cellStyle name="1_tree_원가계산서_총괄내역서_화명조경_울산FITNESS인테리어" xfId="7064"/>
    <cellStyle name="1_tree_원가계산서_총괄내역서_화명조경_울산FITNESS인테리어_04.마전중(기계변경후 )" xfId="7065"/>
    <cellStyle name="1_tree_원가계산서_화명조경" xfId="7066"/>
    <cellStyle name="1_tree_원가계산서_화명조경_04.마전중(기계변경후 )" xfId="7067"/>
    <cellStyle name="1_tree_원가계산서_화명조경_백화점화장실인테리어" xfId="7068"/>
    <cellStyle name="1_tree_원가계산서_화명조경_백화점화장실인테리어_04.마전중(기계변경후 )" xfId="7069"/>
    <cellStyle name="1_tree_원가계산서_화명조경_울산FITNESS인테리어" xfId="7070"/>
    <cellStyle name="1_tree_원가계산서_화명조경_울산FITNESS인테리어_04.마전중(기계변경후 )" xfId="7071"/>
    <cellStyle name="1_tree_은파단위수량" xfId="15913"/>
    <cellStyle name="1_tree_은파단위수량 2" xfId="15914"/>
    <cellStyle name="1_tree_은파단위수량 3" xfId="15915"/>
    <cellStyle name="1_tree_은파단위수량_NEW단위수량-주산" xfId="15916"/>
    <cellStyle name="1_tree_은파단위수량_NEW단위수량-주산 2" xfId="15917"/>
    <cellStyle name="1_tree_은파단위수량_NEW단위수량-주산 3" xfId="15918"/>
    <cellStyle name="1_tree_은파단위수량_남대천단위수량" xfId="15919"/>
    <cellStyle name="1_tree_은파단위수량_남대천단위수량 2" xfId="15920"/>
    <cellStyle name="1_tree_은파단위수량_남대천단위수량 3" xfId="15921"/>
    <cellStyle name="1_tree_은파단위수량_단위수량" xfId="15922"/>
    <cellStyle name="1_tree_은파단위수량_단위수량 2" xfId="15923"/>
    <cellStyle name="1_tree_은파단위수량_단위수량 3" xfId="15924"/>
    <cellStyle name="1_tree_은파단위수량_단위수량1" xfId="15925"/>
    <cellStyle name="1_tree_은파단위수량_단위수량1 2" xfId="15926"/>
    <cellStyle name="1_tree_은파단위수량_단위수량1 3" xfId="15927"/>
    <cellStyle name="1_tree_은파단위수량_단위수량15" xfId="15928"/>
    <cellStyle name="1_tree_은파단위수량_단위수량15 2" xfId="15929"/>
    <cellStyle name="1_tree_은파단위수량_단위수량15 3" xfId="15930"/>
    <cellStyle name="1_tree_은파단위수량_도곡단위수량" xfId="15931"/>
    <cellStyle name="1_tree_은파단위수량_도곡단위수량 2" xfId="15932"/>
    <cellStyle name="1_tree_은파단위수량_도곡단위수량 3" xfId="15933"/>
    <cellStyle name="1_tree_은파단위수량_수량산출서-11.25" xfId="15934"/>
    <cellStyle name="1_tree_은파단위수량_수량산출서-11.25 2" xfId="15935"/>
    <cellStyle name="1_tree_은파단위수량_수량산출서-11.25 3" xfId="15936"/>
    <cellStyle name="1_tree_은파단위수량_수량산출서-11.25_NEW단위수량-주산" xfId="15937"/>
    <cellStyle name="1_tree_은파단위수량_수량산출서-11.25_NEW단위수량-주산 2" xfId="15938"/>
    <cellStyle name="1_tree_은파단위수량_수량산출서-11.25_NEW단위수량-주산 3" xfId="15939"/>
    <cellStyle name="1_tree_은파단위수량_수량산출서-11.25_남대천단위수량" xfId="15940"/>
    <cellStyle name="1_tree_은파단위수량_수량산출서-11.25_남대천단위수량 2" xfId="15941"/>
    <cellStyle name="1_tree_은파단위수량_수량산출서-11.25_남대천단위수량 3" xfId="15942"/>
    <cellStyle name="1_tree_은파단위수량_수량산출서-11.25_단위수량" xfId="15943"/>
    <cellStyle name="1_tree_은파단위수량_수량산출서-11.25_단위수량 2" xfId="15944"/>
    <cellStyle name="1_tree_은파단위수량_수량산출서-11.25_단위수량 3" xfId="15945"/>
    <cellStyle name="1_tree_은파단위수량_수량산출서-11.25_단위수량1" xfId="15946"/>
    <cellStyle name="1_tree_은파단위수량_수량산출서-11.25_단위수량1 2" xfId="15947"/>
    <cellStyle name="1_tree_은파단위수량_수량산출서-11.25_단위수량1 3" xfId="15948"/>
    <cellStyle name="1_tree_은파단위수량_수량산출서-11.25_단위수량15" xfId="15949"/>
    <cellStyle name="1_tree_은파단위수량_수량산출서-11.25_단위수량15 2" xfId="15950"/>
    <cellStyle name="1_tree_은파단위수량_수량산출서-11.25_단위수량15 3" xfId="15951"/>
    <cellStyle name="1_tree_은파단위수량_수량산출서-11.25_도곡단위수량" xfId="15952"/>
    <cellStyle name="1_tree_은파단위수량_수량산출서-11.25_도곡단위수량 2" xfId="15953"/>
    <cellStyle name="1_tree_은파단위수량_수량산출서-11.25_도곡단위수량 3" xfId="15954"/>
    <cellStyle name="1_tree_은파단위수량_수량산출서-11.25_철거단위수량" xfId="15955"/>
    <cellStyle name="1_tree_은파단위수량_수량산출서-11.25_철거단위수량 2" xfId="15956"/>
    <cellStyle name="1_tree_은파단위수량_수량산출서-11.25_철거단위수량 3" xfId="15957"/>
    <cellStyle name="1_tree_은파단위수량_수량산출서-11.25_철거수량" xfId="15958"/>
    <cellStyle name="1_tree_은파단위수량_수량산출서-11.25_철거수량 2" xfId="15959"/>
    <cellStyle name="1_tree_은파단위수량_수량산출서-11.25_철거수량 3" xfId="15960"/>
    <cellStyle name="1_tree_은파단위수량_수량산출서-11.25_한수단위수량" xfId="15961"/>
    <cellStyle name="1_tree_은파단위수량_수량산출서-11.25_한수단위수량 2" xfId="15962"/>
    <cellStyle name="1_tree_은파단위수량_수량산출서-11.25_한수단위수량 3" xfId="15963"/>
    <cellStyle name="1_tree_은파단위수량_수량산출서-1201" xfId="15964"/>
    <cellStyle name="1_tree_은파단위수량_수량산출서-1201 2" xfId="15965"/>
    <cellStyle name="1_tree_은파단위수량_수량산출서-1201 3" xfId="15966"/>
    <cellStyle name="1_tree_은파단위수량_수량산출서-1201_NEW단위수량-주산" xfId="15967"/>
    <cellStyle name="1_tree_은파단위수량_수량산출서-1201_NEW단위수량-주산 2" xfId="15968"/>
    <cellStyle name="1_tree_은파단위수량_수량산출서-1201_NEW단위수량-주산 3" xfId="15969"/>
    <cellStyle name="1_tree_은파단위수량_수량산출서-1201_남대천단위수량" xfId="15970"/>
    <cellStyle name="1_tree_은파단위수량_수량산출서-1201_남대천단위수량 2" xfId="15971"/>
    <cellStyle name="1_tree_은파단위수량_수량산출서-1201_남대천단위수량 3" xfId="15972"/>
    <cellStyle name="1_tree_은파단위수량_수량산출서-1201_단위수량" xfId="15973"/>
    <cellStyle name="1_tree_은파단위수량_수량산출서-1201_단위수량 2" xfId="15974"/>
    <cellStyle name="1_tree_은파단위수량_수량산출서-1201_단위수량 3" xfId="15975"/>
    <cellStyle name="1_tree_은파단위수량_수량산출서-1201_단위수량1" xfId="15976"/>
    <cellStyle name="1_tree_은파단위수량_수량산출서-1201_단위수량1 2" xfId="15977"/>
    <cellStyle name="1_tree_은파단위수량_수량산출서-1201_단위수량1 3" xfId="15978"/>
    <cellStyle name="1_tree_은파단위수량_수량산출서-1201_단위수량15" xfId="15979"/>
    <cellStyle name="1_tree_은파단위수량_수량산출서-1201_단위수량15 2" xfId="15980"/>
    <cellStyle name="1_tree_은파단위수량_수량산출서-1201_단위수량15 3" xfId="15981"/>
    <cellStyle name="1_tree_은파단위수량_수량산출서-1201_도곡단위수량" xfId="15982"/>
    <cellStyle name="1_tree_은파단위수량_수량산출서-1201_도곡단위수량 2" xfId="15983"/>
    <cellStyle name="1_tree_은파단위수량_수량산출서-1201_도곡단위수량 3" xfId="15984"/>
    <cellStyle name="1_tree_은파단위수량_수량산출서-1201_철거단위수량" xfId="15985"/>
    <cellStyle name="1_tree_은파단위수량_수량산출서-1201_철거단위수량 2" xfId="15986"/>
    <cellStyle name="1_tree_은파단위수량_수량산출서-1201_철거단위수량 3" xfId="15987"/>
    <cellStyle name="1_tree_은파단위수량_수량산출서-1201_철거수량" xfId="15988"/>
    <cellStyle name="1_tree_은파단위수량_수량산출서-1201_철거수량 2" xfId="15989"/>
    <cellStyle name="1_tree_은파단위수량_수량산출서-1201_철거수량 3" xfId="15990"/>
    <cellStyle name="1_tree_은파단위수량_수량산출서-1201_한수단위수량" xfId="15991"/>
    <cellStyle name="1_tree_은파단위수량_수량산출서-1201_한수단위수량 2" xfId="15992"/>
    <cellStyle name="1_tree_은파단위수량_수량산출서-1201_한수단위수량 3" xfId="15993"/>
    <cellStyle name="1_tree_은파단위수량_시설물단위수량" xfId="15994"/>
    <cellStyle name="1_tree_은파단위수량_시설물단위수량 2" xfId="15995"/>
    <cellStyle name="1_tree_은파단위수량_시설물단위수량 3" xfId="15996"/>
    <cellStyle name="1_tree_은파단위수량_시설물단위수량1" xfId="15997"/>
    <cellStyle name="1_tree_은파단위수량_시설물단위수량1 2" xfId="15998"/>
    <cellStyle name="1_tree_은파단위수량_시설물단위수량1 3" xfId="15999"/>
    <cellStyle name="1_tree_은파단위수량_시설물단위수량1_시설물단위수량" xfId="16000"/>
    <cellStyle name="1_tree_은파단위수량_시설물단위수량1_시설물단위수량 2" xfId="16001"/>
    <cellStyle name="1_tree_은파단위수량_시설물단위수량1_시설물단위수량 3" xfId="16002"/>
    <cellStyle name="1_tree_은파단위수량_오창수량산출서" xfId="16003"/>
    <cellStyle name="1_tree_은파단위수량_오창수량산출서 2" xfId="16004"/>
    <cellStyle name="1_tree_은파단위수량_오창수량산출서 3" xfId="16005"/>
    <cellStyle name="1_tree_은파단위수량_오창수량산출서_NEW단위수량-주산" xfId="16006"/>
    <cellStyle name="1_tree_은파단위수량_오창수량산출서_NEW단위수량-주산 2" xfId="16007"/>
    <cellStyle name="1_tree_은파단위수량_오창수량산출서_NEW단위수량-주산 3" xfId="16008"/>
    <cellStyle name="1_tree_은파단위수량_오창수량산출서_남대천단위수량" xfId="16009"/>
    <cellStyle name="1_tree_은파단위수량_오창수량산출서_남대천단위수량 2" xfId="16010"/>
    <cellStyle name="1_tree_은파단위수량_오창수량산출서_남대천단위수량 3" xfId="16011"/>
    <cellStyle name="1_tree_은파단위수량_오창수량산출서_단위수량" xfId="16012"/>
    <cellStyle name="1_tree_은파단위수량_오창수량산출서_단위수량 2" xfId="16013"/>
    <cellStyle name="1_tree_은파단위수량_오창수량산출서_단위수량 3" xfId="16014"/>
    <cellStyle name="1_tree_은파단위수량_오창수량산출서_단위수량1" xfId="16015"/>
    <cellStyle name="1_tree_은파단위수량_오창수량산출서_단위수량1 2" xfId="16016"/>
    <cellStyle name="1_tree_은파단위수량_오창수량산출서_단위수량1 3" xfId="16017"/>
    <cellStyle name="1_tree_은파단위수량_오창수량산출서_단위수량15" xfId="16018"/>
    <cellStyle name="1_tree_은파단위수량_오창수량산출서_단위수량15 2" xfId="16019"/>
    <cellStyle name="1_tree_은파단위수량_오창수량산출서_단위수량15 3" xfId="16020"/>
    <cellStyle name="1_tree_은파단위수량_오창수량산출서_도곡단위수량" xfId="16021"/>
    <cellStyle name="1_tree_은파단위수량_오창수량산출서_도곡단위수량 2" xfId="16022"/>
    <cellStyle name="1_tree_은파단위수량_오창수량산출서_도곡단위수량 3" xfId="16023"/>
    <cellStyle name="1_tree_은파단위수량_오창수량산출서_수량산출서-11.25" xfId="16024"/>
    <cellStyle name="1_tree_은파단위수량_오창수량산출서_수량산출서-11.25 2" xfId="16025"/>
    <cellStyle name="1_tree_은파단위수량_오창수량산출서_수량산출서-11.25 3" xfId="16026"/>
    <cellStyle name="1_tree_은파단위수량_오창수량산출서_수량산출서-11.25_NEW단위수량-주산" xfId="16027"/>
    <cellStyle name="1_tree_은파단위수량_오창수량산출서_수량산출서-11.25_NEW단위수량-주산 2" xfId="16028"/>
    <cellStyle name="1_tree_은파단위수량_오창수량산출서_수량산출서-11.25_NEW단위수량-주산 3" xfId="16029"/>
    <cellStyle name="1_tree_은파단위수량_오창수량산출서_수량산출서-11.25_남대천단위수량" xfId="16030"/>
    <cellStyle name="1_tree_은파단위수량_오창수량산출서_수량산출서-11.25_남대천단위수량 2" xfId="16031"/>
    <cellStyle name="1_tree_은파단위수량_오창수량산출서_수량산출서-11.25_남대천단위수량 3" xfId="16032"/>
    <cellStyle name="1_tree_은파단위수량_오창수량산출서_수량산출서-11.25_단위수량" xfId="16033"/>
    <cellStyle name="1_tree_은파단위수량_오창수량산출서_수량산출서-11.25_단위수량 2" xfId="16034"/>
    <cellStyle name="1_tree_은파단위수량_오창수량산출서_수량산출서-11.25_단위수량 3" xfId="16035"/>
    <cellStyle name="1_tree_은파단위수량_오창수량산출서_수량산출서-11.25_단위수량1" xfId="16036"/>
    <cellStyle name="1_tree_은파단위수량_오창수량산출서_수량산출서-11.25_단위수량1 2" xfId="16037"/>
    <cellStyle name="1_tree_은파단위수량_오창수량산출서_수량산출서-11.25_단위수량1 3" xfId="16038"/>
    <cellStyle name="1_tree_은파단위수량_오창수량산출서_수량산출서-11.25_단위수량15" xfId="16039"/>
    <cellStyle name="1_tree_은파단위수량_오창수량산출서_수량산출서-11.25_단위수량15 2" xfId="16040"/>
    <cellStyle name="1_tree_은파단위수량_오창수량산출서_수량산출서-11.25_단위수량15 3" xfId="16041"/>
    <cellStyle name="1_tree_은파단위수량_오창수량산출서_수량산출서-11.25_도곡단위수량" xfId="16042"/>
    <cellStyle name="1_tree_은파단위수량_오창수량산출서_수량산출서-11.25_도곡단위수량 2" xfId="16043"/>
    <cellStyle name="1_tree_은파단위수량_오창수량산출서_수량산출서-11.25_도곡단위수량 3" xfId="16044"/>
    <cellStyle name="1_tree_은파단위수량_오창수량산출서_수량산출서-11.25_철거단위수량" xfId="16045"/>
    <cellStyle name="1_tree_은파단위수량_오창수량산출서_수량산출서-11.25_철거단위수량 2" xfId="16046"/>
    <cellStyle name="1_tree_은파단위수량_오창수량산출서_수량산출서-11.25_철거단위수량 3" xfId="16047"/>
    <cellStyle name="1_tree_은파단위수량_오창수량산출서_수량산출서-11.25_철거수량" xfId="16048"/>
    <cellStyle name="1_tree_은파단위수량_오창수량산출서_수량산출서-11.25_철거수량 2" xfId="16049"/>
    <cellStyle name="1_tree_은파단위수량_오창수량산출서_수량산출서-11.25_철거수량 3" xfId="16050"/>
    <cellStyle name="1_tree_은파단위수량_오창수량산출서_수량산출서-11.25_한수단위수량" xfId="16051"/>
    <cellStyle name="1_tree_은파단위수량_오창수량산출서_수량산출서-11.25_한수단위수량 2" xfId="16052"/>
    <cellStyle name="1_tree_은파단위수량_오창수량산출서_수량산출서-11.25_한수단위수량 3" xfId="16053"/>
    <cellStyle name="1_tree_은파단위수량_오창수량산출서_수량산출서-1201" xfId="16054"/>
    <cellStyle name="1_tree_은파단위수량_오창수량산출서_수량산출서-1201 2" xfId="16055"/>
    <cellStyle name="1_tree_은파단위수량_오창수량산출서_수량산출서-1201 3" xfId="16056"/>
    <cellStyle name="1_tree_은파단위수량_오창수량산출서_수량산출서-1201_NEW단위수량-주산" xfId="16057"/>
    <cellStyle name="1_tree_은파단위수량_오창수량산출서_수량산출서-1201_NEW단위수량-주산 2" xfId="16058"/>
    <cellStyle name="1_tree_은파단위수량_오창수량산출서_수량산출서-1201_NEW단위수량-주산 3" xfId="16059"/>
    <cellStyle name="1_tree_은파단위수량_오창수량산출서_수량산출서-1201_남대천단위수량" xfId="16060"/>
    <cellStyle name="1_tree_은파단위수량_오창수량산출서_수량산출서-1201_남대천단위수량 2" xfId="16061"/>
    <cellStyle name="1_tree_은파단위수량_오창수량산출서_수량산출서-1201_남대천단위수량 3" xfId="16062"/>
    <cellStyle name="1_tree_은파단위수량_오창수량산출서_수량산출서-1201_단위수량" xfId="16063"/>
    <cellStyle name="1_tree_은파단위수량_오창수량산출서_수량산출서-1201_단위수량 2" xfId="16064"/>
    <cellStyle name="1_tree_은파단위수량_오창수량산출서_수량산출서-1201_단위수량 3" xfId="16065"/>
    <cellStyle name="1_tree_은파단위수량_오창수량산출서_수량산출서-1201_단위수량1" xfId="16066"/>
    <cellStyle name="1_tree_은파단위수량_오창수량산출서_수량산출서-1201_단위수량1 2" xfId="16067"/>
    <cellStyle name="1_tree_은파단위수량_오창수량산출서_수량산출서-1201_단위수량1 3" xfId="16068"/>
    <cellStyle name="1_tree_은파단위수량_오창수량산출서_수량산출서-1201_단위수량15" xfId="16069"/>
    <cellStyle name="1_tree_은파단위수량_오창수량산출서_수량산출서-1201_단위수량15 2" xfId="16070"/>
    <cellStyle name="1_tree_은파단위수량_오창수량산출서_수량산출서-1201_단위수량15 3" xfId="16071"/>
    <cellStyle name="1_tree_은파단위수량_오창수량산출서_수량산출서-1201_도곡단위수량" xfId="16072"/>
    <cellStyle name="1_tree_은파단위수량_오창수량산출서_수량산출서-1201_도곡단위수량 2" xfId="16073"/>
    <cellStyle name="1_tree_은파단위수량_오창수량산출서_수량산출서-1201_도곡단위수량 3" xfId="16074"/>
    <cellStyle name="1_tree_은파단위수량_오창수량산출서_수량산출서-1201_철거단위수량" xfId="16075"/>
    <cellStyle name="1_tree_은파단위수량_오창수량산출서_수량산출서-1201_철거단위수량 2" xfId="16076"/>
    <cellStyle name="1_tree_은파단위수량_오창수량산출서_수량산출서-1201_철거단위수량 3" xfId="16077"/>
    <cellStyle name="1_tree_은파단위수량_오창수량산출서_수량산출서-1201_철거수량" xfId="16078"/>
    <cellStyle name="1_tree_은파단위수량_오창수량산출서_수량산출서-1201_철거수량 2" xfId="16079"/>
    <cellStyle name="1_tree_은파단위수량_오창수량산출서_수량산출서-1201_철거수량 3" xfId="16080"/>
    <cellStyle name="1_tree_은파단위수량_오창수량산출서_수량산출서-1201_한수단위수량" xfId="16081"/>
    <cellStyle name="1_tree_은파단위수량_오창수량산출서_수량산출서-1201_한수단위수량 2" xfId="16082"/>
    <cellStyle name="1_tree_은파단위수량_오창수량산출서_수량산출서-1201_한수단위수량 3" xfId="16083"/>
    <cellStyle name="1_tree_은파단위수량_오창수량산출서_시설물단위수량" xfId="16084"/>
    <cellStyle name="1_tree_은파단위수량_오창수량산출서_시설물단위수량 2" xfId="16085"/>
    <cellStyle name="1_tree_은파단위수량_오창수량산출서_시설물단위수량 3" xfId="16086"/>
    <cellStyle name="1_tree_은파단위수량_오창수량산출서_시설물단위수량1" xfId="16087"/>
    <cellStyle name="1_tree_은파단위수량_오창수량산출서_시설물단위수량1 2" xfId="16088"/>
    <cellStyle name="1_tree_은파단위수량_오창수량산출서_시설물단위수량1 3" xfId="16089"/>
    <cellStyle name="1_tree_은파단위수량_오창수량산출서_시설물단위수량1_시설물단위수량" xfId="16090"/>
    <cellStyle name="1_tree_은파단위수량_오창수량산출서_시설물단위수량1_시설물단위수량 2" xfId="16091"/>
    <cellStyle name="1_tree_은파단위수량_오창수량산출서_시설물단위수량1_시설물단위수량 3" xfId="16092"/>
    <cellStyle name="1_tree_은파단위수량_오창수량산출서_철거단위수량" xfId="16093"/>
    <cellStyle name="1_tree_은파단위수량_오창수량산출서_철거단위수량 2" xfId="16094"/>
    <cellStyle name="1_tree_은파단위수량_오창수량산출서_철거단위수량 3" xfId="16095"/>
    <cellStyle name="1_tree_은파단위수량_오창수량산출서_철거수량" xfId="16096"/>
    <cellStyle name="1_tree_은파단위수량_오창수량산출서_철거수량 2" xfId="16097"/>
    <cellStyle name="1_tree_은파단위수량_오창수량산출서_철거수량 3" xfId="16098"/>
    <cellStyle name="1_tree_은파단위수량_오창수량산출서_한수단위수량" xfId="16099"/>
    <cellStyle name="1_tree_은파단위수량_오창수량산출서_한수단위수량 2" xfId="16100"/>
    <cellStyle name="1_tree_은파단위수량_오창수량산출서_한수단위수량 3" xfId="16101"/>
    <cellStyle name="1_tree_은파단위수량_용평단위수량" xfId="16102"/>
    <cellStyle name="1_tree_은파단위수량_용평단위수량 2" xfId="16103"/>
    <cellStyle name="1_tree_은파단위수량_용평단위수량 3" xfId="16104"/>
    <cellStyle name="1_tree_은파단위수량_철거단위수량" xfId="16105"/>
    <cellStyle name="1_tree_은파단위수량_철거단위수량 2" xfId="16106"/>
    <cellStyle name="1_tree_은파단위수량_철거단위수량 3" xfId="16107"/>
    <cellStyle name="1_tree_은파단위수량_철거수량" xfId="16108"/>
    <cellStyle name="1_tree_은파단위수량_철거수량 2" xfId="16109"/>
    <cellStyle name="1_tree_은파단위수량_철거수량 3" xfId="16110"/>
    <cellStyle name="1_tree_은파단위수량_한수단위수량" xfId="16111"/>
    <cellStyle name="1_tree_은파단위수량_한수단위수량 2" xfId="16112"/>
    <cellStyle name="1_tree_은파단위수량_한수단위수량 3" xfId="16113"/>
    <cellStyle name="1_tree_은파수량집계" xfId="7072"/>
    <cellStyle name="1_tree_은파수량집계_04.마전중(기계변경후 )" xfId="7073"/>
    <cellStyle name="1_tree_은파수량집계_백화점화장실인테리어" xfId="7074"/>
    <cellStyle name="1_tree_은파수량집계_백화점화장실인테리어_04.마전중(기계변경후 )" xfId="7075"/>
    <cellStyle name="1_tree_은파수량집계_설계내역서" xfId="7076"/>
    <cellStyle name="1_tree_은파수량집계_설계내역서_04.마전중(기계변경후 )" xfId="7077"/>
    <cellStyle name="1_tree_은파수량집계_설계내역서_백화점화장실인테리어" xfId="7078"/>
    <cellStyle name="1_tree_은파수량집계_설계내역서_백화점화장실인테리어_04.마전중(기계변경후 )" xfId="7079"/>
    <cellStyle name="1_tree_은파수량집계_설계내역서_울산FITNESS인테리어" xfId="7080"/>
    <cellStyle name="1_tree_은파수량집계_설계내역서_울산FITNESS인테리어_04.마전중(기계변경후 )" xfId="7081"/>
    <cellStyle name="1_tree_은파수량집계_설계내역서_화명조경" xfId="7082"/>
    <cellStyle name="1_tree_은파수량집계_설계내역서_화명조경_04.마전중(기계변경후 )" xfId="7083"/>
    <cellStyle name="1_tree_은파수량집계_설계내역서_화명조경_백화점화장실인테리어" xfId="7084"/>
    <cellStyle name="1_tree_은파수량집계_설계내역서_화명조경_백화점화장실인테리어_04.마전중(기계변경후 )" xfId="7085"/>
    <cellStyle name="1_tree_은파수량집계_설계내역서_화명조경_울산FITNESS인테리어" xfId="7086"/>
    <cellStyle name="1_tree_은파수량집계_설계내역서_화명조경_울산FITNESS인테리어_04.마전중(기계변경후 )" xfId="7087"/>
    <cellStyle name="1_tree_은파수량집계_설계내역서1월7일" xfId="7088"/>
    <cellStyle name="1_tree_은파수량집계_설계내역서1월7일_04.마전중(기계변경후 )" xfId="7089"/>
    <cellStyle name="1_tree_은파수량집계_설계내역서1월7일_백화점화장실인테리어" xfId="7090"/>
    <cellStyle name="1_tree_은파수량집계_설계내역서1월7일_백화점화장실인테리어_04.마전중(기계변경후 )" xfId="7091"/>
    <cellStyle name="1_tree_은파수량집계_설계내역서1월7일_울산FITNESS인테리어" xfId="7092"/>
    <cellStyle name="1_tree_은파수량집계_설계내역서1월7일_울산FITNESS인테리어_04.마전중(기계변경후 )" xfId="7093"/>
    <cellStyle name="1_tree_은파수량집계_설계내역서1월7일_화명조경" xfId="7094"/>
    <cellStyle name="1_tree_은파수량집계_설계내역서1월7일_화명조경_04.마전중(기계변경후 )" xfId="7095"/>
    <cellStyle name="1_tree_은파수량집계_설계내역서1월7일_화명조경_백화점화장실인테리어" xfId="7096"/>
    <cellStyle name="1_tree_은파수량집계_설계내역서1월7일_화명조경_백화점화장실인테리어_04.마전중(기계변경후 )" xfId="7097"/>
    <cellStyle name="1_tree_은파수량집계_설계내역서1월7일_화명조경_울산FITNESS인테리어" xfId="7098"/>
    <cellStyle name="1_tree_은파수량집계_설계내역서1월7일_화명조경_울산FITNESS인테리어_04.마전중(기계변경후 )" xfId="7099"/>
    <cellStyle name="1_tree_은파수량집계_울산FITNESS인테리어" xfId="7100"/>
    <cellStyle name="1_tree_은파수량집계_울산FITNESS인테리어_04.마전중(기계변경후 )" xfId="7101"/>
    <cellStyle name="1_tree_은파수량집계_화명조경" xfId="7102"/>
    <cellStyle name="1_tree_은파수량집계_화명조경_04.마전중(기계변경후 )" xfId="7103"/>
    <cellStyle name="1_tree_은파수량집계_화명조경_백화점화장실인테리어" xfId="7104"/>
    <cellStyle name="1_tree_은파수량집계_화명조경_백화점화장실인테리어_04.마전중(기계변경후 )" xfId="7105"/>
    <cellStyle name="1_tree_은파수량집계_화명조경_울산FITNESS인테리어" xfId="7106"/>
    <cellStyle name="1_tree_은파수량집계_화명조경_울산FITNESS인테리어_04.마전중(기계변경후 )" xfId="7107"/>
    <cellStyle name="1_tree_조경포장,관로시설" xfId="16114"/>
    <cellStyle name="1_tree_조경포장,관로시설 2" xfId="16115"/>
    <cellStyle name="1_tree_조경포장,관로시설 3" xfId="16116"/>
    <cellStyle name="1_tree_조경포장,관로시설_NEW단위수량-주산" xfId="16117"/>
    <cellStyle name="1_tree_조경포장,관로시설_NEW단위수량-주산 2" xfId="16118"/>
    <cellStyle name="1_tree_조경포장,관로시설_NEW단위수량-주산 3" xfId="16119"/>
    <cellStyle name="1_tree_조경포장,관로시설_남대천단위수량" xfId="16120"/>
    <cellStyle name="1_tree_조경포장,관로시설_남대천단위수량 2" xfId="16121"/>
    <cellStyle name="1_tree_조경포장,관로시설_남대천단위수량 3" xfId="16122"/>
    <cellStyle name="1_tree_조경포장,관로시설_단위수량" xfId="16123"/>
    <cellStyle name="1_tree_조경포장,관로시설_단위수량 2" xfId="16124"/>
    <cellStyle name="1_tree_조경포장,관로시설_단위수량 3" xfId="16125"/>
    <cellStyle name="1_tree_조경포장,관로시설_단위수량1" xfId="16126"/>
    <cellStyle name="1_tree_조경포장,관로시설_단위수량1 2" xfId="16127"/>
    <cellStyle name="1_tree_조경포장,관로시설_단위수량1 3" xfId="16128"/>
    <cellStyle name="1_tree_조경포장,관로시설_단위수량15" xfId="16129"/>
    <cellStyle name="1_tree_조경포장,관로시설_단위수량15 2" xfId="16130"/>
    <cellStyle name="1_tree_조경포장,관로시설_단위수량15 3" xfId="16131"/>
    <cellStyle name="1_tree_조경포장,관로시설_도곡단위수량" xfId="16132"/>
    <cellStyle name="1_tree_조경포장,관로시설_도곡단위수량 2" xfId="16133"/>
    <cellStyle name="1_tree_조경포장,관로시설_도곡단위수량 3" xfId="16134"/>
    <cellStyle name="1_tree_조경포장,관로시설_수량산출서-11.25" xfId="16135"/>
    <cellStyle name="1_tree_조경포장,관로시설_수량산출서-11.25 2" xfId="16136"/>
    <cellStyle name="1_tree_조경포장,관로시설_수량산출서-11.25 3" xfId="16137"/>
    <cellStyle name="1_tree_조경포장,관로시설_수량산출서-11.25_NEW단위수량-주산" xfId="16138"/>
    <cellStyle name="1_tree_조경포장,관로시설_수량산출서-11.25_NEW단위수량-주산 2" xfId="16139"/>
    <cellStyle name="1_tree_조경포장,관로시설_수량산출서-11.25_NEW단위수량-주산 3" xfId="16140"/>
    <cellStyle name="1_tree_조경포장,관로시설_수량산출서-11.25_남대천단위수량" xfId="16141"/>
    <cellStyle name="1_tree_조경포장,관로시설_수량산출서-11.25_남대천단위수량 2" xfId="16142"/>
    <cellStyle name="1_tree_조경포장,관로시설_수량산출서-11.25_남대천단위수량 3" xfId="16143"/>
    <cellStyle name="1_tree_조경포장,관로시설_수량산출서-11.25_단위수량" xfId="16144"/>
    <cellStyle name="1_tree_조경포장,관로시설_수량산출서-11.25_단위수량 2" xfId="16145"/>
    <cellStyle name="1_tree_조경포장,관로시설_수량산출서-11.25_단위수량 3" xfId="16146"/>
    <cellStyle name="1_tree_조경포장,관로시설_수량산출서-11.25_단위수량1" xfId="16147"/>
    <cellStyle name="1_tree_조경포장,관로시설_수량산출서-11.25_단위수량1 2" xfId="16148"/>
    <cellStyle name="1_tree_조경포장,관로시설_수량산출서-11.25_단위수량1 3" xfId="16149"/>
    <cellStyle name="1_tree_조경포장,관로시설_수량산출서-11.25_단위수량15" xfId="16150"/>
    <cellStyle name="1_tree_조경포장,관로시설_수량산출서-11.25_단위수량15 2" xfId="16151"/>
    <cellStyle name="1_tree_조경포장,관로시설_수량산출서-11.25_단위수량15 3" xfId="16152"/>
    <cellStyle name="1_tree_조경포장,관로시설_수량산출서-11.25_도곡단위수량" xfId="16153"/>
    <cellStyle name="1_tree_조경포장,관로시설_수량산출서-11.25_도곡단위수량 2" xfId="16154"/>
    <cellStyle name="1_tree_조경포장,관로시설_수량산출서-11.25_도곡단위수량 3" xfId="16155"/>
    <cellStyle name="1_tree_조경포장,관로시설_수량산출서-11.25_철거단위수량" xfId="16156"/>
    <cellStyle name="1_tree_조경포장,관로시설_수량산출서-11.25_철거단위수량 2" xfId="16157"/>
    <cellStyle name="1_tree_조경포장,관로시설_수량산출서-11.25_철거단위수량 3" xfId="16158"/>
    <cellStyle name="1_tree_조경포장,관로시설_수량산출서-11.25_철거수량" xfId="16159"/>
    <cellStyle name="1_tree_조경포장,관로시설_수량산출서-11.25_철거수량 2" xfId="16160"/>
    <cellStyle name="1_tree_조경포장,관로시설_수량산출서-11.25_철거수량 3" xfId="16161"/>
    <cellStyle name="1_tree_조경포장,관로시설_수량산출서-11.25_한수단위수량" xfId="16162"/>
    <cellStyle name="1_tree_조경포장,관로시설_수량산출서-11.25_한수단위수량 2" xfId="16163"/>
    <cellStyle name="1_tree_조경포장,관로시설_수량산출서-11.25_한수단위수량 3" xfId="16164"/>
    <cellStyle name="1_tree_조경포장,관로시설_수량산출서-1201" xfId="16165"/>
    <cellStyle name="1_tree_조경포장,관로시설_수량산출서-1201 2" xfId="16166"/>
    <cellStyle name="1_tree_조경포장,관로시설_수량산출서-1201 3" xfId="16167"/>
    <cellStyle name="1_tree_조경포장,관로시설_수량산출서-1201_NEW단위수량-주산" xfId="16168"/>
    <cellStyle name="1_tree_조경포장,관로시설_수량산출서-1201_NEW단위수량-주산 2" xfId="16169"/>
    <cellStyle name="1_tree_조경포장,관로시설_수량산출서-1201_NEW단위수량-주산 3" xfId="16170"/>
    <cellStyle name="1_tree_조경포장,관로시설_수량산출서-1201_남대천단위수량" xfId="16171"/>
    <cellStyle name="1_tree_조경포장,관로시설_수량산출서-1201_남대천단위수량 2" xfId="16172"/>
    <cellStyle name="1_tree_조경포장,관로시설_수량산출서-1201_남대천단위수량 3" xfId="16173"/>
    <cellStyle name="1_tree_조경포장,관로시설_수량산출서-1201_단위수량" xfId="16174"/>
    <cellStyle name="1_tree_조경포장,관로시설_수량산출서-1201_단위수량 2" xfId="16175"/>
    <cellStyle name="1_tree_조경포장,관로시설_수량산출서-1201_단위수량 3" xfId="16176"/>
    <cellStyle name="1_tree_조경포장,관로시설_수량산출서-1201_단위수량1" xfId="16177"/>
    <cellStyle name="1_tree_조경포장,관로시설_수량산출서-1201_단위수량1 2" xfId="16178"/>
    <cellStyle name="1_tree_조경포장,관로시설_수량산출서-1201_단위수량1 3" xfId="16179"/>
    <cellStyle name="1_tree_조경포장,관로시설_수량산출서-1201_단위수량15" xfId="16180"/>
    <cellStyle name="1_tree_조경포장,관로시설_수량산출서-1201_단위수량15 2" xfId="16181"/>
    <cellStyle name="1_tree_조경포장,관로시설_수량산출서-1201_단위수량15 3" xfId="16182"/>
    <cellStyle name="1_tree_조경포장,관로시설_수량산출서-1201_도곡단위수량" xfId="16183"/>
    <cellStyle name="1_tree_조경포장,관로시설_수량산출서-1201_도곡단위수량 2" xfId="16184"/>
    <cellStyle name="1_tree_조경포장,관로시설_수량산출서-1201_도곡단위수량 3" xfId="16185"/>
    <cellStyle name="1_tree_조경포장,관로시설_수량산출서-1201_철거단위수량" xfId="16186"/>
    <cellStyle name="1_tree_조경포장,관로시설_수량산출서-1201_철거단위수량 2" xfId="16187"/>
    <cellStyle name="1_tree_조경포장,관로시설_수량산출서-1201_철거단위수량 3" xfId="16188"/>
    <cellStyle name="1_tree_조경포장,관로시설_수량산출서-1201_철거수량" xfId="16189"/>
    <cellStyle name="1_tree_조경포장,관로시설_수량산출서-1201_철거수량 2" xfId="16190"/>
    <cellStyle name="1_tree_조경포장,관로시설_수량산출서-1201_철거수량 3" xfId="16191"/>
    <cellStyle name="1_tree_조경포장,관로시설_수량산출서-1201_한수단위수량" xfId="16192"/>
    <cellStyle name="1_tree_조경포장,관로시설_수량산출서-1201_한수단위수량 2" xfId="16193"/>
    <cellStyle name="1_tree_조경포장,관로시설_수량산출서-1201_한수단위수량 3" xfId="16194"/>
    <cellStyle name="1_tree_조경포장,관로시설_시설물단위수량" xfId="16195"/>
    <cellStyle name="1_tree_조경포장,관로시설_시설물단위수량 2" xfId="16196"/>
    <cellStyle name="1_tree_조경포장,관로시설_시설물단위수량 3" xfId="16197"/>
    <cellStyle name="1_tree_조경포장,관로시설_시설물단위수량1" xfId="16198"/>
    <cellStyle name="1_tree_조경포장,관로시설_시설물단위수량1 2" xfId="16199"/>
    <cellStyle name="1_tree_조경포장,관로시설_시설물단위수량1 3" xfId="16200"/>
    <cellStyle name="1_tree_조경포장,관로시설_시설물단위수량1_시설물단위수량" xfId="16201"/>
    <cellStyle name="1_tree_조경포장,관로시설_시설물단위수량1_시설물단위수량 2" xfId="16202"/>
    <cellStyle name="1_tree_조경포장,관로시설_시설물단위수량1_시설물단위수량 3" xfId="16203"/>
    <cellStyle name="1_tree_조경포장,관로시설_오창수량산출서" xfId="16204"/>
    <cellStyle name="1_tree_조경포장,관로시설_오창수량산출서 2" xfId="16205"/>
    <cellStyle name="1_tree_조경포장,관로시설_오창수량산출서 3" xfId="16206"/>
    <cellStyle name="1_tree_조경포장,관로시설_오창수량산출서_NEW단위수량-주산" xfId="16207"/>
    <cellStyle name="1_tree_조경포장,관로시설_오창수량산출서_NEW단위수량-주산 2" xfId="16208"/>
    <cellStyle name="1_tree_조경포장,관로시설_오창수량산출서_NEW단위수량-주산 3" xfId="16209"/>
    <cellStyle name="1_tree_조경포장,관로시설_오창수량산출서_남대천단위수량" xfId="16210"/>
    <cellStyle name="1_tree_조경포장,관로시설_오창수량산출서_남대천단위수량 2" xfId="16211"/>
    <cellStyle name="1_tree_조경포장,관로시설_오창수량산출서_남대천단위수량 3" xfId="16212"/>
    <cellStyle name="1_tree_조경포장,관로시설_오창수량산출서_단위수량" xfId="16213"/>
    <cellStyle name="1_tree_조경포장,관로시설_오창수량산출서_단위수량 2" xfId="16214"/>
    <cellStyle name="1_tree_조경포장,관로시설_오창수량산출서_단위수량 3" xfId="16215"/>
    <cellStyle name="1_tree_조경포장,관로시설_오창수량산출서_단위수량1" xfId="16216"/>
    <cellStyle name="1_tree_조경포장,관로시설_오창수량산출서_단위수량1 2" xfId="16217"/>
    <cellStyle name="1_tree_조경포장,관로시설_오창수량산출서_단위수량1 3" xfId="16218"/>
    <cellStyle name="1_tree_조경포장,관로시설_오창수량산출서_단위수량15" xfId="16219"/>
    <cellStyle name="1_tree_조경포장,관로시설_오창수량산출서_단위수량15 2" xfId="16220"/>
    <cellStyle name="1_tree_조경포장,관로시설_오창수량산출서_단위수량15 3" xfId="16221"/>
    <cellStyle name="1_tree_조경포장,관로시설_오창수량산출서_도곡단위수량" xfId="16222"/>
    <cellStyle name="1_tree_조경포장,관로시설_오창수량산출서_도곡단위수량 2" xfId="16223"/>
    <cellStyle name="1_tree_조경포장,관로시설_오창수량산출서_도곡단위수량 3" xfId="16224"/>
    <cellStyle name="1_tree_조경포장,관로시설_오창수량산출서_수량산출서-11.25" xfId="16225"/>
    <cellStyle name="1_tree_조경포장,관로시설_오창수량산출서_수량산출서-11.25 2" xfId="16226"/>
    <cellStyle name="1_tree_조경포장,관로시설_오창수량산출서_수량산출서-11.25 3" xfId="16227"/>
    <cellStyle name="1_tree_조경포장,관로시설_오창수량산출서_수량산출서-11.25_NEW단위수량-주산" xfId="16228"/>
    <cellStyle name="1_tree_조경포장,관로시설_오창수량산출서_수량산출서-11.25_NEW단위수량-주산 2" xfId="16229"/>
    <cellStyle name="1_tree_조경포장,관로시설_오창수량산출서_수량산출서-11.25_NEW단위수량-주산 3" xfId="16230"/>
    <cellStyle name="1_tree_조경포장,관로시설_오창수량산출서_수량산출서-11.25_남대천단위수량" xfId="16231"/>
    <cellStyle name="1_tree_조경포장,관로시설_오창수량산출서_수량산출서-11.25_남대천단위수량 2" xfId="16232"/>
    <cellStyle name="1_tree_조경포장,관로시설_오창수량산출서_수량산출서-11.25_남대천단위수량 3" xfId="16233"/>
    <cellStyle name="1_tree_조경포장,관로시설_오창수량산출서_수량산출서-11.25_단위수량" xfId="16234"/>
    <cellStyle name="1_tree_조경포장,관로시설_오창수량산출서_수량산출서-11.25_단위수량 2" xfId="16235"/>
    <cellStyle name="1_tree_조경포장,관로시설_오창수량산출서_수량산출서-11.25_단위수량 3" xfId="16236"/>
    <cellStyle name="1_tree_조경포장,관로시설_오창수량산출서_수량산출서-11.25_단위수량1" xfId="16237"/>
    <cellStyle name="1_tree_조경포장,관로시설_오창수량산출서_수량산출서-11.25_단위수량1 2" xfId="16238"/>
    <cellStyle name="1_tree_조경포장,관로시설_오창수량산출서_수량산출서-11.25_단위수량1 3" xfId="16239"/>
    <cellStyle name="1_tree_조경포장,관로시설_오창수량산출서_수량산출서-11.25_단위수량15" xfId="16240"/>
    <cellStyle name="1_tree_조경포장,관로시설_오창수량산출서_수량산출서-11.25_단위수량15 2" xfId="16241"/>
    <cellStyle name="1_tree_조경포장,관로시설_오창수량산출서_수량산출서-11.25_단위수량15 3" xfId="16242"/>
    <cellStyle name="1_tree_조경포장,관로시설_오창수량산출서_수량산출서-11.25_도곡단위수량" xfId="16243"/>
    <cellStyle name="1_tree_조경포장,관로시설_오창수량산출서_수량산출서-11.25_도곡단위수량 2" xfId="16244"/>
    <cellStyle name="1_tree_조경포장,관로시설_오창수량산출서_수량산출서-11.25_도곡단위수량 3" xfId="16245"/>
    <cellStyle name="1_tree_조경포장,관로시설_오창수량산출서_수량산출서-11.25_철거단위수량" xfId="16246"/>
    <cellStyle name="1_tree_조경포장,관로시설_오창수량산출서_수량산출서-11.25_철거단위수량 2" xfId="16247"/>
    <cellStyle name="1_tree_조경포장,관로시설_오창수량산출서_수량산출서-11.25_철거단위수량 3" xfId="16248"/>
    <cellStyle name="1_tree_조경포장,관로시설_오창수량산출서_수량산출서-11.25_철거수량" xfId="16249"/>
    <cellStyle name="1_tree_조경포장,관로시설_오창수량산출서_수량산출서-11.25_철거수량 2" xfId="16250"/>
    <cellStyle name="1_tree_조경포장,관로시설_오창수량산출서_수량산출서-11.25_철거수량 3" xfId="16251"/>
    <cellStyle name="1_tree_조경포장,관로시설_오창수량산출서_수량산출서-11.25_한수단위수량" xfId="16252"/>
    <cellStyle name="1_tree_조경포장,관로시설_오창수량산출서_수량산출서-11.25_한수단위수량 2" xfId="16253"/>
    <cellStyle name="1_tree_조경포장,관로시설_오창수량산출서_수량산출서-11.25_한수단위수량 3" xfId="16254"/>
    <cellStyle name="1_tree_조경포장,관로시설_오창수량산출서_수량산출서-1201" xfId="16255"/>
    <cellStyle name="1_tree_조경포장,관로시설_오창수량산출서_수량산출서-1201 2" xfId="16256"/>
    <cellStyle name="1_tree_조경포장,관로시설_오창수량산출서_수량산출서-1201 3" xfId="16257"/>
    <cellStyle name="1_tree_조경포장,관로시설_오창수량산출서_수량산출서-1201_NEW단위수량-주산" xfId="16258"/>
    <cellStyle name="1_tree_조경포장,관로시설_오창수량산출서_수량산출서-1201_NEW단위수량-주산 2" xfId="16259"/>
    <cellStyle name="1_tree_조경포장,관로시설_오창수량산출서_수량산출서-1201_NEW단위수량-주산 3" xfId="16260"/>
    <cellStyle name="1_tree_조경포장,관로시설_오창수량산출서_수량산출서-1201_남대천단위수량" xfId="16261"/>
    <cellStyle name="1_tree_조경포장,관로시설_오창수량산출서_수량산출서-1201_남대천단위수량 2" xfId="16262"/>
    <cellStyle name="1_tree_조경포장,관로시설_오창수량산출서_수량산출서-1201_남대천단위수량 3" xfId="16263"/>
    <cellStyle name="1_tree_조경포장,관로시설_오창수량산출서_수량산출서-1201_단위수량" xfId="16264"/>
    <cellStyle name="1_tree_조경포장,관로시설_오창수량산출서_수량산출서-1201_단위수량 2" xfId="16265"/>
    <cellStyle name="1_tree_조경포장,관로시설_오창수량산출서_수량산출서-1201_단위수량 3" xfId="16266"/>
    <cellStyle name="1_tree_조경포장,관로시설_오창수량산출서_수량산출서-1201_단위수량1" xfId="16267"/>
    <cellStyle name="1_tree_조경포장,관로시설_오창수량산출서_수량산출서-1201_단위수량1 2" xfId="16268"/>
    <cellStyle name="1_tree_조경포장,관로시설_오창수량산출서_수량산출서-1201_단위수량1 3" xfId="16269"/>
    <cellStyle name="1_tree_조경포장,관로시설_오창수량산출서_수량산출서-1201_단위수량15" xfId="16270"/>
    <cellStyle name="1_tree_조경포장,관로시설_오창수량산출서_수량산출서-1201_단위수량15 2" xfId="16271"/>
    <cellStyle name="1_tree_조경포장,관로시설_오창수량산출서_수량산출서-1201_단위수량15 3" xfId="16272"/>
    <cellStyle name="1_tree_조경포장,관로시설_오창수량산출서_수량산출서-1201_도곡단위수량" xfId="16273"/>
    <cellStyle name="1_tree_조경포장,관로시설_오창수량산출서_수량산출서-1201_도곡단위수량 2" xfId="16274"/>
    <cellStyle name="1_tree_조경포장,관로시설_오창수량산출서_수량산출서-1201_도곡단위수량 3" xfId="16275"/>
    <cellStyle name="1_tree_조경포장,관로시설_오창수량산출서_수량산출서-1201_철거단위수량" xfId="16276"/>
    <cellStyle name="1_tree_조경포장,관로시설_오창수량산출서_수량산출서-1201_철거단위수량 2" xfId="16277"/>
    <cellStyle name="1_tree_조경포장,관로시설_오창수량산출서_수량산출서-1201_철거단위수량 3" xfId="16278"/>
    <cellStyle name="1_tree_조경포장,관로시설_오창수량산출서_수량산출서-1201_철거수량" xfId="16279"/>
    <cellStyle name="1_tree_조경포장,관로시설_오창수량산출서_수량산출서-1201_철거수량 2" xfId="16280"/>
    <cellStyle name="1_tree_조경포장,관로시설_오창수량산출서_수량산출서-1201_철거수량 3" xfId="16281"/>
    <cellStyle name="1_tree_조경포장,관로시설_오창수량산출서_수량산출서-1201_한수단위수량" xfId="16282"/>
    <cellStyle name="1_tree_조경포장,관로시설_오창수량산출서_수량산출서-1201_한수단위수량 2" xfId="16283"/>
    <cellStyle name="1_tree_조경포장,관로시설_오창수량산출서_수량산출서-1201_한수단위수량 3" xfId="16284"/>
    <cellStyle name="1_tree_조경포장,관로시설_오창수량산출서_시설물단위수량" xfId="16285"/>
    <cellStyle name="1_tree_조경포장,관로시설_오창수량산출서_시설물단위수량 2" xfId="16286"/>
    <cellStyle name="1_tree_조경포장,관로시설_오창수량산출서_시설물단위수량 3" xfId="16287"/>
    <cellStyle name="1_tree_조경포장,관로시설_오창수량산출서_시설물단위수량1" xfId="16288"/>
    <cellStyle name="1_tree_조경포장,관로시설_오창수량산출서_시설물단위수량1 2" xfId="16289"/>
    <cellStyle name="1_tree_조경포장,관로시설_오창수량산출서_시설물단위수량1 3" xfId="16290"/>
    <cellStyle name="1_tree_조경포장,관로시설_오창수량산출서_시설물단위수량1_시설물단위수량" xfId="16291"/>
    <cellStyle name="1_tree_조경포장,관로시설_오창수량산출서_시설물단위수량1_시설물단위수량 2" xfId="16292"/>
    <cellStyle name="1_tree_조경포장,관로시설_오창수량산출서_시설물단위수량1_시설물단위수량 3" xfId="16293"/>
    <cellStyle name="1_tree_조경포장,관로시설_오창수량산출서_철거단위수량" xfId="16294"/>
    <cellStyle name="1_tree_조경포장,관로시설_오창수량산출서_철거단위수량 2" xfId="16295"/>
    <cellStyle name="1_tree_조경포장,관로시설_오창수량산출서_철거단위수량 3" xfId="16296"/>
    <cellStyle name="1_tree_조경포장,관로시설_오창수량산출서_철거수량" xfId="16297"/>
    <cellStyle name="1_tree_조경포장,관로시설_오창수량산출서_철거수량 2" xfId="16298"/>
    <cellStyle name="1_tree_조경포장,관로시설_오창수량산출서_철거수량 3" xfId="16299"/>
    <cellStyle name="1_tree_조경포장,관로시설_오창수량산출서_한수단위수량" xfId="16300"/>
    <cellStyle name="1_tree_조경포장,관로시설_오창수량산출서_한수단위수량 2" xfId="16301"/>
    <cellStyle name="1_tree_조경포장,관로시설_오창수량산출서_한수단위수량 3" xfId="16302"/>
    <cellStyle name="1_tree_조경포장,관로시설_철거단위수량" xfId="16303"/>
    <cellStyle name="1_tree_조경포장,관로시설_철거단위수량 2" xfId="16304"/>
    <cellStyle name="1_tree_조경포장,관로시설_철거단위수량 3" xfId="16305"/>
    <cellStyle name="1_tree_조경포장,관로시설_철거수량" xfId="16306"/>
    <cellStyle name="1_tree_조경포장,관로시설_철거수량 2" xfId="16307"/>
    <cellStyle name="1_tree_조경포장,관로시설_철거수량 3" xfId="16308"/>
    <cellStyle name="1_tree_조경포장,관로시설_한수단위수량" xfId="16309"/>
    <cellStyle name="1_tree_조경포장,관로시설_한수단위수량 2" xfId="16310"/>
    <cellStyle name="1_tree_조경포장,관로시설_한수단위수량 3" xfId="16311"/>
    <cellStyle name="1_tree_철거단위수량" xfId="16312"/>
    <cellStyle name="1_tree_철거단위수량 2" xfId="16313"/>
    <cellStyle name="1_tree_철거단위수량 3" xfId="16314"/>
    <cellStyle name="1_tree_철거수량" xfId="16315"/>
    <cellStyle name="1_tree_철거수량 2" xfId="16316"/>
    <cellStyle name="1_tree_철거수량 3" xfId="16317"/>
    <cellStyle name="1_tree_총괄" xfId="16318"/>
    <cellStyle name="1_tree_총괄 2" xfId="16319"/>
    <cellStyle name="1_tree_총괄내역0518" xfId="7108"/>
    <cellStyle name="1_tree_총괄내역0518_구로리설계예산서1029" xfId="7109"/>
    <cellStyle name="1_tree_총괄내역0518_구로리설계예산서1118준공" xfId="7110"/>
    <cellStyle name="1_tree_총괄내역0518_구로리설계예산서조경" xfId="7111"/>
    <cellStyle name="1_tree_총괄내역0518_구로리어린이공원예산서(조경)1125" xfId="7112"/>
    <cellStyle name="1_tree_총괄내역0518_내역서" xfId="7113"/>
    <cellStyle name="1_tree_총괄내역0518_노임단가표" xfId="7114"/>
    <cellStyle name="1_tree_총괄내역0518_수도권매립지" xfId="7115"/>
    <cellStyle name="1_tree_총괄내역0518_수도권매립지1004(발주용)" xfId="7116"/>
    <cellStyle name="1_tree_총괄내역0518_일신건영설계예산서(0211)" xfId="7117"/>
    <cellStyle name="1_tree_총괄내역0518_일위대가" xfId="7118"/>
    <cellStyle name="1_tree_총괄내역0518_자재단가표" xfId="7119"/>
    <cellStyle name="1_tree_총괄내역0518_장안초등학교내역0814" xfId="7120"/>
    <cellStyle name="1_tree_충남대단위수량" xfId="16320"/>
    <cellStyle name="1_tree_충남대단위수량 2" xfId="16321"/>
    <cellStyle name="1_tree_충남대단위수량 3" xfId="16322"/>
    <cellStyle name="1_tree_터미널1" xfId="16323"/>
    <cellStyle name="1_tree_터미널1 2" xfId="16324"/>
    <cellStyle name="1_tree_터미널1_1" xfId="16325"/>
    <cellStyle name="1_tree_터미널1_1 2" xfId="16326"/>
    <cellStyle name="1_tree_터미널1_1 3" xfId="16327"/>
    <cellStyle name="1_tree_터미널1-0" xfId="7121"/>
    <cellStyle name="1_tree_터미널1-0_04.마전중(기계변경후 )" xfId="7122"/>
    <cellStyle name="1_tree_터미널1-0_1" xfId="7123"/>
    <cellStyle name="1_tree_터미널1-0_1_04.마전중(기계변경후 )" xfId="7124"/>
    <cellStyle name="1_tree_터미널1-0_1_백화점화장실인테리어" xfId="7125"/>
    <cellStyle name="1_tree_터미널1-0_1_백화점화장실인테리어_04.마전중(기계변경후 )" xfId="7126"/>
    <cellStyle name="1_tree_터미널1-0_1_울산FITNESS인테리어" xfId="7127"/>
    <cellStyle name="1_tree_터미널1-0_1_울산FITNESS인테리어_04.마전중(기계변경후 )" xfId="7128"/>
    <cellStyle name="1_tree_터미널1-0_1_화명조경" xfId="7129"/>
    <cellStyle name="1_tree_터미널1-0_1_화명조경_04.마전중(기계변경후 )" xfId="7130"/>
    <cellStyle name="1_tree_터미널1-0_1_화명조경_백화점화장실인테리어" xfId="7131"/>
    <cellStyle name="1_tree_터미널1-0_1_화명조경_백화점화장실인테리어_04.마전중(기계변경후 )" xfId="7132"/>
    <cellStyle name="1_tree_터미널1-0_1_화명조경_울산FITNESS인테리어" xfId="7133"/>
    <cellStyle name="1_tree_터미널1-0_1_화명조경_울산FITNESS인테리어_04.마전중(기계변경후 )" xfId="7134"/>
    <cellStyle name="1_tree_터미널1-0_백화점화장실인테리어" xfId="7135"/>
    <cellStyle name="1_tree_터미널1-0_백화점화장실인테리어_04.마전중(기계변경후 )" xfId="7136"/>
    <cellStyle name="1_tree_터미널1-0_설계내역서" xfId="7137"/>
    <cellStyle name="1_tree_터미널1-0_설계내역서_04.마전중(기계변경후 )" xfId="7138"/>
    <cellStyle name="1_tree_터미널1-0_설계내역서_백화점화장실인테리어" xfId="7139"/>
    <cellStyle name="1_tree_터미널1-0_설계내역서_백화점화장실인테리어_04.마전중(기계변경후 )" xfId="7140"/>
    <cellStyle name="1_tree_터미널1-0_설계내역서_울산FITNESS인테리어" xfId="7141"/>
    <cellStyle name="1_tree_터미널1-0_설계내역서_울산FITNESS인테리어_04.마전중(기계변경후 )" xfId="7142"/>
    <cellStyle name="1_tree_터미널1-0_설계내역서_화명조경" xfId="7143"/>
    <cellStyle name="1_tree_터미널1-0_설계내역서_화명조경_04.마전중(기계변경후 )" xfId="7144"/>
    <cellStyle name="1_tree_터미널1-0_설계내역서_화명조경_백화점화장실인테리어" xfId="7145"/>
    <cellStyle name="1_tree_터미널1-0_설계내역서_화명조경_백화점화장실인테리어_04.마전중(기계변경후 )" xfId="7146"/>
    <cellStyle name="1_tree_터미널1-0_설계내역서_화명조경_울산FITNESS인테리어" xfId="7147"/>
    <cellStyle name="1_tree_터미널1-0_설계내역서_화명조경_울산FITNESS인테리어_04.마전중(기계변경후 )" xfId="7148"/>
    <cellStyle name="1_tree_터미널1-0_설계내역서1월7일" xfId="7149"/>
    <cellStyle name="1_tree_터미널1-0_설계내역서1월7일_04.마전중(기계변경후 )" xfId="7150"/>
    <cellStyle name="1_tree_터미널1-0_설계내역서1월7일_백화점화장실인테리어" xfId="7151"/>
    <cellStyle name="1_tree_터미널1-0_설계내역서1월7일_백화점화장실인테리어_04.마전중(기계변경후 )" xfId="7152"/>
    <cellStyle name="1_tree_터미널1-0_설계내역서1월7일_울산FITNESS인테리어" xfId="7153"/>
    <cellStyle name="1_tree_터미널1-0_설계내역서1월7일_울산FITNESS인테리어_04.마전중(기계변경후 )" xfId="7154"/>
    <cellStyle name="1_tree_터미널1-0_설계내역서1월7일_화명조경" xfId="7155"/>
    <cellStyle name="1_tree_터미널1-0_설계내역서1월7일_화명조경_04.마전중(기계변경후 )" xfId="7156"/>
    <cellStyle name="1_tree_터미널1-0_설계내역서1월7일_화명조경_백화점화장실인테리어" xfId="7157"/>
    <cellStyle name="1_tree_터미널1-0_설계내역서1월7일_화명조경_백화점화장실인테리어_04.마전중(기계변경후 )" xfId="7158"/>
    <cellStyle name="1_tree_터미널1-0_설계내역서1월7일_화명조경_울산FITNESS인테리어" xfId="7159"/>
    <cellStyle name="1_tree_터미널1-0_설계내역서1월7일_화명조경_울산FITNESS인테리어_04.마전중(기계변경후 )" xfId="7160"/>
    <cellStyle name="1_tree_터미널1-0_쌍용수량0905" xfId="7161"/>
    <cellStyle name="1_tree_터미널1-0_쌍용수량0905_04.마전중(기계변경후 )" xfId="7162"/>
    <cellStyle name="1_tree_터미널1-0_쌍용수량0905_백화점화장실인테리어" xfId="7163"/>
    <cellStyle name="1_tree_터미널1-0_쌍용수량0905_백화점화장실인테리어_04.마전중(기계변경후 )" xfId="7164"/>
    <cellStyle name="1_tree_터미널1-0_쌍용수량0905_설계내역서" xfId="7165"/>
    <cellStyle name="1_tree_터미널1-0_쌍용수량0905_설계내역서_04.마전중(기계변경후 )" xfId="7166"/>
    <cellStyle name="1_tree_터미널1-0_쌍용수량0905_설계내역서_백화점화장실인테리어" xfId="7167"/>
    <cellStyle name="1_tree_터미널1-0_쌍용수량0905_설계내역서_백화점화장실인테리어_04.마전중(기계변경후 )" xfId="7168"/>
    <cellStyle name="1_tree_터미널1-0_쌍용수량0905_설계내역서_울산FITNESS인테리어" xfId="7169"/>
    <cellStyle name="1_tree_터미널1-0_쌍용수량0905_설계내역서_울산FITNESS인테리어_04.마전중(기계변경후 )" xfId="7170"/>
    <cellStyle name="1_tree_터미널1-0_쌍용수량0905_설계내역서_화명조경" xfId="7171"/>
    <cellStyle name="1_tree_터미널1-0_쌍용수량0905_설계내역서_화명조경_04.마전중(기계변경후 )" xfId="7172"/>
    <cellStyle name="1_tree_터미널1-0_쌍용수량0905_설계내역서_화명조경_백화점화장실인테리어" xfId="7173"/>
    <cellStyle name="1_tree_터미널1-0_쌍용수량0905_설계내역서_화명조경_백화점화장실인테리어_04.마전중(기계변경후 )" xfId="7174"/>
    <cellStyle name="1_tree_터미널1-0_쌍용수량0905_설계내역서_화명조경_울산FITNESS인테리어" xfId="7175"/>
    <cellStyle name="1_tree_터미널1-0_쌍용수량0905_설계내역서_화명조경_울산FITNESS인테리어_04.마전중(기계변경후 )" xfId="7176"/>
    <cellStyle name="1_tree_터미널1-0_쌍용수량0905_설계내역서1월7일" xfId="7177"/>
    <cellStyle name="1_tree_터미널1-0_쌍용수량0905_설계내역서1월7일_04.마전중(기계변경후 )" xfId="7178"/>
    <cellStyle name="1_tree_터미널1-0_쌍용수량0905_설계내역서1월7일_백화점화장실인테리어" xfId="7179"/>
    <cellStyle name="1_tree_터미널1-0_쌍용수량0905_설계내역서1월7일_백화점화장실인테리어_04.마전중(기계변경후 )" xfId="7180"/>
    <cellStyle name="1_tree_터미널1-0_쌍용수량0905_설계내역서1월7일_울산FITNESS인테리어" xfId="7181"/>
    <cellStyle name="1_tree_터미널1-0_쌍용수량0905_설계내역서1월7일_울산FITNESS인테리어_04.마전중(기계변경후 )" xfId="7182"/>
    <cellStyle name="1_tree_터미널1-0_쌍용수량0905_설계내역서1월7일_화명조경" xfId="7183"/>
    <cellStyle name="1_tree_터미널1-0_쌍용수량0905_설계내역서1월7일_화명조경_04.마전중(기계변경후 )" xfId="7184"/>
    <cellStyle name="1_tree_터미널1-0_쌍용수량0905_설계내역서1월7일_화명조경_백화점화장실인테리어" xfId="7185"/>
    <cellStyle name="1_tree_터미널1-0_쌍용수량0905_설계내역서1월7일_화명조경_백화점화장실인테리어_04.마전중(기계변경후 )" xfId="7186"/>
    <cellStyle name="1_tree_터미널1-0_쌍용수량0905_설계내역서1월7일_화명조경_울산FITNESS인테리어" xfId="7187"/>
    <cellStyle name="1_tree_터미널1-0_쌍용수량0905_설계내역서1월7일_화명조경_울산FITNESS인테리어_04.마전중(기계변경후 )" xfId="7188"/>
    <cellStyle name="1_tree_터미널1-0_쌍용수량0905_울산FITNESS인테리어" xfId="7189"/>
    <cellStyle name="1_tree_터미널1-0_쌍용수량0905_울산FITNESS인테리어_04.마전중(기계변경후 )" xfId="7190"/>
    <cellStyle name="1_tree_터미널1-0_쌍용수량0905_화명조경" xfId="7191"/>
    <cellStyle name="1_tree_터미널1-0_쌍용수량0905_화명조경_04.마전중(기계변경후 )" xfId="7192"/>
    <cellStyle name="1_tree_터미널1-0_쌍용수량0905_화명조경_백화점화장실인테리어" xfId="7193"/>
    <cellStyle name="1_tree_터미널1-0_쌍용수량0905_화명조경_백화점화장실인테리어_04.마전중(기계변경후 )" xfId="7194"/>
    <cellStyle name="1_tree_터미널1-0_쌍용수량0905_화명조경_울산FITNESS인테리어" xfId="7195"/>
    <cellStyle name="1_tree_터미널1-0_쌍용수량0905_화명조경_울산FITNESS인테리어_04.마전중(기계변경후 )" xfId="7196"/>
    <cellStyle name="1_tree_터미널1-0_울산FITNESS인테리어" xfId="7197"/>
    <cellStyle name="1_tree_터미널1-0_울산FITNESS인테리어_04.마전중(기계변경후 )" xfId="7198"/>
    <cellStyle name="1_tree_터미널1-0_화명조경" xfId="7199"/>
    <cellStyle name="1_tree_터미널1-0_화명조경_04.마전중(기계변경후 )" xfId="7200"/>
    <cellStyle name="1_tree_터미널1-0_화명조경_백화점화장실인테리어" xfId="7201"/>
    <cellStyle name="1_tree_터미널1-0_화명조경_백화점화장실인테리어_04.마전중(기계변경후 )" xfId="7202"/>
    <cellStyle name="1_tree_터미널1-0_화명조경_울산FITNESS인테리어" xfId="7203"/>
    <cellStyle name="1_tree_터미널1-0_화명조경_울산FITNESS인테리어_04.마전중(기계변경후 )" xfId="7204"/>
    <cellStyle name="1_tree_한수단위수량" xfId="16328"/>
    <cellStyle name="1_tree_한수단위수량 2" xfId="16329"/>
    <cellStyle name="1_tree_한수단위수량 3" xfId="16330"/>
    <cellStyle name="1_tree_한풍집계" xfId="7205"/>
    <cellStyle name="1_tree_한풍집계 2" xfId="16331"/>
    <cellStyle name="1_tree_한풍집계_04.마전중(기계변경후 )" xfId="7206"/>
    <cellStyle name="1_tree_한풍집계_Sheet1" xfId="7445"/>
    <cellStyle name="1_tree_한풍집계_Sheet1_00갑지" xfId="7446"/>
    <cellStyle name="1_tree_한풍집계_Sheet1_00갑지_04.마전중(기계변경후 )" xfId="7447"/>
    <cellStyle name="1_tree_한풍집계_Sheet1_00갑지_백화점화장실인테리어" xfId="7448"/>
    <cellStyle name="1_tree_한풍집계_Sheet1_00갑지_백화점화장실인테리어_04.마전중(기계변경후 )" xfId="7449"/>
    <cellStyle name="1_tree_한풍집계_Sheet1_00갑지_설계내역서" xfId="7450"/>
    <cellStyle name="1_tree_한풍집계_Sheet1_00갑지_설계내역서_04.마전중(기계변경후 )" xfId="7451"/>
    <cellStyle name="1_tree_한풍집계_Sheet1_00갑지_설계내역서_백화점화장실인테리어" xfId="7452"/>
    <cellStyle name="1_tree_한풍집계_Sheet1_00갑지_설계내역서_백화점화장실인테리어_04.마전중(기계변경후 )" xfId="7453"/>
    <cellStyle name="1_tree_한풍집계_Sheet1_00갑지_설계내역서_울산FITNESS인테리어" xfId="7454"/>
    <cellStyle name="1_tree_한풍집계_Sheet1_00갑지_설계내역서_울산FITNESS인테리어_04.마전중(기계변경후 )" xfId="7455"/>
    <cellStyle name="1_tree_한풍집계_Sheet1_00갑지_설계내역서_화명조경" xfId="7456"/>
    <cellStyle name="1_tree_한풍집계_Sheet1_00갑지_설계내역서_화명조경_04.마전중(기계변경후 )" xfId="7457"/>
    <cellStyle name="1_tree_한풍집계_Sheet1_00갑지_설계내역서_화명조경_백화점화장실인테리어" xfId="7458"/>
    <cellStyle name="1_tree_한풍집계_Sheet1_00갑지_설계내역서_화명조경_백화점화장실인테리어_04.마전중(기계변경후 )" xfId="7459"/>
    <cellStyle name="1_tree_한풍집계_Sheet1_00갑지_설계내역서_화명조경_울산FITNESS인테리어" xfId="7460"/>
    <cellStyle name="1_tree_한풍집계_Sheet1_00갑지_설계내역서_화명조경_울산FITNESS인테리어_04.마전중(기계변경후 )" xfId="7461"/>
    <cellStyle name="1_tree_한풍집계_Sheet1_00갑지_설계내역서1월7일" xfId="7462"/>
    <cellStyle name="1_tree_한풍집계_Sheet1_00갑지_설계내역서1월7일_04.마전중(기계변경후 )" xfId="7463"/>
    <cellStyle name="1_tree_한풍집계_Sheet1_00갑지_설계내역서1월7일_백화점화장실인테리어" xfId="7464"/>
    <cellStyle name="1_tree_한풍집계_Sheet1_00갑지_설계내역서1월7일_백화점화장실인테리어_04.마전중(기계변경후 )" xfId="7465"/>
    <cellStyle name="1_tree_한풍집계_Sheet1_00갑지_설계내역서1월7일_울산FITNESS인테리어" xfId="7466"/>
    <cellStyle name="1_tree_한풍집계_Sheet1_00갑지_설계내역서1월7일_울산FITNESS인테리어_04.마전중(기계변경후 )" xfId="7467"/>
    <cellStyle name="1_tree_한풍집계_Sheet1_00갑지_설계내역서1월7일_화명조경" xfId="7468"/>
    <cellStyle name="1_tree_한풍집계_Sheet1_00갑지_설계내역서1월7일_화명조경_04.마전중(기계변경후 )" xfId="7469"/>
    <cellStyle name="1_tree_한풍집계_Sheet1_00갑지_설계내역서1월7일_화명조경_백화점화장실인테리어" xfId="7470"/>
    <cellStyle name="1_tree_한풍집계_Sheet1_00갑지_설계내역서1월7일_화명조경_백화점화장실인테리어_04.마전중(기계변경후 )" xfId="7471"/>
    <cellStyle name="1_tree_한풍집계_Sheet1_00갑지_설계내역서1월7일_화명조경_울산FITNESS인테리어" xfId="7472"/>
    <cellStyle name="1_tree_한풍집계_Sheet1_00갑지_설계내역서1월7일_화명조경_울산FITNESS인테리어_04.마전중(기계변경후 )" xfId="7473"/>
    <cellStyle name="1_tree_한풍집계_Sheet1_00갑지_울산FITNESS인테리어" xfId="7474"/>
    <cellStyle name="1_tree_한풍집계_Sheet1_00갑지_울산FITNESS인테리어_04.마전중(기계변경후 )" xfId="7475"/>
    <cellStyle name="1_tree_한풍집계_Sheet1_00갑지_화명조경" xfId="7476"/>
    <cellStyle name="1_tree_한풍집계_Sheet1_00갑지_화명조경_04.마전중(기계변경후 )" xfId="7477"/>
    <cellStyle name="1_tree_한풍집계_Sheet1_00갑지_화명조경_백화점화장실인테리어" xfId="7478"/>
    <cellStyle name="1_tree_한풍집계_Sheet1_00갑지_화명조경_백화점화장실인테리어_04.마전중(기계변경후 )" xfId="7479"/>
    <cellStyle name="1_tree_한풍집계_Sheet1_00갑지_화명조경_울산FITNESS인테리어" xfId="7480"/>
    <cellStyle name="1_tree_한풍집계_Sheet1_00갑지_화명조경_울산FITNESS인테리어_04.마전중(기계변경후 )" xfId="7481"/>
    <cellStyle name="1_tree_한풍집계_Sheet1_04.마전중(기계변경후 )" xfId="7482"/>
    <cellStyle name="1_tree_한풍집계_Sheet1_과천놀이터설계서" xfId="7483"/>
    <cellStyle name="1_tree_한풍집계_Sheet1_과천놀이터설계서_04.마전중(기계변경후 )" xfId="7484"/>
    <cellStyle name="1_tree_한풍집계_Sheet1_과천놀이터설계서_백화점화장실인테리어" xfId="7485"/>
    <cellStyle name="1_tree_한풍집계_Sheet1_과천놀이터설계서_백화점화장실인테리어_04.마전중(기계변경후 )" xfId="7486"/>
    <cellStyle name="1_tree_한풍집계_Sheet1_과천놀이터설계서_설계내역서" xfId="7487"/>
    <cellStyle name="1_tree_한풍집계_Sheet1_과천놀이터설계서_설계내역서_04.마전중(기계변경후 )" xfId="7488"/>
    <cellStyle name="1_tree_한풍집계_Sheet1_과천놀이터설계서_설계내역서_백화점화장실인테리어" xfId="7489"/>
    <cellStyle name="1_tree_한풍집계_Sheet1_과천놀이터설계서_설계내역서_백화점화장실인테리어_04.마전중(기계변경후 )" xfId="7490"/>
    <cellStyle name="1_tree_한풍집계_Sheet1_과천놀이터설계서_설계내역서_울산FITNESS인테리어" xfId="7491"/>
    <cellStyle name="1_tree_한풍집계_Sheet1_과천놀이터설계서_설계내역서_울산FITNESS인테리어_04.마전중(기계변경후 )" xfId="7492"/>
    <cellStyle name="1_tree_한풍집계_Sheet1_과천놀이터설계서_설계내역서_화명조경" xfId="7493"/>
    <cellStyle name="1_tree_한풍집계_Sheet1_과천놀이터설계서_설계내역서_화명조경_04.마전중(기계변경후 )" xfId="7494"/>
    <cellStyle name="1_tree_한풍집계_Sheet1_과천놀이터설계서_설계내역서_화명조경_백화점화장실인테리어" xfId="7495"/>
    <cellStyle name="1_tree_한풍집계_Sheet1_과천놀이터설계서_설계내역서_화명조경_백화점화장실인테리어_04.마전중(기계변경후 )" xfId="7496"/>
    <cellStyle name="1_tree_한풍집계_Sheet1_과천놀이터설계서_설계내역서_화명조경_울산FITNESS인테리어" xfId="7497"/>
    <cellStyle name="1_tree_한풍집계_Sheet1_과천놀이터설계서_설계내역서_화명조경_울산FITNESS인테리어_04.마전중(기계변경후 )" xfId="7498"/>
    <cellStyle name="1_tree_한풍집계_Sheet1_과천놀이터설계서_설계내역서1월7일" xfId="7499"/>
    <cellStyle name="1_tree_한풍집계_Sheet1_과천놀이터설계서_설계내역서1월7일_04.마전중(기계변경후 )" xfId="7500"/>
    <cellStyle name="1_tree_한풍집계_Sheet1_과천놀이터설계서_설계내역서1월7일_백화점화장실인테리어" xfId="7501"/>
    <cellStyle name="1_tree_한풍집계_Sheet1_과천놀이터설계서_설계내역서1월7일_백화점화장실인테리어_04.마전중(기계변경후 )" xfId="7502"/>
    <cellStyle name="1_tree_한풍집계_Sheet1_과천놀이터설계서_설계내역서1월7일_울산FITNESS인테리어" xfId="7503"/>
    <cellStyle name="1_tree_한풍집계_Sheet1_과천놀이터설계서_설계내역서1월7일_울산FITNESS인테리어_04.마전중(기계변경후 )" xfId="7504"/>
    <cellStyle name="1_tree_한풍집계_Sheet1_과천놀이터설계서_설계내역서1월7일_화명조경" xfId="7505"/>
    <cellStyle name="1_tree_한풍집계_Sheet1_과천놀이터설계서_설계내역서1월7일_화명조경_04.마전중(기계변경후 )" xfId="7506"/>
    <cellStyle name="1_tree_한풍집계_Sheet1_과천놀이터설계서_설계내역서1월7일_화명조경_백화점화장실인테리어" xfId="7507"/>
    <cellStyle name="1_tree_한풍집계_Sheet1_과천놀이터설계서_설계내역서1월7일_화명조경_백화점화장실인테리어_04.마전중(기계변경후 )" xfId="7508"/>
    <cellStyle name="1_tree_한풍집계_Sheet1_과천놀이터설계서_설계내역서1월7일_화명조경_울산FITNESS인테리어" xfId="7509"/>
    <cellStyle name="1_tree_한풍집계_Sheet1_과천놀이터설계서_설계내역서1월7일_화명조경_울산FITNESS인테리어_04.마전중(기계변경후 )" xfId="7510"/>
    <cellStyle name="1_tree_한풍집계_Sheet1_과천놀이터설계서_울산FITNESS인테리어" xfId="7511"/>
    <cellStyle name="1_tree_한풍집계_Sheet1_과천놀이터설계서_울산FITNESS인테리어_04.마전중(기계변경후 )" xfId="7512"/>
    <cellStyle name="1_tree_한풍집계_Sheet1_과천놀이터설계서_화명조경" xfId="7513"/>
    <cellStyle name="1_tree_한풍집계_Sheet1_과천놀이터설계서_화명조경_04.마전중(기계변경후 )" xfId="7514"/>
    <cellStyle name="1_tree_한풍집계_Sheet1_과천놀이터설계서_화명조경_백화점화장실인테리어" xfId="7515"/>
    <cellStyle name="1_tree_한풍집계_Sheet1_과천놀이터설계서_화명조경_백화점화장실인테리어_04.마전중(기계변경후 )" xfId="7516"/>
    <cellStyle name="1_tree_한풍집계_Sheet1_과천놀이터설계서_화명조경_울산FITNESS인테리어" xfId="7517"/>
    <cellStyle name="1_tree_한풍집계_Sheet1_과천놀이터설계서_화명조경_울산FITNESS인테리어_04.마전중(기계변경후 )" xfId="7518"/>
    <cellStyle name="1_tree_한풍집계_Sheet1_백화점화장실인테리어" xfId="7519"/>
    <cellStyle name="1_tree_한풍집계_Sheet1_백화점화장실인테리어_04.마전중(기계변경후 )" xfId="7520"/>
    <cellStyle name="1_tree_한풍집계_Sheet1_울산FITNESS인테리어" xfId="7521"/>
    <cellStyle name="1_tree_한풍집계_Sheet1_울산FITNESS인테리어_04.마전중(기계변경후 )" xfId="7522"/>
    <cellStyle name="1_tree_한풍집계_Sheet1_총괄갑지" xfId="7523"/>
    <cellStyle name="1_tree_한풍집계_Sheet1_총괄갑지_04.마전중(기계변경후 )" xfId="7524"/>
    <cellStyle name="1_tree_한풍집계_Sheet1_총괄갑지_백화점화장실인테리어" xfId="7525"/>
    <cellStyle name="1_tree_한풍집계_Sheet1_총괄갑지_백화점화장실인테리어_04.마전중(기계변경후 )" xfId="7526"/>
    <cellStyle name="1_tree_한풍집계_Sheet1_총괄갑지_설계내역서" xfId="7527"/>
    <cellStyle name="1_tree_한풍집계_Sheet1_총괄갑지_설계내역서_04.마전중(기계변경후 )" xfId="7528"/>
    <cellStyle name="1_tree_한풍집계_Sheet1_총괄갑지_설계내역서_백화점화장실인테리어" xfId="7529"/>
    <cellStyle name="1_tree_한풍집계_Sheet1_총괄갑지_설계내역서_백화점화장실인테리어_04.마전중(기계변경후 )" xfId="7530"/>
    <cellStyle name="1_tree_한풍집계_Sheet1_총괄갑지_설계내역서_울산FITNESS인테리어" xfId="7531"/>
    <cellStyle name="1_tree_한풍집계_Sheet1_총괄갑지_설계내역서_울산FITNESS인테리어_04.마전중(기계변경후 )" xfId="7532"/>
    <cellStyle name="1_tree_한풍집계_Sheet1_총괄갑지_설계내역서_화명조경" xfId="7533"/>
    <cellStyle name="1_tree_한풍집계_Sheet1_총괄갑지_설계내역서_화명조경_04.마전중(기계변경후 )" xfId="7534"/>
    <cellStyle name="1_tree_한풍집계_Sheet1_총괄갑지_설계내역서_화명조경_백화점화장실인테리어" xfId="7535"/>
    <cellStyle name="1_tree_한풍집계_Sheet1_총괄갑지_설계내역서_화명조경_백화점화장실인테리어_04.마전중(기계변경후 )" xfId="7536"/>
    <cellStyle name="1_tree_한풍집계_Sheet1_총괄갑지_설계내역서_화명조경_울산FITNESS인테리어" xfId="7537"/>
    <cellStyle name="1_tree_한풍집계_Sheet1_총괄갑지_설계내역서_화명조경_울산FITNESS인테리어_04.마전중(기계변경후 )" xfId="7538"/>
    <cellStyle name="1_tree_한풍집계_Sheet1_총괄갑지_설계내역서1월7일" xfId="7539"/>
    <cellStyle name="1_tree_한풍집계_Sheet1_총괄갑지_설계내역서1월7일_04.마전중(기계변경후 )" xfId="7540"/>
    <cellStyle name="1_tree_한풍집계_Sheet1_총괄갑지_설계내역서1월7일_백화점화장실인테리어" xfId="7541"/>
    <cellStyle name="1_tree_한풍집계_Sheet1_총괄갑지_설계내역서1월7일_백화점화장실인테리어_04.마전중(기계변경후 )" xfId="7542"/>
    <cellStyle name="1_tree_한풍집계_Sheet1_총괄갑지_설계내역서1월7일_울산FITNESS인테리어" xfId="7543"/>
    <cellStyle name="1_tree_한풍집계_Sheet1_총괄갑지_설계내역서1월7일_울산FITNESS인테리어_04.마전중(기계변경후 )" xfId="7544"/>
    <cellStyle name="1_tree_한풍집계_Sheet1_총괄갑지_설계내역서1월7일_화명조경" xfId="7545"/>
    <cellStyle name="1_tree_한풍집계_Sheet1_총괄갑지_설계내역서1월7일_화명조경_04.마전중(기계변경후 )" xfId="7546"/>
    <cellStyle name="1_tree_한풍집계_Sheet1_총괄갑지_설계내역서1월7일_화명조경_백화점화장실인테리어" xfId="7547"/>
    <cellStyle name="1_tree_한풍집계_Sheet1_총괄갑지_설계내역서1월7일_화명조경_백화점화장실인테리어_04.마전중(기계변경후 )" xfId="7548"/>
    <cellStyle name="1_tree_한풍집계_Sheet1_총괄갑지_설계내역서1월7일_화명조경_울산FITNESS인테리어" xfId="7549"/>
    <cellStyle name="1_tree_한풍집계_Sheet1_총괄갑지_설계내역서1월7일_화명조경_울산FITNESS인테리어_04.마전중(기계변경후 )" xfId="7550"/>
    <cellStyle name="1_tree_한풍집계_Sheet1_총괄갑지_울산FITNESS인테리어" xfId="7551"/>
    <cellStyle name="1_tree_한풍집계_Sheet1_총괄갑지_울산FITNESS인테리어_04.마전중(기계변경후 )" xfId="7552"/>
    <cellStyle name="1_tree_한풍집계_Sheet1_총괄갑지_화명조경" xfId="7553"/>
    <cellStyle name="1_tree_한풍집계_Sheet1_총괄갑지_화명조경_04.마전중(기계변경후 )" xfId="7554"/>
    <cellStyle name="1_tree_한풍집계_Sheet1_총괄갑지_화명조경_백화점화장실인테리어" xfId="7555"/>
    <cellStyle name="1_tree_한풍집계_Sheet1_총괄갑지_화명조경_백화점화장실인테리어_04.마전중(기계변경후 )" xfId="7556"/>
    <cellStyle name="1_tree_한풍집계_Sheet1_총괄갑지_화명조경_울산FITNESS인테리어" xfId="7557"/>
    <cellStyle name="1_tree_한풍집계_Sheet1_총괄갑지_화명조경_울산FITNESS인테리어_04.마전중(기계변경후 )" xfId="7558"/>
    <cellStyle name="1_tree_한풍집계_Sheet1_총괄내역서" xfId="7559"/>
    <cellStyle name="1_tree_한풍집계_Sheet1_총괄내역서_04.마전중(기계변경후 )" xfId="7560"/>
    <cellStyle name="1_tree_한풍집계_Sheet1_총괄내역서_백화점화장실인테리어" xfId="7561"/>
    <cellStyle name="1_tree_한풍집계_Sheet1_총괄내역서_백화점화장실인테리어_04.마전중(기계변경후 )" xfId="7562"/>
    <cellStyle name="1_tree_한풍집계_Sheet1_총괄내역서_설계내역서" xfId="7563"/>
    <cellStyle name="1_tree_한풍집계_Sheet1_총괄내역서_설계내역서_04.마전중(기계변경후 )" xfId="7564"/>
    <cellStyle name="1_tree_한풍집계_Sheet1_총괄내역서_설계내역서_백화점화장실인테리어" xfId="7565"/>
    <cellStyle name="1_tree_한풍집계_Sheet1_총괄내역서_설계내역서_백화점화장실인테리어_04.마전중(기계변경후 )" xfId="7566"/>
    <cellStyle name="1_tree_한풍집계_Sheet1_총괄내역서_설계내역서_울산FITNESS인테리어" xfId="7567"/>
    <cellStyle name="1_tree_한풍집계_Sheet1_총괄내역서_설계내역서_울산FITNESS인테리어_04.마전중(기계변경후 )" xfId="7568"/>
    <cellStyle name="1_tree_한풍집계_Sheet1_총괄내역서_설계내역서_화명조경" xfId="7569"/>
    <cellStyle name="1_tree_한풍집계_Sheet1_총괄내역서_설계내역서_화명조경_04.마전중(기계변경후 )" xfId="7570"/>
    <cellStyle name="1_tree_한풍집계_Sheet1_총괄내역서_설계내역서_화명조경_백화점화장실인테리어" xfId="7571"/>
    <cellStyle name="1_tree_한풍집계_Sheet1_총괄내역서_설계내역서_화명조경_백화점화장실인테리어_04.마전중(기계변경후 )" xfId="7572"/>
    <cellStyle name="1_tree_한풍집계_Sheet1_총괄내역서_설계내역서_화명조경_울산FITNESS인테리어" xfId="7573"/>
    <cellStyle name="1_tree_한풍집계_Sheet1_총괄내역서_설계내역서_화명조경_울산FITNESS인테리어_04.마전중(기계변경후 )" xfId="7574"/>
    <cellStyle name="1_tree_한풍집계_Sheet1_총괄내역서_설계내역서1월7일" xfId="7575"/>
    <cellStyle name="1_tree_한풍집계_Sheet1_총괄내역서_설계내역서1월7일_04.마전중(기계변경후 )" xfId="7576"/>
    <cellStyle name="1_tree_한풍집계_Sheet1_총괄내역서_설계내역서1월7일_백화점화장실인테리어" xfId="7577"/>
    <cellStyle name="1_tree_한풍집계_Sheet1_총괄내역서_설계내역서1월7일_백화점화장실인테리어_04.마전중(기계변경후 )" xfId="7578"/>
    <cellStyle name="1_tree_한풍집계_Sheet1_총괄내역서_설계내역서1월7일_울산FITNESS인테리어" xfId="7579"/>
    <cellStyle name="1_tree_한풍집계_Sheet1_총괄내역서_설계내역서1월7일_울산FITNESS인테리어_04.마전중(기계변경후 )" xfId="7580"/>
    <cellStyle name="1_tree_한풍집계_Sheet1_총괄내역서_설계내역서1월7일_화명조경" xfId="7581"/>
    <cellStyle name="1_tree_한풍집계_Sheet1_총괄내역서_설계내역서1월7일_화명조경_04.마전중(기계변경후 )" xfId="7582"/>
    <cellStyle name="1_tree_한풍집계_Sheet1_총괄내역서_설계내역서1월7일_화명조경_백화점화장실인테리어" xfId="7583"/>
    <cellStyle name="1_tree_한풍집계_Sheet1_총괄내역서_설계내역서1월7일_화명조경_백화점화장실인테리어_04.마전중(기계변경후 )" xfId="7584"/>
    <cellStyle name="1_tree_한풍집계_Sheet1_총괄내역서_설계내역서1월7일_화명조경_울산FITNESS인테리어" xfId="7585"/>
    <cellStyle name="1_tree_한풍집계_Sheet1_총괄내역서_설계내역서1월7일_화명조경_울산FITNESS인테리어_04.마전중(기계변경후 )" xfId="7586"/>
    <cellStyle name="1_tree_한풍집계_Sheet1_총괄내역서_울산FITNESS인테리어" xfId="7587"/>
    <cellStyle name="1_tree_한풍집계_Sheet1_총괄내역서_울산FITNESS인테리어_04.마전중(기계변경후 )" xfId="7588"/>
    <cellStyle name="1_tree_한풍집계_Sheet1_총괄내역서_화명조경" xfId="7589"/>
    <cellStyle name="1_tree_한풍집계_Sheet1_총괄내역서_화명조경_04.마전중(기계변경후 )" xfId="7590"/>
    <cellStyle name="1_tree_한풍집계_Sheet1_총괄내역서_화명조경_백화점화장실인테리어" xfId="7591"/>
    <cellStyle name="1_tree_한풍집계_Sheet1_총괄내역서_화명조경_백화점화장실인테리어_04.마전중(기계변경후 )" xfId="7592"/>
    <cellStyle name="1_tree_한풍집계_Sheet1_총괄내역서_화명조경_울산FITNESS인테리어" xfId="7593"/>
    <cellStyle name="1_tree_한풍집계_Sheet1_총괄내역서_화명조경_울산FITNESS인테리어_04.마전중(기계변경후 )" xfId="7594"/>
    <cellStyle name="1_tree_한풍집계_Sheet1_화명조경" xfId="7595"/>
    <cellStyle name="1_tree_한풍집계_Sheet1_화명조경_04.마전중(기계변경후 )" xfId="7596"/>
    <cellStyle name="1_tree_한풍집계_Sheet1_화명조경_백화점화장실인테리어" xfId="7597"/>
    <cellStyle name="1_tree_한풍집계_Sheet1_화명조경_백화점화장실인테리어_04.마전중(기계변경후 )" xfId="7598"/>
    <cellStyle name="1_tree_한풍집계_Sheet1_화명조경_울산FITNESS인테리어" xfId="7599"/>
    <cellStyle name="1_tree_한풍집계_Sheet1_화명조경_울산FITNESS인테리어_04.마전중(기계변경후 )" xfId="7600"/>
    <cellStyle name="1_tree_한풍집계_갑지0601" xfId="7207"/>
    <cellStyle name="1_tree_한풍집계_갑지0601_00갑지" xfId="7208"/>
    <cellStyle name="1_tree_한풍집계_갑지0601_00갑지_04.마전중(기계변경후 )" xfId="7209"/>
    <cellStyle name="1_tree_한풍집계_갑지0601_00갑지_백화점화장실인테리어" xfId="7210"/>
    <cellStyle name="1_tree_한풍집계_갑지0601_00갑지_백화점화장실인테리어_04.마전중(기계변경후 )" xfId="7211"/>
    <cellStyle name="1_tree_한풍집계_갑지0601_00갑지_설계내역서" xfId="7212"/>
    <cellStyle name="1_tree_한풍집계_갑지0601_00갑지_설계내역서_04.마전중(기계변경후 )" xfId="7213"/>
    <cellStyle name="1_tree_한풍집계_갑지0601_00갑지_설계내역서_백화점화장실인테리어" xfId="7214"/>
    <cellStyle name="1_tree_한풍집계_갑지0601_00갑지_설계내역서_백화점화장실인테리어_04.마전중(기계변경후 )" xfId="7215"/>
    <cellStyle name="1_tree_한풍집계_갑지0601_00갑지_설계내역서_울산FITNESS인테리어" xfId="7216"/>
    <cellStyle name="1_tree_한풍집계_갑지0601_00갑지_설계내역서_울산FITNESS인테리어_04.마전중(기계변경후 )" xfId="7217"/>
    <cellStyle name="1_tree_한풍집계_갑지0601_00갑지_설계내역서_화명조경" xfId="7218"/>
    <cellStyle name="1_tree_한풍집계_갑지0601_00갑지_설계내역서_화명조경_04.마전중(기계변경후 )" xfId="7219"/>
    <cellStyle name="1_tree_한풍집계_갑지0601_00갑지_설계내역서_화명조경_백화점화장실인테리어" xfId="7220"/>
    <cellStyle name="1_tree_한풍집계_갑지0601_00갑지_설계내역서_화명조경_백화점화장실인테리어_04.마전중(기계변경후 )" xfId="7221"/>
    <cellStyle name="1_tree_한풍집계_갑지0601_00갑지_설계내역서_화명조경_울산FITNESS인테리어" xfId="7222"/>
    <cellStyle name="1_tree_한풍집계_갑지0601_00갑지_설계내역서_화명조경_울산FITNESS인테리어_04.마전중(기계변경후 )" xfId="7223"/>
    <cellStyle name="1_tree_한풍집계_갑지0601_00갑지_설계내역서1월7일" xfId="7224"/>
    <cellStyle name="1_tree_한풍집계_갑지0601_00갑지_설계내역서1월7일_04.마전중(기계변경후 )" xfId="7225"/>
    <cellStyle name="1_tree_한풍집계_갑지0601_00갑지_설계내역서1월7일_백화점화장실인테리어" xfId="7226"/>
    <cellStyle name="1_tree_한풍집계_갑지0601_00갑지_설계내역서1월7일_백화점화장실인테리어_04.마전중(기계변경후 )" xfId="7227"/>
    <cellStyle name="1_tree_한풍집계_갑지0601_00갑지_설계내역서1월7일_울산FITNESS인테리어" xfId="7228"/>
    <cellStyle name="1_tree_한풍집계_갑지0601_00갑지_설계내역서1월7일_울산FITNESS인테리어_04.마전중(기계변경후 )" xfId="7229"/>
    <cellStyle name="1_tree_한풍집계_갑지0601_00갑지_설계내역서1월7일_화명조경" xfId="7230"/>
    <cellStyle name="1_tree_한풍집계_갑지0601_00갑지_설계내역서1월7일_화명조경_04.마전중(기계변경후 )" xfId="7231"/>
    <cellStyle name="1_tree_한풍집계_갑지0601_00갑지_설계내역서1월7일_화명조경_백화점화장실인테리어" xfId="7232"/>
    <cellStyle name="1_tree_한풍집계_갑지0601_00갑지_설계내역서1월7일_화명조경_백화점화장실인테리어_04.마전중(기계변경후 )" xfId="7233"/>
    <cellStyle name="1_tree_한풍집계_갑지0601_00갑지_설계내역서1월7일_화명조경_울산FITNESS인테리어" xfId="7234"/>
    <cellStyle name="1_tree_한풍집계_갑지0601_00갑지_설계내역서1월7일_화명조경_울산FITNESS인테리어_04.마전중(기계변경후 )" xfId="7235"/>
    <cellStyle name="1_tree_한풍집계_갑지0601_00갑지_울산FITNESS인테리어" xfId="7236"/>
    <cellStyle name="1_tree_한풍집계_갑지0601_00갑지_울산FITNESS인테리어_04.마전중(기계변경후 )" xfId="7237"/>
    <cellStyle name="1_tree_한풍집계_갑지0601_00갑지_화명조경" xfId="7238"/>
    <cellStyle name="1_tree_한풍집계_갑지0601_00갑지_화명조경_04.마전중(기계변경후 )" xfId="7239"/>
    <cellStyle name="1_tree_한풍집계_갑지0601_00갑지_화명조경_백화점화장실인테리어" xfId="7240"/>
    <cellStyle name="1_tree_한풍집계_갑지0601_00갑지_화명조경_백화점화장실인테리어_04.마전중(기계변경후 )" xfId="7241"/>
    <cellStyle name="1_tree_한풍집계_갑지0601_00갑지_화명조경_울산FITNESS인테리어" xfId="7242"/>
    <cellStyle name="1_tree_한풍집계_갑지0601_00갑지_화명조경_울산FITNESS인테리어_04.마전중(기계변경후 )" xfId="7243"/>
    <cellStyle name="1_tree_한풍집계_갑지0601_04.마전중(기계변경후 )" xfId="7244"/>
    <cellStyle name="1_tree_한풍집계_갑지0601_과천놀이터설계서" xfId="7245"/>
    <cellStyle name="1_tree_한풍집계_갑지0601_과천놀이터설계서_04.마전중(기계변경후 )" xfId="7246"/>
    <cellStyle name="1_tree_한풍집계_갑지0601_과천놀이터설계서_백화점화장실인테리어" xfId="7247"/>
    <cellStyle name="1_tree_한풍집계_갑지0601_과천놀이터설계서_백화점화장실인테리어_04.마전중(기계변경후 )" xfId="7248"/>
    <cellStyle name="1_tree_한풍집계_갑지0601_과천놀이터설계서_설계내역서" xfId="7249"/>
    <cellStyle name="1_tree_한풍집계_갑지0601_과천놀이터설계서_설계내역서_04.마전중(기계변경후 )" xfId="7250"/>
    <cellStyle name="1_tree_한풍집계_갑지0601_과천놀이터설계서_설계내역서_백화점화장실인테리어" xfId="7251"/>
    <cellStyle name="1_tree_한풍집계_갑지0601_과천놀이터설계서_설계내역서_백화점화장실인테리어_04.마전중(기계변경후 )" xfId="7252"/>
    <cellStyle name="1_tree_한풍집계_갑지0601_과천놀이터설계서_설계내역서_울산FITNESS인테리어" xfId="7253"/>
    <cellStyle name="1_tree_한풍집계_갑지0601_과천놀이터설계서_설계내역서_울산FITNESS인테리어_04.마전중(기계변경후 )" xfId="7254"/>
    <cellStyle name="1_tree_한풍집계_갑지0601_과천놀이터설계서_설계내역서_화명조경" xfId="7255"/>
    <cellStyle name="1_tree_한풍집계_갑지0601_과천놀이터설계서_설계내역서_화명조경_04.마전중(기계변경후 )" xfId="7256"/>
    <cellStyle name="1_tree_한풍집계_갑지0601_과천놀이터설계서_설계내역서_화명조경_백화점화장실인테리어" xfId="7257"/>
    <cellStyle name="1_tree_한풍집계_갑지0601_과천놀이터설계서_설계내역서_화명조경_백화점화장실인테리어_04.마전중(기계변경후 )" xfId="7258"/>
    <cellStyle name="1_tree_한풍집계_갑지0601_과천놀이터설계서_설계내역서_화명조경_울산FITNESS인테리어" xfId="7259"/>
    <cellStyle name="1_tree_한풍집계_갑지0601_과천놀이터설계서_설계내역서_화명조경_울산FITNESS인테리어_04.마전중(기계변경후 )" xfId="7260"/>
    <cellStyle name="1_tree_한풍집계_갑지0601_과천놀이터설계서_설계내역서1월7일" xfId="7261"/>
    <cellStyle name="1_tree_한풍집계_갑지0601_과천놀이터설계서_설계내역서1월7일_04.마전중(기계변경후 )" xfId="7262"/>
    <cellStyle name="1_tree_한풍집계_갑지0601_과천놀이터설계서_설계내역서1월7일_백화점화장실인테리어" xfId="7263"/>
    <cellStyle name="1_tree_한풍집계_갑지0601_과천놀이터설계서_설계내역서1월7일_백화점화장실인테리어_04.마전중(기계변경후 )" xfId="7264"/>
    <cellStyle name="1_tree_한풍집계_갑지0601_과천놀이터설계서_설계내역서1월7일_울산FITNESS인테리어" xfId="7265"/>
    <cellStyle name="1_tree_한풍집계_갑지0601_과천놀이터설계서_설계내역서1월7일_울산FITNESS인테리어_04.마전중(기계변경후 )" xfId="7266"/>
    <cellStyle name="1_tree_한풍집계_갑지0601_과천놀이터설계서_설계내역서1월7일_화명조경" xfId="7267"/>
    <cellStyle name="1_tree_한풍집계_갑지0601_과천놀이터설계서_설계내역서1월7일_화명조경_04.마전중(기계변경후 )" xfId="7268"/>
    <cellStyle name="1_tree_한풍집계_갑지0601_과천놀이터설계서_설계내역서1월7일_화명조경_백화점화장실인테리어" xfId="7269"/>
    <cellStyle name="1_tree_한풍집계_갑지0601_과천놀이터설계서_설계내역서1월7일_화명조경_백화점화장실인테리어_04.마전중(기계변경후 )" xfId="7270"/>
    <cellStyle name="1_tree_한풍집계_갑지0601_과천놀이터설계서_설계내역서1월7일_화명조경_울산FITNESS인테리어" xfId="7271"/>
    <cellStyle name="1_tree_한풍집계_갑지0601_과천놀이터설계서_설계내역서1월7일_화명조경_울산FITNESS인테리어_04.마전중(기계변경후 )" xfId="7272"/>
    <cellStyle name="1_tree_한풍집계_갑지0601_과천놀이터설계서_울산FITNESS인테리어" xfId="7273"/>
    <cellStyle name="1_tree_한풍집계_갑지0601_과천놀이터설계서_울산FITNESS인테리어_04.마전중(기계변경후 )" xfId="7274"/>
    <cellStyle name="1_tree_한풍집계_갑지0601_과천놀이터설계서_화명조경" xfId="7275"/>
    <cellStyle name="1_tree_한풍집계_갑지0601_과천놀이터설계서_화명조경_04.마전중(기계변경후 )" xfId="7276"/>
    <cellStyle name="1_tree_한풍집계_갑지0601_과천놀이터설계서_화명조경_백화점화장실인테리어" xfId="7277"/>
    <cellStyle name="1_tree_한풍집계_갑지0601_과천놀이터설계서_화명조경_백화점화장실인테리어_04.마전중(기계변경후 )" xfId="7278"/>
    <cellStyle name="1_tree_한풍집계_갑지0601_과천놀이터설계서_화명조경_울산FITNESS인테리어" xfId="7279"/>
    <cellStyle name="1_tree_한풍집계_갑지0601_과천놀이터설계서_화명조경_울산FITNESS인테리어_04.마전중(기계변경후 )" xfId="7280"/>
    <cellStyle name="1_tree_한풍집계_갑지0601_백화점화장실인테리어" xfId="7281"/>
    <cellStyle name="1_tree_한풍집계_갑지0601_백화점화장실인테리어_04.마전중(기계변경후 )" xfId="7282"/>
    <cellStyle name="1_tree_한풍집계_갑지0601_울산FITNESS인테리어" xfId="7283"/>
    <cellStyle name="1_tree_한풍집계_갑지0601_울산FITNESS인테리어_04.마전중(기계변경후 )" xfId="7284"/>
    <cellStyle name="1_tree_한풍집계_갑지0601_총괄갑지" xfId="7285"/>
    <cellStyle name="1_tree_한풍집계_갑지0601_총괄갑지_04.마전중(기계변경후 )" xfId="7286"/>
    <cellStyle name="1_tree_한풍집계_갑지0601_총괄갑지_백화점화장실인테리어" xfId="7287"/>
    <cellStyle name="1_tree_한풍집계_갑지0601_총괄갑지_백화점화장실인테리어_04.마전중(기계변경후 )" xfId="7288"/>
    <cellStyle name="1_tree_한풍집계_갑지0601_총괄갑지_설계내역서" xfId="7289"/>
    <cellStyle name="1_tree_한풍집계_갑지0601_총괄갑지_설계내역서_04.마전중(기계변경후 )" xfId="7290"/>
    <cellStyle name="1_tree_한풍집계_갑지0601_총괄갑지_설계내역서_백화점화장실인테리어" xfId="7291"/>
    <cellStyle name="1_tree_한풍집계_갑지0601_총괄갑지_설계내역서_백화점화장실인테리어_04.마전중(기계변경후 )" xfId="7292"/>
    <cellStyle name="1_tree_한풍집계_갑지0601_총괄갑지_설계내역서_울산FITNESS인테리어" xfId="7293"/>
    <cellStyle name="1_tree_한풍집계_갑지0601_총괄갑지_설계내역서_울산FITNESS인테리어_04.마전중(기계변경후 )" xfId="7294"/>
    <cellStyle name="1_tree_한풍집계_갑지0601_총괄갑지_설계내역서_화명조경" xfId="7295"/>
    <cellStyle name="1_tree_한풍집계_갑지0601_총괄갑지_설계내역서_화명조경_04.마전중(기계변경후 )" xfId="7296"/>
    <cellStyle name="1_tree_한풍집계_갑지0601_총괄갑지_설계내역서_화명조경_백화점화장실인테리어" xfId="7297"/>
    <cellStyle name="1_tree_한풍집계_갑지0601_총괄갑지_설계내역서_화명조경_백화점화장실인테리어_04.마전중(기계변경후 )" xfId="7298"/>
    <cellStyle name="1_tree_한풍집계_갑지0601_총괄갑지_설계내역서_화명조경_울산FITNESS인테리어" xfId="7299"/>
    <cellStyle name="1_tree_한풍집계_갑지0601_총괄갑지_설계내역서_화명조경_울산FITNESS인테리어_04.마전중(기계변경후 )" xfId="7300"/>
    <cellStyle name="1_tree_한풍집계_갑지0601_총괄갑지_설계내역서1월7일" xfId="7301"/>
    <cellStyle name="1_tree_한풍집계_갑지0601_총괄갑지_설계내역서1월7일_04.마전중(기계변경후 )" xfId="7302"/>
    <cellStyle name="1_tree_한풍집계_갑지0601_총괄갑지_설계내역서1월7일_백화점화장실인테리어" xfId="7303"/>
    <cellStyle name="1_tree_한풍집계_갑지0601_총괄갑지_설계내역서1월7일_백화점화장실인테리어_04.마전중(기계변경후 )" xfId="7304"/>
    <cellStyle name="1_tree_한풍집계_갑지0601_총괄갑지_설계내역서1월7일_울산FITNESS인테리어" xfId="7305"/>
    <cellStyle name="1_tree_한풍집계_갑지0601_총괄갑지_설계내역서1월7일_울산FITNESS인테리어_04.마전중(기계변경후 )" xfId="7306"/>
    <cellStyle name="1_tree_한풍집계_갑지0601_총괄갑지_설계내역서1월7일_화명조경" xfId="7307"/>
    <cellStyle name="1_tree_한풍집계_갑지0601_총괄갑지_설계내역서1월7일_화명조경_04.마전중(기계변경후 )" xfId="7308"/>
    <cellStyle name="1_tree_한풍집계_갑지0601_총괄갑지_설계내역서1월7일_화명조경_백화점화장실인테리어" xfId="7309"/>
    <cellStyle name="1_tree_한풍집계_갑지0601_총괄갑지_설계내역서1월7일_화명조경_백화점화장실인테리어_04.마전중(기계변경후 )" xfId="7310"/>
    <cellStyle name="1_tree_한풍집계_갑지0601_총괄갑지_설계내역서1월7일_화명조경_울산FITNESS인테리어" xfId="7311"/>
    <cellStyle name="1_tree_한풍집계_갑지0601_총괄갑지_설계내역서1월7일_화명조경_울산FITNESS인테리어_04.마전중(기계변경후 )" xfId="7312"/>
    <cellStyle name="1_tree_한풍집계_갑지0601_총괄갑지_울산FITNESS인테리어" xfId="7313"/>
    <cellStyle name="1_tree_한풍집계_갑지0601_총괄갑지_울산FITNESS인테리어_04.마전중(기계변경후 )" xfId="7314"/>
    <cellStyle name="1_tree_한풍집계_갑지0601_총괄갑지_화명조경" xfId="7315"/>
    <cellStyle name="1_tree_한풍집계_갑지0601_총괄갑지_화명조경_04.마전중(기계변경후 )" xfId="7316"/>
    <cellStyle name="1_tree_한풍집계_갑지0601_총괄갑지_화명조경_백화점화장실인테리어" xfId="7317"/>
    <cellStyle name="1_tree_한풍집계_갑지0601_총괄갑지_화명조경_백화점화장실인테리어_04.마전중(기계변경후 )" xfId="7318"/>
    <cellStyle name="1_tree_한풍집계_갑지0601_총괄갑지_화명조경_울산FITNESS인테리어" xfId="7319"/>
    <cellStyle name="1_tree_한풍집계_갑지0601_총괄갑지_화명조경_울산FITNESS인테리어_04.마전중(기계변경후 )" xfId="7320"/>
    <cellStyle name="1_tree_한풍집계_갑지0601_총괄내역서" xfId="7321"/>
    <cellStyle name="1_tree_한풍집계_갑지0601_총괄내역서_04.마전중(기계변경후 )" xfId="7322"/>
    <cellStyle name="1_tree_한풍집계_갑지0601_총괄내역서_백화점화장실인테리어" xfId="7323"/>
    <cellStyle name="1_tree_한풍집계_갑지0601_총괄내역서_백화점화장실인테리어_04.마전중(기계변경후 )" xfId="7324"/>
    <cellStyle name="1_tree_한풍집계_갑지0601_총괄내역서_설계내역서" xfId="7325"/>
    <cellStyle name="1_tree_한풍집계_갑지0601_총괄내역서_설계내역서_04.마전중(기계변경후 )" xfId="7326"/>
    <cellStyle name="1_tree_한풍집계_갑지0601_총괄내역서_설계내역서_백화점화장실인테리어" xfId="7327"/>
    <cellStyle name="1_tree_한풍집계_갑지0601_총괄내역서_설계내역서_백화점화장실인테리어_04.마전중(기계변경후 )" xfId="7328"/>
    <cellStyle name="1_tree_한풍집계_갑지0601_총괄내역서_설계내역서_울산FITNESS인테리어" xfId="7329"/>
    <cellStyle name="1_tree_한풍집계_갑지0601_총괄내역서_설계내역서_울산FITNESS인테리어_04.마전중(기계변경후 )" xfId="7330"/>
    <cellStyle name="1_tree_한풍집계_갑지0601_총괄내역서_설계내역서_화명조경" xfId="7331"/>
    <cellStyle name="1_tree_한풍집계_갑지0601_총괄내역서_설계내역서_화명조경_04.마전중(기계변경후 )" xfId="7332"/>
    <cellStyle name="1_tree_한풍집계_갑지0601_총괄내역서_설계내역서_화명조경_백화점화장실인테리어" xfId="7333"/>
    <cellStyle name="1_tree_한풍집계_갑지0601_총괄내역서_설계내역서_화명조경_백화점화장실인테리어_04.마전중(기계변경후 )" xfId="7334"/>
    <cellStyle name="1_tree_한풍집계_갑지0601_총괄내역서_설계내역서_화명조경_울산FITNESS인테리어" xfId="7335"/>
    <cellStyle name="1_tree_한풍집계_갑지0601_총괄내역서_설계내역서_화명조경_울산FITNESS인테리어_04.마전중(기계변경후 )" xfId="7336"/>
    <cellStyle name="1_tree_한풍집계_갑지0601_총괄내역서_설계내역서1월7일" xfId="7337"/>
    <cellStyle name="1_tree_한풍집계_갑지0601_총괄내역서_설계내역서1월7일_04.마전중(기계변경후 )" xfId="7338"/>
    <cellStyle name="1_tree_한풍집계_갑지0601_총괄내역서_설계내역서1월7일_백화점화장실인테리어" xfId="7339"/>
    <cellStyle name="1_tree_한풍집계_갑지0601_총괄내역서_설계내역서1월7일_백화점화장실인테리어_04.마전중(기계변경후 )" xfId="7340"/>
    <cellStyle name="1_tree_한풍집계_갑지0601_총괄내역서_설계내역서1월7일_울산FITNESS인테리어" xfId="7341"/>
    <cellStyle name="1_tree_한풍집계_갑지0601_총괄내역서_설계내역서1월7일_울산FITNESS인테리어_04.마전중(기계변경후 )" xfId="7342"/>
    <cellStyle name="1_tree_한풍집계_갑지0601_총괄내역서_설계내역서1월7일_화명조경" xfId="7343"/>
    <cellStyle name="1_tree_한풍집계_갑지0601_총괄내역서_설계내역서1월7일_화명조경_04.마전중(기계변경후 )" xfId="7344"/>
    <cellStyle name="1_tree_한풍집계_갑지0601_총괄내역서_설계내역서1월7일_화명조경_백화점화장실인테리어" xfId="7345"/>
    <cellStyle name="1_tree_한풍집계_갑지0601_총괄내역서_설계내역서1월7일_화명조경_백화점화장실인테리어_04.마전중(기계변경후 )" xfId="7346"/>
    <cellStyle name="1_tree_한풍집계_갑지0601_총괄내역서_설계내역서1월7일_화명조경_울산FITNESS인테리어" xfId="7347"/>
    <cellStyle name="1_tree_한풍집계_갑지0601_총괄내역서_설계내역서1월7일_화명조경_울산FITNESS인테리어_04.마전중(기계변경후 )" xfId="7348"/>
    <cellStyle name="1_tree_한풍집계_갑지0601_총괄내역서_울산FITNESS인테리어" xfId="7349"/>
    <cellStyle name="1_tree_한풍집계_갑지0601_총괄내역서_울산FITNESS인테리어_04.마전중(기계변경후 )" xfId="7350"/>
    <cellStyle name="1_tree_한풍집계_갑지0601_총괄내역서_화명조경" xfId="7351"/>
    <cellStyle name="1_tree_한풍집계_갑지0601_총괄내역서_화명조경_04.마전중(기계변경후 )" xfId="7352"/>
    <cellStyle name="1_tree_한풍집계_갑지0601_총괄내역서_화명조경_백화점화장실인테리어" xfId="7353"/>
    <cellStyle name="1_tree_한풍집계_갑지0601_총괄내역서_화명조경_백화점화장실인테리어_04.마전중(기계변경후 )" xfId="7354"/>
    <cellStyle name="1_tree_한풍집계_갑지0601_총괄내역서_화명조경_울산FITNESS인테리어" xfId="7355"/>
    <cellStyle name="1_tree_한풍집계_갑지0601_총괄내역서_화명조경_울산FITNESS인테리어_04.마전중(기계변경후 )" xfId="7356"/>
    <cellStyle name="1_tree_한풍집계_갑지0601_화명조경" xfId="7357"/>
    <cellStyle name="1_tree_한풍집계_갑지0601_화명조경_04.마전중(기계변경후 )" xfId="7358"/>
    <cellStyle name="1_tree_한풍집계_갑지0601_화명조경_백화점화장실인테리어" xfId="7359"/>
    <cellStyle name="1_tree_한풍집계_갑지0601_화명조경_백화점화장실인테리어_04.마전중(기계변경후 )" xfId="7360"/>
    <cellStyle name="1_tree_한풍집계_갑지0601_화명조경_울산FITNESS인테리어" xfId="7361"/>
    <cellStyle name="1_tree_한풍집계_갑지0601_화명조경_울산FITNESS인테리어_04.마전중(기계변경후 )" xfId="7362"/>
    <cellStyle name="1_tree_한풍집계_백화점화장실인테리어" xfId="7363"/>
    <cellStyle name="1_tree_한풍집계_백화점화장실인테리어_04.마전중(기계변경후 )" xfId="7364"/>
    <cellStyle name="1_tree_한풍집계_설계내역서" xfId="7365"/>
    <cellStyle name="1_tree_한풍집계_설계내역서_04.마전중(기계변경후 )" xfId="7366"/>
    <cellStyle name="1_tree_한풍집계_설계내역서_백화점화장실인테리어" xfId="7367"/>
    <cellStyle name="1_tree_한풍집계_설계내역서_백화점화장실인테리어_04.마전중(기계변경후 )" xfId="7368"/>
    <cellStyle name="1_tree_한풍집계_설계내역서_울산FITNESS인테리어" xfId="7369"/>
    <cellStyle name="1_tree_한풍집계_설계내역서_울산FITNESS인테리어_04.마전중(기계변경후 )" xfId="7370"/>
    <cellStyle name="1_tree_한풍집계_설계내역서_화명조경" xfId="7371"/>
    <cellStyle name="1_tree_한풍집계_설계내역서_화명조경_04.마전중(기계변경후 )" xfId="7372"/>
    <cellStyle name="1_tree_한풍집계_설계내역서_화명조경_백화점화장실인테리어" xfId="7373"/>
    <cellStyle name="1_tree_한풍집계_설계내역서_화명조경_백화점화장실인테리어_04.마전중(기계변경후 )" xfId="7374"/>
    <cellStyle name="1_tree_한풍집계_설계내역서_화명조경_울산FITNESS인테리어" xfId="7375"/>
    <cellStyle name="1_tree_한풍집계_설계내역서_화명조경_울산FITNESS인테리어_04.마전중(기계변경후 )" xfId="7376"/>
    <cellStyle name="1_tree_한풍집계_설계내역서1월7일" xfId="7377"/>
    <cellStyle name="1_tree_한풍집계_설계내역서1월7일_04.마전중(기계변경후 )" xfId="7378"/>
    <cellStyle name="1_tree_한풍집계_설계내역서1월7일_백화점화장실인테리어" xfId="7379"/>
    <cellStyle name="1_tree_한풍집계_설계내역서1월7일_백화점화장실인테리어_04.마전중(기계변경후 )" xfId="7380"/>
    <cellStyle name="1_tree_한풍집계_설계내역서1월7일_울산FITNESS인테리어" xfId="7381"/>
    <cellStyle name="1_tree_한풍집계_설계내역서1월7일_울산FITNESS인테리어_04.마전중(기계변경후 )" xfId="7382"/>
    <cellStyle name="1_tree_한풍집계_설계내역서1월7일_화명조경" xfId="7383"/>
    <cellStyle name="1_tree_한풍집계_설계내역서1월7일_화명조경_04.마전중(기계변경후 )" xfId="7384"/>
    <cellStyle name="1_tree_한풍집계_설계내역서1월7일_화명조경_백화점화장실인테리어" xfId="7385"/>
    <cellStyle name="1_tree_한풍집계_설계내역서1월7일_화명조경_백화점화장실인테리어_04.마전중(기계변경후 )" xfId="7386"/>
    <cellStyle name="1_tree_한풍집계_설계내역서1월7일_화명조경_울산FITNESS인테리어" xfId="7387"/>
    <cellStyle name="1_tree_한풍집계_설계내역서1월7일_화명조경_울산FITNESS인테리어_04.마전중(기계변경후 )" xfId="7388"/>
    <cellStyle name="1_tree_한풍집계_쌍용수량0905" xfId="7389"/>
    <cellStyle name="1_tree_한풍집계_쌍용수량0905_04.마전중(기계변경후 )" xfId="7390"/>
    <cellStyle name="1_tree_한풍집계_쌍용수량0905_백화점화장실인테리어" xfId="7391"/>
    <cellStyle name="1_tree_한풍집계_쌍용수량0905_백화점화장실인테리어_04.마전중(기계변경후 )" xfId="7392"/>
    <cellStyle name="1_tree_한풍집계_쌍용수량0905_설계내역서" xfId="7393"/>
    <cellStyle name="1_tree_한풍집계_쌍용수량0905_설계내역서_04.마전중(기계변경후 )" xfId="7394"/>
    <cellStyle name="1_tree_한풍집계_쌍용수량0905_설계내역서_백화점화장실인테리어" xfId="7395"/>
    <cellStyle name="1_tree_한풍집계_쌍용수량0905_설계내역서_백화점화장실인테리어_04.마전중(기계변경후 )" xfId="7396"/>
    <cellStyle name="1_tree_한풍집계_쌍용수량0905_설계내역서_울산FITNESS인테리어" xfId="7397"/>
    <cellStyle name="1_tree_한풍집계_쌍용수량0905_설계내역서_울산FITNESS인테리어_04.마전중(기계변경후 )" xfId="7398"/>
    <cellStyle name="1_tree_한풍집계_쌍용수량0905_설계내역서_화명조경" xfId="7399"/>
    <cellStyle name="1_tree_한풍집계_쌍용수량0905_설계내역서_화명조경_04.마전중(기계변경후 )" xfId="7400"/>
    <cellStyle name="1_tree_한풍집계_쌍용수량0905_설계내역서_화명조경_백화점화장실인테리어" xfId="7401"/>
    <cellStyle name="1_tree_한풍집계_쌍용수량0905_설계내역서_화명조경_백화점화장실인테리어_04.마전중(기계변경후 )" xfId="7402"/>
    <cellStyle name="1_tree_한풍집계_쌍용수량0905_설계내역서_화명조경_울산FITNESS인테리어" xfId="7403"/>
    <cellStyle name="1_tree_한풍집계_쌍용수량0905_설계내역서_화명조경_울산FITNESS인테리어_04.마전중(기계변경후 )" xfId="7404"/>
    <cellStyle name="1_tree_한풍집계_쌍용수량0905_설계내역서1월7일" xfId="7405"/>
    <cellStyle name="1_tree_한풍집계_쌍용수량0905_설계내역서1월7일_04.마전중(기계변경후 )" xfId="7406"/>
    <cellStyle name="1_tree_한풍집계_쌍용수량0905_설계내역서1월7일_백화점화장실인테리어" xfId="7407"/>
    <cellStyle name="1_tree_한풍집계_쌍용수량0905_설계내역서1월7일_백화점화장실인테리어_04.마전중(기계변경후 )" xfId="7408"/>
    <cellStyle name="1_tree_한풍집계_쌍용수량0905_설계내역서1월7일_울산FITNESS인테리어" xfId="7409"/>
    <cellStyle name="1_tree_한풍집계_쌍용수량0905_설계내역서1월7일_울산FITNESS인테리어_04.마전중(기계변경후 )" xfId="7410"/>
    <cellStyle name="1_tree_한풍집계_쌍용수량0905_설계내역서1월7일_화명조경" xfId="7411"/>
    <cellStyle name="1_tree_한풍집계_쌍용수량0905_설계내역서1월7일_화명조경_04.마전중(기계변경후 )" xfId="7412"/>
    <cellStyle name="1_tree_한풍집계_쌍용수량0905_설계내역서1월7일_화명조경_백화점화장실인테리어" xfId="7413"/>
    <cellStyle name="1_tree_한풍집계_쌍용수량0905_설계내역서1월7일_화명조경_백화점화장실인테리어_04.마전중(기계변경후 )" xfId="7414"/>
    <cellStyle name="1_tree_한풍집계_쌍용수량0905_설계내역서1월7일_화명조경_울산FITNESS인테리어" xfId="7415"/>
    <cellStyle name="1_tree_한풍집계_쌍용수량0905_설계내역서1월7일_화명조경_울산FITNESS인테리어_04.마전중(기계변경후 )" xfId="7416"/>
    <cellStyle name="1_tree_한풍집계_쌍용수량0905_울산FITNESS인테리어" xfId="7417"/>
    <cellStyle name="1_tree_한풍집계_쌍용수량0905_울산FITNESS인테리어_04.마전중(기계변경후 )" xfId="7418"/>
    <cellStyle name="1_tree_한풍집계_쌍용수량0905_화명조경" xfId="7419"/>
    <cellStyle name="1_tree_한풍집계_쌍용수량0905_화명조경_04.마전중(기계변경후 )" xfId="7420"/>
    <cellStyle name="1_tree_한풍집계_쌍용수량0905_화명조경_백화점화장실인테리어" xfId="7421"/>
    <cellStyle name="1_tree_한풍집계_쌍용수량0905_화명조경_백화점화장실인테리어_04.마전중(기계변경후 )" xfId="7422"/>
    <cellStyle name="1_tree_한풍집계_쌍용수량0905_화명조경_울산FITNESS인테리어" xfId="7423"/>
    <cellStyle name="1_tree_한풍집계_쌍용수량0905_화명조경_울산FITNESS인테리어_04.마전중(기계변경후 )" xfId="7424"/>
    <cellStyle name="1_tree_한풍집계_울산FITNESS인테리어" xfId="7425"/>
    <cellStyle name="1_tree_한풍집계_울산FITNESS인테리어_04.마전중(기계변경후 )" xfId="7426"/>
    <cellStyle name="1_tree_한풍집계_터미널1" xfId="16332"/>
    <cellStyle name="1_tree_한풍집계_터미널1 2" xfId="16333"/>
    <cellStyle name="1_tree_한풍집계_터미널1_1" xfId="16334"/>
    <cellStyle name="1_tree_한풍집계_터미널1_1 2" xfId="16335"/>
    <cellStyle name="1_tree_한풍집계_터미널1_1 3" xfId="16336"/>
    <cellStyle name="1_tree_한풍집계_터미널1-0" xfId="7427"/>
    <cellStyle name="1_tree_한풍집계_터미널1-0_04.마전중(기계변경후 )" xfId="7428"/>
    <cellStyle name="1_tree_한풍집계_터미널1-0_백화점화장실인테리어" xfId="7429"/>
    <cellStyle name="1_tree_한풍집계_터미널1-0_백화점화장실인테리어_04.마전중(기계변경후 )" xfId="7430"/>
    <cellStyle name="1_tree_한풍집계_터미널1-0_울산FITNESS인테리어" xfId="7431"/>
    <cellStyle name="1_tree_한풍집계_터미널1-0_울산FITNESS인테리어_04.마전중(기계변경후 )" xfId="7432"/>
    <cellStyle name="1_tree_한풍집계_터미널1-0_화명조경" xfId="7433"/>
    <cellStyle name="1_tree_한풍집계_터미널1-0_화명조경_04.마전중(기계변경후 )" xfId="7434"/>
    <cellStyle name="1_tree_한풍집계_터미널1-0_화명조경_백화점화장실인테리어" xfId="7435"/>
    <cellStyle name="1_tree_한풍집계_터미널1-0_화명조경_백화점화장실인테리어_04.마전중(기계변경후 )" xfId="7436"/>
    <cellStyle name="1_tree_한풍집계_터미널1-0_화명조경_울산FITNESS인테리어" xfId="7437"/>
    <cellStyle name="1_tree_한풍집계_터미널1-0_화명조경_울산FITNESS인테리어_04.마전중(기계변경후 )" xfId="7438"/>
    <cellStyle name="1_tree_한풍집계_화명조경" xfId="7439"/>
    <cellStyle name="1_tree_한풍집계_화명조경_04.마전중(기계변경후 )" xfId="7440"/>
    <cellStyle name="1_tree_한풍집계_화명조경_백화점화장실인테리어" xfId="7441"/>
    <cellStyle name="1_tree_한풍집계_화명조경_백화점화장실인테리어_04.마전중(기계변경후 )" xfId="7442"/>
    <cellStyle name="1_tree_한풍집계_화명조경_울산FITNESS인테리어" xfId="7443"/>
    <cellStyle name="1_tree_한풍집계_화명조경_울산FITNESS인테리어_04.마전중(기계변경후 )" xfId="7444"/>
    <cellStyle name="1_tree_화명조경" xfId="7601"/>
    <cellStyle name="1_tree_화명조경_04.마전중(기계변경후 )" xfId="7602"/>
    <cellStyle name="1_tree_화명조경_백화점화장실인테리어" xfId="7603"/>
    <cellStyle name="1_tree_화명조경_백화점화장실인테리어_04.마전중(기계변경후 )" xfId="7604"/>
    <cellStyle name="1_tree_화명조경_울산FITNESS인테리어" xfId="7605"/>
    <cellStyle name="1_tree_화명조경_울산FITNESS인테리어_04.마전중(기계변경후 )" xfId="7606"/>
    <cellStyle name="1_tree_휴게시설" xfId="16337"/>
    <cellStyle name="1_tree_휴게시설 2" xfId="16338"/>
    <cellStyle name="1_tree_휴게시설 3" xfId="16339"/>
    <cellStyle name="1_tree_휴게시설_NEW단위수량-주산" xfId="16340"/>
    <cellStyle name="1_tree_휴게시설_NEW단위수량-주산 2" xfId="16341"/>
    <cellStyle name="1_tree_휴게시설_NEW단위수량-주산 3" xfId="16342"/>
    <cellStyle name="1_tree_휴게시설_남대천단위수량" xfId="16343"/>
    <cellStyle name="1_tree_휴게시설_남대천단위수량 2" xfId="16344"/>
    <cellStyle name="1_tree_휴게시설_남대천단위수량 3" xfId="16345"/>
    <cellStyle name="1_tree_휴게시설_단위수량" xfId="16346"/>
    <cellStyle name="1_tree_휴게시설_단위수량 2" xfId="16347"/>
    <cellStyle name="1_tree_휴게시설_단위수량 3" xfId="16348"/>
    <cellStyle name="1_tree_휴게시설_단위수량1" xfId="16349"/>
    <cellStyle name="1_tree_휴게시설_단위수량1 2" xfId="16350"/>
    <cellStyle name="1_tree_휴게시설_단위수량1 3" xfId="16351"/>
    <cellStyle name="1_tree_휴게시설_단위수량15" xfId="16352"/>
    <cellStyle name="1_tree_휴게시설_단위수량15 2" xfId="16353"/>
    <cellStyle name="1_tree_휴게시설_단위수량15 3" xfId="16354"/>
    <cellStyle name="1_tree_휴게시설_도곡단위수량" xfId="16355"/>
    <cellStyle name="1_tree_휴게시설_도곡단위수량 2" xfId="16356"/>
    <cellStyle name="1_tree_휴게시설_도곡단위수량 3" xfId="16357"/>
    <cellStyle name="1_tree_휴게시설_수량산출서-11.25" xfId="16358"/>
    <cellStyle name="1_tree_휴게시설_수량산출서-11.25 2" xfId="16359"/>
    <cellStyle name="1_tree_휴게시설_수량산출서-11.25 3" xfId="16360"/>
    <cellStyle name="1_tree_휴게시설_수량산출서-11.25_NEW단위수량-주산" xfId="16361"/>
    <cellStyle name="1_tree_휴게시설_수량산출서-11.25_NEW단위수량-주산 2" xfId="16362"/>
    <cellStyle name="1_tree_휴게시설_수량산출서-11.25_NEW단위수량-주산 3" xfId="16363"/>
    <cellStyle name="1_tree_휴게시설_수량산출서-11.25_남대천단위수량" xfId="16364"/>
    <cellStyle name="1_tree_휴게시설_수량산출서-11.25_남대천단위수량 2" xfId="16365"/>
    <cellStyle name="1_tree_휴게시설_수량산출서-11.25_남대천단위수량 3" xfId="16366"/>
    <cellStyle name="1_tree_휴게시설_수량산출서-11.25_단위수량" xfId="16367"/>
    <cellStyle name="1_tree_휴게시설_수량산출서-11.25_단위수량 2" xfId="16368"/>
    <cellStyle name="1_tree_휴게시설_수량산출서-11.25_단위수량 3" xfId="16369"/>
    <cellStyle name="1_tree_휴게시설_수량산출서-11.25_단위수량1" xfId="16370"/>
    <cellStyle name="1_tree_휴게시설_수량산출서-11.25_단위수량1 2" xfId="16371"/>
    <cellStyle name="1_tree_휴게시설_수량산출서-11.25_단위수량1 3" xfId="16372"/>
    <cellStyle name="1_tree_휴게시설_수량산출서-11.25_단위수량15" xfId="16373"/>
    <cellStyle name="1_tree_휴게시설_수량산출서-11.25_단위수량15 2" xfId="16374"/>
    <cellStyle name="1_tree_휴게시설_수량산출서-11.25_단위수량15 3" xfId="16375"/>
    <cellStyle name="1_tree_휴게시설_수량산출서-11.25_도곡단위수량" xfId="16376"/>
    <cellStyle name="1_tree_휴게시설_수량산출서-11.25_도곡단위수량 2" xfId="16377"/>
    <cellStyle name="1_tree_휴게시설_수량산출서-11.25_도곡단위수량 3" xfId="16378"/>
    <cellStyle name="1_tree_휴게시설_수량산출서-11.25_철거단위수량" xfId="16379"/>
    <cellStyle name="1_tree_휴게시설_수량산출서-11.25_철거단위수량 2" xfId="16380"/>
    <cellStyle name="1_tree_휴게시설_수량산출서-11.25_철거단위수량 3" xfId="16381"/>
    <cellStyle name="1_tree_휴게시설_수량산출서-11.25_철거수량" xfId="16382"/>
    <cellStyle name="1_tree_휴게시설_수량산출서-11.25_철거수량 2" xfId="16383"/>
    <cellStyle name="1_tree_휴게시설_수량산출서-11.25_철거수량 3" xfId="16384"/>
    <cellStyle name="1_tree_휴게시설_수량산출서-11.25_한수단위수량" xfId="16385"/>
    <cellStyle name="1_tree_휴게시설_수량산출서-11.25_한수단위수량 2" xfId="16386"/>
    <cellStyle name="1_tree_휴게시설_수량산출서-11.25_한수단위수량 3" xfId="16387"/>
    <cellStyle name="1_tree_휴게시설_수량산출서-1201" xfId="16388"/>
    <cellStyle name="1_tree_휴게시설_수량산출서-1201 2" xfId="16389"/>
    <cellStyle name="1_tree_휴게시설_수량산출서-1201 3" xfId="16390"/>
    <cellStyle name="1_tree_휴게시설_수량산출서-1201_NEW단위수량-주산" xfId="16391"/>
    <cellStyle name="1_tree_휴게시설_수량산출서-1201_NEW단위수량-주산 2" xfId="16392"/>
    <cellStyle name="1_tree_휴게시설_수량산출서-1201_NEW단위수량-주산 3" xfId="16393"/>
    <cellStyle name="1_tree_휴게시설_수량산출서-1201_남대천단위수량" xfId="16394"/>
    <cellStyle name="1_tree_휴게시설_수량산출서-1201_남대천단위수량 2" xfId="16395"/>
    <cellStyle name="1_tree_휴게시설_수량산출서-1201_남대천단위수량 3" xfId="16396"/>
    <cellStyle name="1_tree_휴게시설_수량산출서-1201_단위수량" xfId="16397"/>
    <cellStyle name="1_tree_휴게시설_수량산출서-1201_단위수량 2" xfId="16398"/>
    <cellStyle name="1_tree_휴게시설_수량산출서-1201_단위수량 3" xfId="16399"/>
    <cellStyle name="1_tree_휴게시설_수량산출서-1201_단위수량1" xfId="16400"/>
    <cellStyle name="1_tree_휴게시설_수량산출서-1201_단위수량1 2" xfId="16401"/>
    <cellStyle name="1_tree_휴게시설_수량산출서-1201_단위수량1 3" xfId="16402"/>
    <cellStyle name="1_tree_휴게시설_수량산출서-1201_단위수량15" xfId="16403"/>
    <cellStyle name="1_tree_휴게시설_수량산출서-1201_단위수량15 2" xfId="16404"/>
    <cellStyle name="1_tree_휴게시설_수량산출서-1201_단위수량15 3" xfId="16405"/>
    <cellStyle name="1_tree_휴게시설_수량산출서-1201_도곡단위수량" xfId="16406"/>
    <cellStyle name="1_tree_휴게시설_수량산출서-1201_도곡단위수량 2" xfId="16407"/>
    <cellStyle name="1_tree_휴게시설_수량산출서-1201_도곡단위수량 3" xfId="16408"/>
    <cellStyle name="1_tree_휴게시설_수량산출서-1201_철거단위수량" xfId="16409"/>
    <cellStyle name="1_tree_휴게시설_수량산출서-1201_철거단위수량 2" xfId="16410"/>
    <cellStyle name="1_tree_휴게시설_수량산출서-1201_철거단위수량 3" xfId="16411"/>
    <cellStyle name="1_tree_휴게시설_수량산출서-1201_철거수량" xfId="16412"/>
    <cellStyle name="1_tree_휴게시설_수량산출서-1201_철거수량 2" xfId="16413"/>
    <cellStyle name="1_tree_휴게시설_수량산출서-1201_철거수량 3" xfId="16414"/>
    <cellStyle name="1_tree_휴게시설_수량산출서-1201_한수단위수량" xfId="16415"/>
    <cellStyle name="1_tree_휴게시설_수량산출서-1201_한수단위수량 2" xfId="16416"/>
    <cellStyle name="1_tree_휴게시설_수량산출서-1201_한수단위수량 3" xfId="16417"/>
    <cellStyle name="1_tree_휴게시설_시설물단위수량" xfId="16418"/>
    <cellStyle name="1_tree_휴게시설_시설물단위수량 2" xfId="16419"/>
    <cellStyle name="1_tree_휴게시설_시설물단위수량 3" xfId="16420"/>
    <cellStyle name="1_tree_휴게시설_시설물단위수량1" xfId="16421"/>
    <cellStyle name="1_tree_휴게시설_시설물단위수량1 2" xfId="16422"/>
    <cellStyle name="1_tree_휴게시설_시설물단위수량1 3" xfId="16423"/>
    <cellStyle name="1_tree_휴게시설_시설물단위수량1_시설물단위수량" xfId="16424"/>
    <cellStyle name="1_tree_휴게시설_시설물단위수량1_시설물단위수량 2" xfId="16425"/>
    <cellStyle name="1_tree_휴게시설_시설물단위수량1_시설물단위수량 3" xfId="16426"/>
    <cellStyle name="1_tree_휴게시설_오창수량산출서" xfId="16427"/>
    <cellStyle name="1_tree_휴게시설_오창수량산출서 2" xfId="16428"/>
    <cellStyle name="1_tree_휴게시설_오창수량산출서 3" xfId="16429"/>
    <cellStyle name="1_tree_휴게시설_오창수량산출서_NEW단위수량-주산" xfId="16430"/>
    <cellStyle name="1_tree_휴게시설_오창수량산출서_NEW단위수량-주산 2" xfId="16431"/>
    <cellStyle name="1_tree_휴게시설_오창수량산출서_NEW단위수량-주산 3" xfId="16432"/>
    <cellStyle name="1_tree_휴게시설_오창수량산출서_남대천단위수량" xfId="16433"/>
    <cellStyle name="1_tree_휴게시설_오창수량산출서_남대천단위수량 2" xfId="16434"/>
    <cellStyle name="1_tree_휴게시설_오창수량산출서_남대천단위수량 3" xfId="16435"/>
    <cellStyle name="1_tree_휴게시설_오창수량산출서_단위수량" xfId="16436"/>
    <cellStyle name="1_tree_휴게시설_오창수량산출서_단위수량 2" xfId="16437"/>
    <cellStyle name="1_tree_휴게시설_오창수량산출서_단위수량 3" xfId="16438"/>
    <cellStyle name="1_tree_휴게시설_오창수량산출서_단위수량1" xfId="16439"/>
    <cellStyle name="1_tree_휴게시설_오창수량산출서_단위수량1 2" xfId="16440"/>
    <cellStyle name="1_tree_휴게시설_오창수량산출서_단위수량1 3" xfId="16441"/>
    <cellStyle name="1_tree_휴게시설_오창수량산출서_단위수량15" xfId="16442"/>
    <cellStyle name="1_tree_휴게시설_오창수량산출서_단위수량15 2" xfId="16443"/>
    <cellStyle name="1_tree_휴게시설_오창수량산출서_단위수량15 3" xfId="16444"/>
    <cellStyle name="1_tree_휴게시설_오창수량산출서_도곡단위수량" xfId="16445"/>
    <cellStyle name="1_tree_휴게시설_오창수량산출서_도곡단위수량 2" xfId="16446"/>
    <cellStyle name="1_tree_휴게시설_오창수량산출서_도곡단위수량 3" xfId="16447"/>
    <cellStyle name="1_tree_휴게시설_오창수량산출서_수량산출서-11.25" xfId="16448"/>
    <cellStyle name="1_tree_휴게시설_오창수량산출서_수량산출서-11.25 2" xfId="16449"/>
    <cellStyle name="1_tree_휴게시설_오창수량산출서_수량산출서-11.25 3" xfId="16450"/>
    <cellStyle name="1_tree_휴게시설_오창수량산출서_수량산출서-11.25_NEW단위수량-주산" xfId="16451"/>
    <cellStyle name="1_tree_휴게시설_오창수량산출서_수량산출서-11.25_NEW단위수량-주산 2" xfId="16452"/>
    <cellStyle name="1_tree_휴게시설_오창수량산출서_수량산출서-11.25_NEW단위수량-주산 3" xfId="16453"/>
    <cellStyle name="1_tree_휴게시설_오창수량산출서_수량산출서-11.25_남대천단위수량" xfId="16454"/>
    <cellStyle name="1_tree_휴게시설_오창수량산출서_수량산출서-11.25_남대천단위수량 2" xfId="16455"/>
    <cellStyle name="1_tree_휴게시설_오창수량산출서_수량산출서-11.25_남대천단위수량 3" xfId="16456"/>
    <cellStyle name="1_tree_휴게시설_오창수량산출서_수량산출서-11.25_단위수량" xfId="16457"/>
    <cellStyle name="1_tree_휴게시설_오창수량산출서_수량산출서-11.25_단위수량 2" xfId="16458"/>
    <cellStyle name="1_tree_휴게시설_오창수량산출서_수량산출서-11.25_단위수량 3" xfId="16459"/>
    <cellStyle name="1_tree_휴게시설_오창수량산출서_수량산출서-11.25_단위수량1" xfId="16460"/>
    <cellStyle name="1_tree_휴게시설_오창수량산출서_수량산출서-11.25_단위수량1 2" xfId="16461"/>
    <cellStyle name="1_tree_휴게시설_오창수량산출서_수량산출서-11.25_단위수량1 3" xfId="16462"/>
    <cellStyle name="1_tree_휴게시설_오창수량산출서_수량산출서-11.25_단위수량15" xfId="16463"/>
    <cellStyle name="1_tree_휴게시설_오창수량산출서_수량산출서-11.25_단위수량15 2" xfId="16464"/>
    <cellStyle name="1_tree_휴게시설_오창수량산출서_수량산출서-11.25_단위수량15 3" xfId="16465"/>
    <cellStyle name="1_tree_휴게시설_오창수량산출서_수량산출서-11.25_도곡단위수량" xfId="16466"/>
    <cellStyle name="1_tree_휴게시설_오창수량산출서_수량산출서-11.25_도곡단위수량 2" xfId="16467"/>
    <cellStyle name="1_tree_휴게시설_오창수량산출서_수량산출서-11.25_도곡단위수량 3" xfId="16468"/>
    <cellStyle name="1_tree_휴게시설_오창수량산출서_수량산출서-11.25_철거단위수량" xfId="16469"/>
    <cellStyle name="1_tree_휴게시설_오창수량산출서_수량산출서-11.25_철거단위수량 2" xfId="16470"/>
    <cellStyle name="1_tree_휴게시설_오창수량산출서_수량산출서-11.25_철거단위수량 3" xfId="16471"/>
    <cellStyle name="1_tree_휴게시설_오창수량산출서_수량산출서-11.25_철거수량" xfId="16472"/>
    <cellStyle name="1_tree_휴게시설_오창수량산출서_수량산출서-11.25_철거수량 2" xfId="16473"/>
    <cellStyle name="1_tree_휴게시설_오창수량산출서_수량산출서-11.25_철거수량 3" xfId="16474"/>
    <cellStyle name="1_tree_휴게시설_오창수량산출서_수량산출서-11.25_한수단위수량" xfId="16475"/>
    <cellStyle name="1_tree_휴게시설_오창수량산출서_수량산출서-11.25_한수단위수량 2" xfId="16476"/>
    <cellStyle name="1_tree_휴게시설_오창수량산출서_수량산출서-11.25_한수단위수량 3" xfId="16477"/>
    <cellStyle name="1_tree_휴게시설_오창수량산출서_수량산출서-1201" xfId="16478"/>
    <cellStyle name="1_tree_휴게시설_오창수량산출서_수량산출서-1201 2" xfId="16479"/>
    <cellStyle name="1_tree_휴게시설_오창수량산출서_수량산출서-1201 3" xfId="16480"/>
    <cellStyle name="1_tree_휴게시설_오창수량산출서_수량산출서-1201_NEW단위수량-주산" xfId="16481"/>
    <cellStyle name="1_tree_휴게시설_오창수량산출서_수량산출서-1201_NEW단위수량-주산 2" xfId="16482"/>
    <cellStyle name="1_tree_휴게시설_오창수량산출서_수량산출서-1201_NEW단위수량-주산 3" xfId="16483"/>
    <cellStyle name="1_tree_휴게시설_오창수량산출서_수량산출서-1201_남대천단위수량" xfId="16484"/>
    <cellStyle name="1_tree_휴게시설_오창수량산출서_수량산출서-1201_남대천단위수량 2" xfId="16485"/>
    <cellStyle name="1_tree_휴게시설_오창수량산출서_수량산출서-1201_남대천단위수량 3" xfId="16486"/>
    <cellStyle name="1_tree_휴게시설_오창수량산출서_수량산출서-1201_단위수량" xfId="16487"/>
    <cellStyle name="1_tree_휴게시설_오창수량산출서_수량산출서-1201_단위수량 2" xfId="16488"/>
    <cellStyle name="1_tree_휴게시설_오창수량산출서_수량산출서-1201_단위수량 3" xfId="16489"/>
    <cellStyle name="1_tree_휴게시설_오창수량산출서_수량산출서-1201_단위수량1" xfId="16490"/>
    <cellStyle name="1_tree_휴게시설_오창수량산출서_수량산출서-1201_단위수량1 2" xfId="16491"/>
    <cellStyle name="1_tree_휴게시설_오창수량산출서_수량산출서-1201_단위수량1 3" xfId="16492"/>
    <cellStyle name="1_tree_휴게시설_오창수량산출서_수량산출서-1201_단위수량15" xfId="16493"/>
    <cellStyle name="1_tree_휴게시설_오창수량산출서_수량산출서-1201_단위수량15 2" xfId="16494"/>
    <cellStyle name="1_tree_휴게시설_오창수량산출서_수량산출서-1201_단위수량15 3" xfId="16495"/>
    <cellStyle name="1_tree_휴게시설_오창수량산출서_수량산출서-1201_도곡단위수량" xfId="16496"/>
    <cellStyle name="1_tree_휴게시설_오창수량산출서_수량산출서-1201_도곡단위수량 2" xfId="16497"/>
    <cellStyle name="1_tree_휴게시설_오창수량산출서_수량산출서-1201_도곡단위수량 3" xfId="16498"/>
    <cellStyle name="1_tree_휴게시설_오창수량산출서_수량산출서-1201_철거단위수량" xfId="16499"/>
    <cellStyle name="1_tree_휴게시설_오창수량산출서_수량산출서-1201_철거단위수량 2" xfId="16500"/>
    <cellStyle name="1_tree_휴게시설_오창수량산출서_수량산출서-1201_철거단위수량 3" xfId="16501"/>
    <cellStyle name="1_tree_휴게시설_오창수량산출서_수량산출서-1201_철거수량" xfId="16502"/>
    <cellStyle name="1_tree_휴게시설_오창수량산출서_수량산출서-1201_철거수량 2" xfId="16503"/>
    <cellStyle name="1_tree_휴게시설_오창수량산출서_수량산출서-1201_철거수량 3" xfId="16504"/>
    <cellStyle name="1_tree_휴게시설_오창수량산출서_수량산출서-1201_한수단위수량" xfId="16505"/>
    <cellStyle name="1_tree_휴게시설_오창수량산출서_수량산출서-1201_한수단위수량 2" xfId="16506"/>
    <cellStyle name="1_tree_휴게시설_오창수량산출서_수량산출서-1201_한수단위수량 3" xfId="16507"/>
    <cellStyle name="1_tree_휴게시설_오창수량산출서_시설물단위수량" xfId="16508"/>
    <cellStyle name="1_tree_휴게시설_오창수량산출서_시설물단위수량 2" xfId="16509"/>
    <cellStyle name="1_tree_휴게시설_오창수량산출서_시설물단위수량 3" xfId="16510"/>
    <cellStyle name="1_tree_휴게시설_오창수량산출서_시설물단위수량1" xfId="16511"/>
    <cellStyle name="1_tree_휴게시설_오창수량산출서_시설물단위수량1 2" xfId="16512"/>
    <cellStyle name="1_tree_휴게시설_오창수량산출서_시설물단위수량1 3" xfId="16513"/>
    <cellStyle name="1_tree_휴게시설_오창수량산출서_시설물단위수량1_시설물단위수량" xfId="16514"/>
    <cellStyle name="1_tree_휴게시설_오창수량산출서_시설물단위수량1_시설물단위수량 2" xfId="16515"/>
    <cellStyle name="1_tree_휴게시설_오창수량산출서_시설물단위수량1_시설물단위수량 3" xfId="16516"/>
    <cellStyle name="1_tree_휴게시설_오창수량산출서_철거단위수량" xfId="16517"/>
    <cellStyle name="1_tree_휴게시설_오창수량산출서_철거단위수량 2" xfId="16518"/>
    <cellStyle name="1_tree_휴게시설_오창수량산출서_철거단위수량 3" xfId="16519"/>
    <cellStyle name="1_tree_휴게시설_오창수량산출서_철거수량" xfId="16520"/>
    <cellStyle name="1_tree_휴게시설_오창수량산출서_철거수량 2" xfId="16521"/>
    <cellStyle name="1_tree_휴게시설_오창수량산출서_철거수량 3" xfId="16522"/>
    <cellStyle name="1_tree_휴게시설_오창수량산출서_한수단위수량" xfId="16523"/>
    <cellStyle name="1_tree_휴게시설_오창수량산출서_한수단위수량 2" xfId="16524"/>
    <cellStyle name="1_tree_휴게시설_오창수량산출서_한수단위수량 3" xfId="16525"/>
    <cellStyle name="1_tree_휴게시설_철거단위수량" xfId="16526"/>
    <cellStyle name="1_tree_휴게시설_철거단위수량 2" xfId="16527"/>
    <cellStyle name="1_tree_휴게시설_철거단위수량 3" xfId="16528"/>
    <cellStyle name="1_tree_휴게시설_철거수량" xfId="16529"/>
    <cellStyle name="1_tree_휴게시설_철거수량 2" xfId="16530"/>
    <cellStyle name="1_tree_휴게시설_철거수량 3" xfId="16531"/>
    <cellStyle name="1_tree_휴게시설_한수단위수량" xfId="16532"/>
    <cellStyle name="1_tree_휴게시설_한수단위수량 2" xfId="16533"/>
    <cellStyle name="1_tree_휴게시설_한수단위수량 3" xfId="16534"/>
    <cellStyle name="1_가월리배수펌프(04.23)" xfId="5489"/>
    <cellStyle name="1_강릉대학술정보지원센터총괄(월드2낙찰)" xfId="5490"/>
    <cellStyle name="1_강북중학교(명남하도급)" xfId="5491"/>
    <cellStyle name="1_건국초교교지정지및교사신축공사-중흥건설(주)" xfId="5492"/>
    <cellStyle name="1_계수대로" xfId="5493"/>
    <cellStyle name="1_교육훈련동2차계약주요공정현황(1)(1)" xfId="5494"/>
    <cellStyle name="1_교육훈련동신축공사(총체)" xfId="5495"/>
    <cellStyle name="1_금강Ⅱ지구김제2-2공구토목공사(동도)" xfId="5496"/>
    <cellStyle name="1_남해총괄표" xfId="5497"/>
    <cellStyle name="1_남해총괄표_04.마전중(기계변경후 )" xfId="5498"/>
    <cellStyle name="1_남해총괄표_백화점화장실인테리어" xfId="5499"/>
    <cellStyle name="1_남해총괄표_백화점화장실인테리어_04.마전중(기계변경후 )" xfId="5500"/>
    <cellStyle name="1_남해총괄표_설계내역서" xfId="5501"/>
    <cellStyle name="1_남해총괄표_설계내역서_04.마전중(기계변경후 )" xfId="5502"/>
    <cellStyle name="1_남해총괄표_설계내역서_백화점화장실인테리어" xfId="5503"/>
    <cellStyle name="1_남해총괄표_설계내역서_백화점화장실인테리어_04.마전중(기계변경후 )" xfId="5504"/>
    <cellStyle name="1_남해총괄표_설계내역서_울산FITNESS인테리어" xfId="5505"/>
    <cellStyle name="1_남해총괄표_설계내역서_울산FITNESS인테리어_04.마전중(기계변경후 )" xfId="5506"/>
    <cellStyle name="1_남해총괄표_설계내역서_화명조경" xfId="5507"/>
    <cellStyle name="1_남해총괄표_설계내역서_화명조경_04.마전중(기계변경후 )" xfId="5508"/>
    <cellStyle name="1_남해총괄표_설계내역서_화명조경_백화점화장실인테리어" xfId="5509"/>
    <cellStyle name="1_남해총괄표_설계내역서_화명조경_백화점화장실인테리어_04.마전중(기계변경후 )" xfId="5510"/>
    <cellStyle name="1_남해총괄표_설계내역서_화명조경_울산FITNESS인테리어" xfId="5511"/>
    <cellStyle name="1_남해총괄표_설계내역서_화명조경_울산FITNESS인테리어_04.마전중(기계변경후 )" xfId="5512"/>
    <cellStyle name="1_남해총괄표_설계내역서1월7일" xfId="5513"/>
    <cellStyle name="1_남해총괄표_설계내역서1월7일_04.마전중(기계변경후 )" xfId="5514"/>
    <cellStyle name="1_남해총괄표_설계내역서1월7일_백화점화장실인테리어" xfId="5515"/>
    <cellStyle name="1_남해총괄표_설계내역서1월7일_백화점화장실인테리어_04.마전중(기계변경후 )" xfId="5516"/>
    <cellStyle name="1_남해총괄표_설계내역서1월7일_울산FITNESS인테리어" xfId="5517"/>
    <cellStyle name="1_남해총괄표_설계내역서1월7일_울산FITNESS인테리어_04.마전중(기계변경후 )" xfId="5518"/>
    <cellStyle name="1_남해총괄표_설계내역서1월7일_화명조경" xfId="5519"/>
    <cellStyle name="1_남해총괄표_설계내역서1월7일_화명조경_04.마전중(기계변경후 )" xfId="5520"/>
    <cellStyle name="1_남해총괄표_설계내역서1월7일_화명조경_백화점화장실인테리어" xfId="5521"/>
    <cellStyle name="1_남해총괄표_설계내역서1월7일_화명조경_백화점화장실인테리어_04.마전중(기계변경후 )" xfId="5522"/>
    <cellStyle name="1_남해총괄표_설계내역서1월7일_화명조경_울산FITNESS인테리어" xfId="5523"/>
    <cellStyle name="1_남해총괄표_설계내역서1월7일_화명조경_울산FITNESS인테리어_04.마전중(기계변경후 )" xfId="5524"/>
    <cellStyle name="1_남해총괄표_울산FITNESS인테리어" xfId="5525"/>
    <cellStyle name="1_남해총괄표_울산FITNESS인테리어_04.마전중(기계변경후 )" xfId="5526"/>
    <cellStyle name="1_남해총괄표_화명조경" xfId="5527"/>
    <cellStyle name="1_남해총괄표_화명조경_04.마전중(기계변경후 )" xfId="5528"/>
    <cellStyle name="1_남해총괄표_화명조경_백화점화장실인테리어" xfId="5529"/>
    <cellStyle name="1_남해총괄표_화명조경_백화점화장실인테리어_04.마전중(기계변경후 )" xfId="5530"/>
    <cellStyle name="1_남해총괄표_화명조경_울산FITNESS인테리어" xfId="5531"/>
    <cellStyle name="1_남해총괄표_화명조경_울산FITNESS인테리어_04.마전중(기계변경후 )" xfId="5532"/>
    <cellStyle name="1_내덕1+신안+능동" xfId="5533"/>
    <cellStyle name="1_내덕1초교 내역서(투찰)" xfId="5534"/>
    <cellStyle name="1_단가조사표" xfId="5535"/>
    <cellStyle name="1_단가조사표_1011소각" xfId="5536"/>
    <cellStyle name="1_단가조사표_1113교~1" xfId="5537"/>
    <cellStyle name="1_단가조사표_121내역" xfId="5538"/>
    <cellStyle name="1_단가조사표_객토량" xfId="5539"/>
    <cellStyle name="1_단가조사표_교통센~1" xfId="5540"/>
    <cellStyle name="1_단가조사표_교통센터412" xfId="5541"/>
    <cellStyle name="1_단가조사표_교통수" xfId="5542"/>
    <cellStyle name="1_단가조사표_교통수량산출서" xfId="5543"/>
    <cellStyle name="1_단가조사표_구조물대가 (2)" xfId="5544"/>
    <cellStyle name="1_단가조사표_내역서 (2)" xfId="5545"/>
    <cellStyle name="1_단가조사표_대전관저지구" xfId="5546"/>
    <cellStyle name="1_단가조사표_동측지~1" xfId="5547"/>
    <cellStyle name="1_단가조사표_동측지원422" xfId="5548"/>
    <cellStyle name="1_단가조사표_동측지원512" xfId="5549"/>
    <cellStyle name="1_단가조사표_동측지원524" xfId="5550"/>
    <cellStyle name="1_단가조사표_부대422" xfId="5551"/>
    <cellStyle name="1_단가조사표_부대시설" xfId="5552"/>
    <cellStyle name="1_단가조사표_소각수~1" xfId="5553"/>
    <cellStyle name="1_단가조사표_소각수내역서" xfId="5554"/>
    <cellStyle name="1_단가조사표_소각수목2" xfId="5555"/>
    <cellStyle name="1_단가조사표_수량산출서 (2)" xfId="5556"/>
    <cellStyle name="1_단가조사표_엑스포~1" xfId="5557"/>
    <cellStyle name="1_단가조사표_엑스포한빛1" xfId="5558"/>
    <cellStyle name="1_단가조사표_여객터미널331" xfId="5559"/>
    <cellStyle name="1_단가조사표_여객터미널513" xfId="5560"/>
    <cellStyle name="1_단가조사표_여객터미널629" xfId="5561"/>
    <cellStyle name="1_단가조사표_외곽도로616" xfId="5562"/>
    <cellStyle name="1_단가조사표_용인죽전수량" xfId="5563"/>
    <cellStyle name="1_단가조사표_원가계~1" xfId="5564"/>
    <cellStyle name="1_단가조사표_유기질" xfId="5565"/>
    <cellStyle name="1_단가조사표_자재조서 (2)" xfId="5566"/>
    <cellStyle name="1_단가조사표_총괄내역" xfId="5567"/>
    <cellStyle name="1_단가조사표_총괄내역 (2)" xfId="5568"/>
    <cellStyle name="1_단가조사표_터미널도로403" xfId="5569"/>
    <cellStyle name="1_단가조사표_터미널도로429" xfId="5570"/>
    <cellStyle name="1_단가조사표_포장일위" xfId="5571"/>
    <cellStyle name="1_당동(청강)" xfId="5572"/>
    <cellStyle name="1_당동(청강디스켓1)" xfId="5573"/>
    <cellStyle name="1_대전목양초" xfId="5574"/>
    <cellStyle name="1_대전서붕고하도급" xfId="5575"/>
    <cellStyle name="1_대호지~석문간지방도확포장공사(신일)" xfId="5576"/>
    <cellStyle name="1_도암강진(흥산건설)" xfId="5577"/>
    <cellStyle name="1_등촌고등총괄(동현하도급)" xfId="5578"/>
    <cellStyle name="1_마현~생창국도건설공사" xfId="5579"/>
    <cellStyle name="1_명암지-산성간" xfId="5580"/>
    <cellStyle name="1_미금역 승강기구조물설치공사-작업" xfId="5581"/>
    <cellStyle name="1_미술관건립공사-중흥건설(주)" xfId="5582"/>
    <cellStyle name="1_백제큰길내역서" xfId="5583"/>
    <cellStyle name="1_병목안배수지건설(100%)" xfId="5584"/>
    <cellStyle name="1_봉곡중총괄(대지완결)" xfId="5585"/>
    <cellStyle name="1_부대입찰확약서" xfId="5586"/>
    <cellStyle name="1_부안-태인1산출" xfId="5587"/>
    <cellStyle name="1_삼융건설(백제큰길)" xfId="5588"/>
    <cellStyle name="1_새들초등학교(동성)" xfId="5589"/>
    <cellStyle name="1_서울대학교사범대교육정보관(에스와이비작업완료)" xfId="5590"/>
    <cellStyle name="1_서울화일초(덕동)" xfId="5591"/>
    <cellStyle name="1_성산배수지건설공사(덕동)" xfId="5592"/>
    <cellStyle name="1_송정리역사(토목완료林)" xfId="5593"/>
    <cellStyle name="1_수도권매립지하도급(명도)" xfId="5594"/>
    <cellStyle name="1_수원변경수량산출" xfId="5595"/>
    <cellStyle name="1_수정갑지" xfId="5596"/>
    <cellStyle name="1_시민계략공사" xfId="5597"/>
    <cellStyle name="1_시민계략공사_도암강진(흥산건설)" xfId="5598"/>
    <cellStyle name="1_시민계략공사_도암강진(흥산건설)_해남내역서" xfId="5599"/>
    <cellStyle name="1_시민계략공사_부안-태인1산출" xfId="5600"/>
    <cellStyle name="1_시민계략공사_전기공내역서" xfId="5601"/>
    <cellStyle name="1_시민계략공사_전기-한남" xfId="5602"/>
    <cellStyle name="1_시민계략공사_전기-한남_광주연제아파트-1공구(이호원)" xfId="5603"/>
    <cellStyle name="1_시민계략공사_전기-한남_실행내역서 - 구미옥계(가)" xfId="5604"/>
    <cellStyle name="1_시민계략공사_전기-한남_연제초 실행내역서" xfId="5605"/>
    <cellStyle name="1_시민계략공사_주문진신리교(동일건설)" xfId="5606"/>
    <cellStyle name="1_시민계략공사_흥한건설(이양능주2공구)" xfId="5607"/>
    <cellStyle name="1_신정고등학교(삼능)~투찰" xfId="5608"/>
    <cellStyle name="1_신정고등학교(송촌)~투찰" xfId="5609"/>
    <cellStyle name="1_쌍용수량0905" xfId="5610"/>
    <cellStyle name="1_쌍용수량0905_04.마전중(기계변경후 )" xfId="5611"/>
    <cellStyle name="1_쌍용수량0905_백화점화장실인테리어" xfId="5612"/>
    <cellStyle name="1_쌍용수량0905_백화점화장실인테리어_04.마전중(기계변경후 )" xfId="5613"/>
    <cellStyle name="1_쌍용수량0905_설계내역서" xfId="5614"/>
    <cellStyle name="1_쌍용수량0905_설계내역서_04.마전중(기계변경후 )" xfId="5615"/>
    <cellStyle name="1_쌍용수량0905_설계내역서_백화점화장실인테리어" xfId="5616"/>
    <cellStyle name="1_쌍용수량0905_설계내역서_백화점화장실인테리어_04.마전중(기계변경후 )" xfId="5617"/>
    <cellStyle name="1_쌍용수량0905_설계내역서_울산FITNESS인테리어" xfId="5618"/>
    <cellStyle name="1_쌍용수량0905_설계내역서_울산FITNESS인테리어_04.마전중(기계변경후 )" xfId="5619"/>
    <cellStyle name="1_쌍용수량0905_설계내역서_화명조경" xfId="5620"/>
    <cellStyle name="1_쌍용수량0905_설계내역서_화명조경_04.마전중(기계변경후 )" xfId="5621"/>
    <cellStyle name="1_쌍용수량0905_설계내역서_화명조경_백화점화장실인테리어" xfId="5622"/>
    <cellStyle name="1_쌍용수량0905_설계내역서_화명조경_백화점화장실인테리어_04.마전중(기계변경후 )" xfId="5623"/>
    <cellStyle name="1_쌍용수량0905_설계내역서_화명조경_울산FITNESS인테리어" xfId="5624"/>
    <cellStyle name="1_쌍용수량0905_설계내역서_화명조경_울산FITNESS인테리어_04.마전중(기계변경후 )" xfId="5625"/>
    <cellStyle name="1_쌍용수량0905_설계내역서1월7일" xfId="5626"/>
    <cellStyle name="1_쌍용수량0905_설계내역서1월7일_04.마전중(기계변경후 )" xfId="5627"/>
    <cellStyle name="1_쌍용수량0905_설계내역서1월7일_백화점화장실인테리어" xfId="5628"/>
    <cellStyle name="1_쌍용수량0905_설계내역서1월7일_백화점화장실인테리어_04.마전중(기계변경후 )" xfId="5629"/>
    <cellStyle name="1_쌍용수량0905_설계내역서1월7일_울산FITNESS인테리어" xfId="5630"/>
    <cellStyle name="1_쌍용수량0905_설계내역서1월7일_울산FITNESS인테리어_04.마전중(기계변경후 )" xfId="5631"/>
    <cellStyle name="1_쌍용수량0905_설계내역서1월7일_화명조경" xfId="5632"/>
    <cellStyle name="1_쌍용수량0905_설계내역서1월7일_화명조경_04.마전중(기계변경후 )" xfId="5633"/>
    <cellStyle name="1_쌍용수량0905_설계내역서1월7일_화명조경_백화점화장실인테리어" xfId="5634"/>
    <cellStyle name="1_쌍용수량0905_설계내역서1월7일_화명조경_백화점화장실인테리어_04.마전중(기계변경후 )" xfId="5635"/>
    <cellStyle name="1_쌍용수량0905_설계내역서1월7일_화명조경_울산FITNESS인테리어" xfId="5636"/>
    <cellStyle name="1_쌍용수량0905_설계내역서1월7일_화명조경_울산FITNESS인테리어_04.마전중(기계변경후 )" xfId="5637"/>
    <cellStyle name="1_쌍용수량0905_울산FITNESS인테리어" xfId="5638"/>
    <cellStyle name="1_쌍용수량0905_울산FITNESS인테리어_04.마전중(기계변경후 )" xfId="5639"/>
    <cellStyle name="1_쌍용수량0905_화명조경" xfId="5640"/>
    <cellStyle name="1_쌍용수량0905_화명조경_04.마전중(기계변경후 )" xfId="5641"/>
    <cellStyle name="1_쌍용수량0905_화명조경_백화점화장실인테리어" xfId="5642"/>
    <cellStyle name="1_쌍용수량0905_화명조경_백화점화장실인테리어_04.마전중(기계변경후 )" xfId="5643"/>
    <cellStyle name="1_쌍용수량0905_화명조경_울산FITNESS인테리어" xfId="5644"/>
    <cellStyle name="1_쌍용수량0905_화명조경_울산FITNESS인테리어_04.마전중(기계변경후 )" xfId="5645"/>
    <cellStyle name="1_원가계산서" xfId="5646"/>
    <cellStyle name="1_원가계산서_00갑지" xfId="5647"/>
    <cellStyle name="1_원가계산서_00갑지_04.마전중(기계변경후 )" xfId="5648"/>
    <cellStyle name="1_원가계산서_00갑지_백화점화장실인테리어" xfId="5649"/>
    <cellStyle name="1_원가계산서_00갑지_백화점화장실인테리어_04.마전중(기계변경후 )" xfId="5650"/>
    <cellStyle name="1_원가계산서_00갑지_설계내역서" xfId="5651"/>
    <cellStyle name="1_원가계산서_00갑지_설계내역서_04.마전중(기계변경후 )" xfId="5652"/>
    <cellStyle name="1_원가계산서_00갑지_설계내역서_백화점화장실인테리어" xfId="5653"/>
    <cellStyle name="1_원가계산서_00갑지_설계내역서_백화점화장실인테리어_04.마전중(기계변경후 )" xfId="5654"/>
    <cellStyle name="1_원가계산서_00갑지_설계내역서_울산FITNESS인테리어" xfId="5655"/>
    <cellStyle name="1_원가계산서_00갑지_설계내역서_울산FITNESS인테리어_04.마전중(기계변경후 )" xfId="5656"/>
    <cellStyle name="1_원가계산서_00갑지_설계내역서_화명조경" xfId="5657"/>
    <cellStyle name="1_원가계산서_00갑지_설계내역서_화명조경_04.마전중(기계변경후 )" xfId="5658"/>
    <cellStyle name="1_원가계산서_00갑지_설계내역서_화명조경_백화점화장실인테리어" xfId="5659"/>
    <cellStyle name="1_원가계산서_00갑지_설계내역서_화명조경_백화점화장실인테리어_04.마전중(기계변경후 )" xfId="5660"/>
    <cellStyle name="1_원가계산서_00갑지_설계내역서_화명조경_울산FITNESS인테리어" xfId="5661"/>
    <cellStyle name="1_원가계산서_00갑지_설계내역서_화명조경_울산FITNESS인테리어_04.마전중(기계변경후 )" xfId="5662"/>
    <cellStyle name="1_원가계산서_00갑지_설계내역서1월7일" xfId="5663"/>
    <cellStyle name="1_원가계산서_00갑지_설계내역서1월7일_04.마전중(기계변경후 )" xfId="5664"/>
    <cellStyle name="1_원가계산서_00갑지_설계내역서1월7일_백화점화장실인테리어" xfId="5665"/>
    <cellStyle name="1_원가계산서_00갑지_설계내역서1월7일_백화점화장실인테리어_04.마전중(기계변경후 )" xfId="5666"/>
    <cellStyle name="1_원가계산서_00갑지_설계내역서1월7일_울산FITNESS인테리어" xfId="5667"/>
    <cellStyle name="1_원가계산서_00갑지_설계내역서1월7일_울산FITNESS인테리어_04.마전중(기계변경후 )" xfId="5668"/>
    <cellStyle name="1_원가계산서_00갑지_설계내역서1월7일_화명조경" xfId="5669"/>
    <cellStyle name="1_원가계산서_00갑지_설계내역서1월7일_화명조경_04.마전중(기계변경후 )" xfId="5670"/>
    <cellStyle name="1_원가계산서_00갑지_설계내역서1월7일_화명조경_백화점화장실인테리어" xfId="5671"/>
    <cellStyle name="1_원가계산서_00갑지_설계내역서1월7일_화명조경_백화점화장실인테리어_04.마전중(기계변경후 )" xfId="5672"/>
    <cellStyle name="1_원가계산서_00갑지_설계내역서1월7일_화명조경_울산FITNESS인테리어" xfId="5673"/>
    <cellStyle name="1_원가계산서_00갑지_설계내역서1월7일_화명조경_울산FITNESS인테리어_04.마전중(기계변경후 )" xfId="5674"/>
    <cellStyle name="1_원가계산서_00갑지_울산FITNESS인테리어" xfId="5675"/>
    <cellStyle name="1_원가계산서_00갑지_울산FITNESS인테리어_04.마전중(기계변경후 )" xfId="5676"/>
    <cellStyle name="1_원가계산서_00갑지_화명조경" xfId="5677"/>
    <cellStyle name="1_원가계산서_00갑지_화명조경_04.마전중(기계변경후 )" xfId="5678"/>
    <cellStyle name="1_원가계산서_00갑지_화명조경_백화점화장실인테리어" xfId="5679"/>
    <cellStyle name="1_원가계산서_00갑지_화명조경_백화점화장실인테리어_04.마전중(기계변경후 )" xfId="5680"/>
    <cellStyle name="1_원가계산서_00갑지_화명조경_울산FITNESS인테리어" xfId="5681"/>
    <cellStyle name="1_원가계산서_00갑지_화명조경_울산FITNESS인테리어_04.마전중(기계변경후 )" xfId="5682"/>
    <cellStyle name="1_원가계산서_04.마전중(기계변경후 )" xfId="5683"/>
    <cellStyle name="1_원가계산서_과천놀이터설계서" xfId="5684"/>
    <cellStyle name="1_원가계산서_과천놀이터설계서_04.마전중(기계변경후 )" xfId="5685"/>
    <cellStyle name="1_원가계산서_과천놀이터설계서_백화점화장실인테리어" xfId="5686"/>
    <cellStyle name="1_원가계산서_과천놀이터설계서_백화점화장실인테리어_04.마전중(기계변경후 )" xfId="5687"/>
    <cellStyle name="1_원가계산서_과천놀이터설계서_설계내역서" xfId="5688"/>
    <cellStyle name="1_원가계산서_과천놀이터설계서_설계내역서_04.마전중(기계변경후 )" xfId="5689"/>
    <cellStyle name="1_원가계산서_과천놀이터설계서_설계내역서_백화점화장실인테리어" xfId="5690"/>
    <cellStyle name="1_원가계산서_과천놀이터설계서_설계내역서_백화점화장실인테리어_04.마전중(기계변경후 )" xfId="5691"/>
    <cellStyle name="1_원가계산서_과천놀이터설계서_설계내역서_울산FITNESS인테리어" xfId="5692"/>
    <cellStyle name="1_원가계산서_과천놀이터설계서_설계내역서_울산FITNESS인테리어_04.마전중(기계변경후 )" xfId="5693"/>
    <cellStyle name="1_원가계산서_과천놀이터설계서_설계내역서_화명조경" xfId="5694"/>
    <cellStyle name="1_원가계산서_과천놀이터설계서_설계내역서_화명조경_04.마전중(기계변경후 )" xfId="5695"/>
    <cellStyle name="1_원가계산서_과천놀이터설계서_설계내역서_화명조경_백화점화장실인테리어" xfId="5696"/>
    <cellStyle name="1_원가계산서_과천놀이터설계서_설계내역서_화명조경_백화점화장실인테리어_04.마전중(기계변경후 )" xfId="5697"/>
    <cellStyle name="1_원가계산서_과천놀이터설계서_설계내역서_화명조경_울산FITNESS인테리어" xfId="5698"/>
    <cellStyle name="1_원가계산서_과천놀이터설계서_설계내역서_화명조경_울산FITNESS인테리어_04.마전중(기계변경후 )" xfId="5699"/>
    <cellStyle name="1_원가계산서_과천놀이터설계서_설계내역서1월7일" xfId="5700"/>
    <cellStyle name="1_원가계산서_과천놀이터설계서_설계내역서1월7일_04.마전중(기계변경후 )" xfId="5701"/>
    <cellStyle name="1_원가계산서_과천놀이터설계서_설계내역서1월7일_백화점화장실인테리어" xfId="5702"/>
    <cellStyle name="1_원가계산서_과천놀이터설계서_설계내역서1월7일_백화점화장실인테리어_04.마전중(기계변경후 )" xfId="5703"/>
    <cellStyle name="1_원가계산서_과천놀이터설계서_설계내역서1월7일_울산FITNESS인테리어" xfId="5704"/>
    <cellStyle name="1_원가계산서_과천놀이터설계서_설계내역서1월7일_울산FITNESS인테리어_04.마전중(기계변경후 )" xfId="5705"/>
    <cellStyle name="1_원가계산서_과천놀이터설계서_설계내역서1월7일_화명조경" xfId="5706"/>
    <cellStyle name="1_원가계산서_과천놀이터설계서_설계내역서1월7일_화명조경_04.마전중(기계변경후 )" xfId="5707"/>
    <cellStyle name="1_원가계산서_과천놀이터설계서_설계내역서1월7일_화명조경_백화점화장실인테리어" xfId="5708"/>
    <cellStyle name="1_원가계산서_과천놀이터설계서_설계내역서1월7일_화명조경_백화점화장실인테리어_04.마전중(기계변경후 )" xfId="5709"/>
    <cellStyle name="1_원가계산서_과천놀이터설계서_설계내역서1월7일_화명조경_울산FITNESS인테리어" xfId="5710"/>
    <cellStyle name="1_원가계산서_과천놀이터설계서_설계내역서1월7일_화명조경_울산FITNESS인테리어_04.마전중(기계변경후 )" xfId="5711"/>
    <cellStyle name="1_원가계산서_과천놀이터설계서_울산FITNESS인테리어" xfId="5712"/>
    <cellStyle name="1_원가계산서_과천놀이터설계서_울산FITNESS인테리어_04.마전중(기계변경후 )" xfId="5713"/>
    <cellStyle name="1_원가계산서_과천놀이터설계서_화명조경" xfId="5714"/>
    <cellStyle name="1_원가계산서_과천놀이터설계서_화명조경_04.마전중(기계변경후 )" xfId="5715"/>
    <cellStyle name="1_원가계산서_과천놀이터설계서_화명조경_백화점화장실인테리어" xfId="5716"/>
    <cellStyle name="1_원가계산서_과천놀이터설계서_화명조경_백화점화장실인테리어_04.마전중(기계변경후 )" xfId="5717"/>
    <cellStyle name="1_원가계산서_과천놀이터설계서_화명조경_울산FITNESS인테리어" xfId="5718"/>
    <cellStyle name="1_원가계산서_과천놀이터설계서_화명조경_울산FITNESS인테리어_04.마전중(기계변경후 )" xfId="5719"/>
    <cellStyle name="1_원가계산서_백화점화장실인테리어" xfId="5720"/>
    <cellStyle name="1_원가계산서_백화점화장실인테리어_04.마전중(기계변경후 )" xfId="5721"/>
    <cellStyle name="1_원가계산서_울산FITNESS인테리어" xfId="5722"/>
    <cellStyle name="1_원가계산서_울산FITNESS인테리어_04.마전중(기계변경후 )" xfId="5723"/>
    <cellStyle name="1_원가계산서_총괄갑지" xfId="5724"/>
    <cellStyle name="1_원가계산서_총괄갑지_04.마전중(기계변경후 )" xfId="5725"/>
    <cellStyle name="1_원가계산서_총괄갑지_백화점화장실인테리어" xfId="5726"/>
    <cellStyle name="1_원가계산서_총괄갑지_백화점화장실인테리어_04.마전중(기계변경후 )" xfId="5727"/>
    <cellStyle name="1_원가계산서_총괄갑지_설계내역서" xfId="5728"/>
    <cellStyle name="1_원가계산서_총괄갑지_설계내역서_04.마전중(기계변경후 )" xfId="5729"/>
    <cellStyle name="1_원가계산서_총괄갑지_설계내역서_백화점화장실인테리어" xfId="5730"/>
    <cellStyle name="1_원가계산서_총괄갑지_설계내역서_백화점화장실인테리어_04.마전중(기계변경후 )" xfId="5731"/>
    <cellStyle name="1_원가계산서_총괄갑지_설계내역서_울산FITNESS인테리어" xfId="5732"/>
    <cellStyle name="1_원가계산서_총괄갑지_설계내역서_울산FITNESS인테리어_04.마전중(기계변경후 )" xfId="5733"/>
    <cellStyle name="1_원가계산서_총괄갑지_설계내역서_화명조경" xfId="5734"/>
    <cellStyle name="1_원가계산서_총괄갑지_설계내역서_화명조경_04.마전중(기계변경후 )" xfId="5735"/>
    <cellStyle name="1_원가계산서_총괄갑지_설계내역서_화명조경_백화점화장실인테리어" xfId="5736"/>
    <cellStyle name="1_원가계산서_총괄갑지_설계내역서_화명조경_백화점화장실인테리어_04.마전중(기계변경후 )" xfId="5737"/>
    <cellStyle name="1_원가계산서_총괄갑지_설계내역서_화명조경_울산FITNESS인테리어" xfId="5738"/>
    <cellStyle name="1_원가계산서_총괄갑지_설계내역서_화명조경_울산FITNESS인테리어_04.마전중(기계변경후 )" xfId="5739"/>
    <cellStyle name="1_원가계산서_총괄갑지_설계내역서1월7일" xfId="5740"/>
    <cellStyle name="1_원가계산서_총괄갑지_설계내역서1월7일_04.마전중(기계변경후 )" xfId="5741"/>
    <cellStyle name="1_원가계산서_총괄갑지_설계내역서1월7일_백화점화장실인테리어" xfId="5742"/>
    <cellStyle name="1_원가계산서_총괄갑지_설계내역서1월7일_백화점화장실인테리어_04.마전중(기계변경후 )" xfId="5743"/>
    <cellStyle name="1_원가계산서_총괄갑지_설계내역서1월7일_울산FITNESS인테리어" xfId="5744"/>
    <cellStyle name="1_원가계산서_총괄갑지_설계내역서1월7일_울산FITNESS인테리어_04.마전중(기계변경후 )" xfId="5745"/>
    <cellStyle name="1_원가계산서_총괄갑지_설계내역서1월7일_화명조경" xfId="5746"/>
    <cellStyle name="1_원가계산서_총괄갑지_설계내역서1월7일_화명조경_04.마전중(기계변경후 )" xfId="5747"/>
    <cellStyle name="1_원가계산서_총괄갑지_설계내역서1월7일_화명조경_백화점화장실인테리어" xfId="5748"/>
    <cellStyle name="1_원가계산서_총괄갑지_설계내역서1월7일_화명조경_백화점화장실인테리어_04.마전중(기계변경후 )" xfId="5749"/>
    <cellStyle name="1_원가계산서_총괄갑지_설계내역서1월7일_화명조경_울산FITNESS인테리어" xfId="5750"/>
    <cellStyle name="1_원가계산서_총괄갑지_설계내역서1월7일_화명조경_울산FITNESS인테리어_04.마전중(기계변경후 )" xfId="5751"/>
    <cellStyle name="1_원가계산서_총괄갑지_울산FITNESS인테리어" xfId="5752"/>
    <cellStyle name="1_원가계산서_총괄갑지_울산FITNESS인테리어_04.마전중(기계변경후 )" xfId="5753"/>
    <cellStyle name="1_원가계산서_총괄갑지_화명조경" xfId="5754"/>
    <cellStyle name="1_원가계산서_총괄갑지_화명조경_04.마전중(기계변경후 )" xfId="5755"/>
    <cellStyle name="1_원가계산서_총괄갑지_화명조경_백화점화장실인테리어" xfId="5756"/>
    <cellStyle name="1_원가계산서_총괄갑지_화명조경_백화점화장실인테리어_04.마전중(기계변경후 )" xfId="5757"/>
    <cellStyle name="1_원가계산서_총괄갑지_화명조경_울산FITNESS인테리어" xfId="5758"/>
    <cellStyle name="1_원가계산서_총괄갑지_화명조경_울산FITNESS인테리어_04.마전중(기계변경후 )" xfId="5759"/>
    <cellStyle name="1_원가계산서_총괄내역서" xfId="5760"/>
    <cellStyle name="1_원가계산서_총괄내역서_04.마전중(기계변경후 )" xfId="5761"/>
    <cellStyle name="1_원가계산서_총괄내역서_백화점화장실인테리어" xfId="5762"/>
    <cellStyle name="1_원가계산서_총괄내역서_백화점화장실인테리어_04.마전중(기계변경후 )" xfId="5763"/>
    <cellStyle name="1_원가계산서_총괄내역서_설계내역서" xfId="5764"/>
    <cellStyle name="1_원가계산서_총괄내역서_설계내역서_04.마전중(기계변경후 )" xfId="5765"/>
    <cellStyle name="1_원가계산서_총괄내역서_설계내역서_백화점화장실인테리어" xfId="5766"/>
    <cellStyle name="1_원가계산서_총괄내역서_설계내역서_백화점화장실인테리어_04.마전중(기계변경후 )" xfId="5767"/>
    <cellStyle name="1_원가계산서_총괄내역서_설계내역서_울산FITNESS인테리어" xfId="5768"/>
    <cellStyle name="1_원가계산서_총괄내역서_설계내역서_울산FITNESS인테리어_04.마전중(기계변경후 )" xfId="5769"/>
    <cellStyle name="1_원가계산서_총괄내역서_설계내역서_화명조경" xfId="5770"/>
    <cellStyle name="1_원가계산서_총괄내역서_설계내역서_화명조경_04.마전중(기계변경후 )" xfId="5771"/>
    <cellStyle name="1_원가계산서_총괄내역서_설계내역서_화명조경_백화점화장실인테리어" xfId="5772"/>
    <cellStyle name="1_원가계산서_총괄내역서_설계내역서_화명조경_백화점화장실인테리어_04.마전중(기계변경후 )" xfId="5773"/>
    <cellStyle name="1_원가계산서_총괄내역서_설계내역서_화명조경_울산FITNESS인테리어" xfId="5774"/>
    <cellStyle name="1_원가계산서_총괄내역서_설계내역서_화명조경_울산FITNESS인테리어_04.마전중(기계변경후 )" xfId="5775"/>
    <cellStyle name="1_원가계산서_총괄내역서_설계내역서1월7일" xfId="5776"/>
    <cellStyle name="1_원가계산서_총괄내역서_설계내역서1월7일_04.마전중(기계변경후 )" xfId="5777"/>
    <cellStyle name="1_원가계산서_총괄내역서_설계내역서1월7일_백화점화장실인테리어" xfId="5778"/>
    <cellStyle name="1_원가계산서_총괄내역서_설계내역서1월7일_백화점화장실인테리어_04.마전중(기계변경후 )" xfId="5779"/>
    <cellStyle name="1_원가계산서_총괄내역서_설계내역서1월7일_울산FITNESS인테리어" xfId="5780"/>
    <cellStyle name="1_원가계산서_총괄내역서_설계내역서1월7일_울산FITNESS인테리어_04.마전중(기계변경후 )" xfId="5781"/>
    <cellStyle name="1_원가계산서_총괄내역서_설계내역서1월7일_화명조경" xfId="5782"/>
    <cellStyle name="1_원가계산서_총괄내역서_설계내역서1월7일_화명조경_04.마전중(기계변경후 )" xfId="5783"/>
    <cellStyle name="1_원가계산서_총괄내역서_설계내역서1월7일_화명조경_백화점화장실인테리어" xfId="5784"/>
    <cellStyle name="1_원가계산서_총괄내역서_설계내역서1월7일_화명조경_백화점화장실인테리어_04.마전중(기계변경후 )" xfId="5785"/>
    <cellStyle name="1_원가계산서_총괄내역서_설계내역서1월7일_화명조경_울산FITNESS인테리어" xfId="5786"/>
    <cellStyle name="1_원가계산서_총괄내역서_설계내역서1월7일_화명조경_울산FITNESS인테리어_04.마전중(기계변경후 )" xfId="5787"/>
    <cellStyle name="1_원가계산서_총괄내역서_울산FITNESS인테리어" xfId="5788"/>
    <cellStyle name="1_원가계산서_총괄내역서_울산FITNESS인테리어_04.마전중(기계변경후 )" xfId="5789"/>
    <cellStyle name="1_원가계산서_총괄내역서_화명조경" xfId="5790"/>
    <cellStyle name="1_원가계산서_총괄내역서_화명조경_04.마전중(기계변경후 )" xfId="5791"/>
    <cellStyle name="1_원가계산서_총괄내역서_화명조경_백화점화장실인테리어" xfId="5792"/>
    <cellStyle name="1_원가계산서_총괄내역서_화명조경_백화점화장실인테리어_04.마전중(기계변경후 )" xfId="5793"/>
    <cellStyle name="1_원가계산서_총괄내역서_화명조경_울산FITNESS인테리어" xfId="5794"/>
    <cellStyle name="1_원가계산서_총괄내역서_화명조경_울산FITNESS인테리어_04.마전중(기계변경후 )" xfId="5795"/>
    <cellStyle name="1_원가계산서_화명조경" xfId="5796"/>
    <cellStyle name="1_원가계산서_화명조경_04.마전중(기계변경후 )" xfId="5797"/>
    <cellStyle name="1_원가계산서_화명조경_백화점화장실인테리어" xfId="5798"/>
    <cellStyle name="1_원가계산서_화명조경_백화점화장실인테리어_04.마전중(기계변경후 )" xfId="5799"/>
    <cellStyle name="1_원가계산서_화명조경_울산FITNESS인테리어" xfId="5800"/>
    <cellStyle name="1_원가계산서_화명조경_울산FITNESS인테리어_04.마전중(기계변경후 )" xfId="5801"/>
    <cellStyle name="1_은파수량집계" xfId="5802"/>
    <cellStyle name="1_인천북항관공선부두(수정내역)" xfId="5803"/>
    <cellStyle name="1_인테리어내역변경안(당사)" xfId="5804"/>
    <cellStyle name="1_입찰내역서갑지양식" xfId="5805"/>
    <cellStyle name="1_장산중학교내역(혁성)" xfId="5806"/>
    <cellStyle name="1_장산중학교내역(혁성업체)" xfId="5807"/>
    <cellStyle name="1_장산중학교내역하도급(혁성)" xfId="5808"/>
    <cellStyle name="1_전자입찰원가양식" xfId="5809"/>
    <cellStyle name="1_전주시관내(이서~용정)건설공사(신화)" xfId="5810"/>
    <cellStyle name="1_정산개요" xfId="5811"/>
    <cellStyle name="1_조적,미장도급내역" xfId="5812"/>
    <cellStyle name="1_주문진신리교(동일건설)" xfId="5813"/>
    <cellStyle name="1_천천고고등학교교사신축공사(산출내역집계표)" xfId="5814"/>
    <cellStyle name="1_터미널1-0" xfId="5815"/>
    <cellStyle name="1_터미널1-0_04.마전중(기계변경후 )" xfId="5816"/>
    <cellStyle name="1_터미널1-0_백화점화장실인테리어" xfId="5817"/>
    <cellStyle name="1_터미널1-0_백화점화장실인테리어_04.마전중(기계변경후 )" xfId="5818"/>
    <cellStyle name="1_터미널1-0_설계내역서" xfId="5819"/>
    <cellStyle name="1_터미널1-0_설계내역서_04.마전중(기계변경후 )" xfId="5820"/>
    <cellStyle name="1_터미널1-0_설계내역서_백화점화장실인테리어" xfId="5821"/>
    <cellStyle name="1_터미널1-0_설계내역서_백화점화장실인테리어_04.마전중(기계변경후 )" xfId="5822"/>
    <cellStyle name="1_터미널1-0_설계내역서_울산FITNESS인테리어" xfId="5823"/>
    <cellStyle name="1_터미널1-0_설계내역서_울산FITNESS인테리어_04.마전중(기계변경후 )" xfId="5824"/>
    <cellStyle name="1_터미널1-0_설계내역서_화명조경" xfId="5825"/>
    <cellStyle name="1_터미널1-0_설계내역서_화명조경_04.마전중(기계변경후 )" xfId="5826"/>
    <cellStyle name="1_터미널1-0_설계내역서_화명조경_백화점화장실인테리어" xfId="5827"/>
    <cellStyle name="1_터미널1-0_설계내역서_화명조경_백화점화장실인테리어_04.마전중(기계변경후 )" xfId="5828"/>
    <cellStyle name="1_터미널1-0_설계내역서_화명조경_울산FITNESS인테리어" xfId="5829"/>
    <cellStyle name="1_터미널1-0_설계내역서_화명조경_울산FITNESS인테리어_04.마전중(기계변경후 )" xfId="5830"/>
    <cellStyle name="1_터미널1-0_설계내역서1월7일" xfId="5831"/>
    <cellStyle name="1_터미널1-0_설계내역서1월7일_04.마전중(기계변경후 )" xfId="5832"/>
    <cellStyle name="1_터미널1-0_설계내역서1월7일_백화점화장실인테리어" xfId="5833"/>
    <cellStyle name="1_터미널1-0_설계내역서1월7일_백화점화장실인테리어_04.마전중(기계변경후 )" xfId="5834"/>
    <cellStyle name="1_터미널1-0_설계내역서1월7일_울산FITNESS인테리어" xfId="5835"/>
    <cellStyle name="1_터미널1-0_설계내역서1월7일_울산FITNESS인테리어_04.마전중(기계변경후 )" xfId="5836"/>
    <cellStyle name="1_터미널1-0_설계내역서1월7일_화명조경" xfId="5837"/>
    <cellStyle name="1_터미널1-0_설계내역서1월7일_화명조경_04.마전중(기계변경후 )" xfId="5838"/>
    <cellStyle name="1_터미널1-0_설계내역서1월7일_화명조경_백화점화장실인테리어" xfId="5839"/>
    <cellStyle name="1_터미널1-0_설계내역서1월7일_화명조경_백화점화장실인테리어_04.마전중(기계변경후 )" xfId="5840"/>
    <cellStyle name="1_터미널1-0_설계내역서1월7일_화명조경_울산FITNESS인테리어" xfId="5841"/>
    <cellStyle name="1_터미널1-0_설계내역서1월7일_화명조경_울산FITNESS인테리어_04.마전중(기계변경후 )" xfId="5842"/>
    <cellStyle name="1_터미널1-0_쌍용수량0905" xfId="5843"/>
    <cellStyle name="1_터미널1-0_쌍용수량0905_04.마전중(기계변경후 )" xfId="5844"/>
    <cellStyle name="1_터미널1-0_쌍용수량0905_백화점화장실인테리어" xfId="5845"/>
    <cellStyle name="1_터미널1-0_쌍용수량0905_백화점화장실인테리어_04.마전중(기계변경후 )" xfId="5846"/>
    <cellStyle name="1_터미널1-0_쌍용수량0905_설계내역서" xfId="5847"/>
    <cellStyle name="1_터미널1-0_쌍용수량0905_설계내역서_04.마전중(기계변경후 )" xfId="5848"/>
    <cellStyle name="1_터미널1-0_쌍용수량0905_설계내역서_백화점화장실인테리어" xfId="5849"/>
    <cellStyle name="1_터미널1-0_쌍용수량0905_설계내역서_백화점화장실인테리어_04.마전중(기계변경후 )" xfId="5850"/>
    <cellStyle name="1_터미널1-0_쌍용수량0905_설계내역서_울산FITNESS인테리어" xfId="5851"/>
    <cellStyle name="1_터미널1-0_쌍용수량0905_설계내역서_울산FITNESS인테리어_04.마전중(기계변경후 )" xfId="5852"/>
    <cellStyle name="1_터미널1-0_쌍용수량0905_설계내역서_화명조경" xfId="5853"/>
    <cellStyle name="1_터미널1-0_쌍용수량0905_설계내역서_화명조경_04.마전중(기계변경후 )" xfId="5854"/>
    <cellStyle name="1_터미널1-0_쌍용수량0905_설계내역서_화명조경_백화점화장실인테리어" xfId="5855"/>
    <cellStyle name="1_터미널1-0_쌍용수량0905_설계내역서_화명조경_백화점화장실인테리어_04.마전중(기계변경후 )" xfId="5856"/>
    <cellStyle name="1_터미널1-0_쌍용수량0905_설계내역서_화명조경_울산FITNESS인테리어" xfId="5857"/>
    <cellStyle name="1_터미널1-0_쌍용수량0905_설계내역서_화명조경_울산FITNESS인테리어_04.마전중(기계변경후 )" xfId="5858"/>
    <cellStyle name="1_터미널1-0_쌍용수량0905_설계내역서1월7일" xfId="5859"/>
    <cellStyle name="1_터미널1-0_쌍용수량0905_설계내역서1월7일_04.마전중(기계변경후 )" xfId="5860"/>
    <cellStyle name="1_터미널1-0_쌍용수량0905_설계내역서1월7일_백화점화장실인테리어" xfId="5861"/>
    <cellStyle name="1_터미널1-0_쌍용수량0905_설계내역서1월7일_백화점화장실인테리어_04.마전중(기계변경후 )" xfId="5862"/>
    <cellStyle name="1_터미널1-0_쌍용수량0905_설계내역서1월7일_울산FITNESS인테리어" xfId="5863"/>
    <cellStyle name="1_터미널1-0_쌍용수량0905_설계내역서1월7일_울산FITNESS인테리어_04.마전중(기계변경후 )" xfId="5864"/>
    <cellStyle name="1_터미널1-0_쌍용수량0905_설계내역서1월7일_화명조경" xfId="5865"/>
    <cellStyle name="1_터미널1-0_쌍용수량0905_설계내역서1월7일_화명조경_04.마전중(기계변경후 )" xfId="5866"/>
    <cellStyle name="1_터미널1-0_쌍용수량0905_설계내역서1월7일_화명조경_백화점화장실인테리어" xfId="5867"/>
    <cellStyle name="1_터미널1-0_쌍용수량0905_설계내역서1월7일_화명조경_백화점화장실인테리어_04.마전중(기계변경후 )" xfId="5868"/>
    <cellStyle name="1_터미널1-0_쌍용수량0905_설계내역서1월7일_화명조경_울산FITNESS인테리어" xfId="5869"/>
    <cellStyle name="1_터미널1-0_쌍용수량0905_설계내역서1월7일_화명조경_울산FITNESS인테리어_04.마전중(기계변경후 )" xfId="5870"/>
    <cellStyle name="1_터미널1-0_쌍용수량0905_울산FITNESS인테리어" xfId="5871"/>
    <cellStyle name="1_터미널1-0_쌍용수량0905_울산FITNESS인테리어_04.마전중(기계변경후 )" xfId="5872"/>
    <cellStyle name="1_터미널1-0_쌍용수량0905_화명조경" xfId="5873"/>
    <cellStyle name="1_터미널1-0_쌍용수량0905_화명조경_04.마전중(기계변경후 )" xfId="5874"/>
    <cellStyle name="1_터미널1-0_쌍용수량0905_화명조경_백화점화장실인테리어" xfId="5875"/>
    <cellStyle name="1_터미널1-0_쌍용수량0905_화명조경_백화점화장실인테리어_04.마전중(기계변경후 )" xfId="5876"/>
    <cellStyle name="1_터미널1-0_쌍용수량0905_화명조경_울산FITNESS인테리어" xfId="5877"/>
    <cellStyle name="1_터미널1-0_쌍용수량0905_화명조경_울산FITNESS인테리어_04.마전중(기계변경후 )" xfId="5878"/>
    <cellStyle name="1_터미널1-0_울산FITNESS인테리어" xfId="5879"/>
    <cellStyle name="1_터미널1-0_울산FITNESS인테리어_04.마전중(기계변경후 )" xfId="5880"/>
    <cellStyle name="1_터미널1-0_화명조경" xfId="5881"/>
    <cellStyle name="1_터미널1-0_화명조경_04.마전중(기계변경후 )" xfId="5882"/>
    <cellStyle name="1_터미널1-0_화명조경_백화점화장실인테리어" xfId="5883"/>
    <cellStyle name="1_터미널1-0_화명조경_백화점화장실인테리어_04.마전중(기계변경후 )" xfId="5884"/>
    <cellStyle name="1_터미널1-0_화명조경_울산FITNESS인테리어" xfId="5885"/>
    <cellStyle name="1_터미널1-0_화명조경_울산FITNESS인테리어_04.마전중(기계변경후 )" xfId="5886"/>
    <cellStyle name="1_포항교도소(대동)" xfId="5887"/>
    <cellStyle name="1_포항교도소(원본)" xfId="5888"/>
    <cellStyle name="1_하도급관리계획서" xfId="5889"/>
    <cellStyle name="1_하도급양식" xfId="5890"/>
    <cellStyle name="1_흥한건설(주)_두창산업폐기물(하도급)" xfId="5891"/>
    <cellStyle name="10" xfId="7763"/>
    <cellStyle name="11" xfId="7764"/>
    <cellStyle name="1-1" xfId="7765"/>
    <cellStyle name="11 2" xfId="16535"/>
    <cellStyle name="111" xfId="7766"/>
    <cellStyle name="111 2" xfId="16536"/>
    <cellStyle name="120" xfId="7767"/>
    <cellStyle name="19990216" xfId="219"/>
    <cellStyle name="19990216 2" xfId="16537"/>
    <cellStyle name="¹e" xfId="220"/>
    <cellStyle name="¹e 2" xfId="16538"/>
    <cellStyle name="¹éº" xfId="221"/>
    <cellStyle name="¹éº 2" xfId="16539"/>
    <cellStyle name="¹éºÐÀ²_±âÅ¸" xfId="7769"/>
    <cellStyle name="¹eºÐA²_AIAIC°AuCoE² " xfId="222"/>
    <cellStyle name="1월" xfId="7768"/>
    <cellStyle name="2" xfId="7770"/>
    <cellStyle name="²" xfId="223"/>
    <cellStyle name="² 2" xfId="16540"/>
    <cellStyle name="2)" xfId="7771"/>
    <cellStyle name="2) 2" xfId="16541"/>
    <cellStyle name="2_laroux" xfId="7809"/>
    <cellStyle name="2_laroux_ATC-YOON1" xfId="7810"/>
    <cellStyle name="2_단가조사표" xfId="7772"/>
    <cellStyle name="2_단가조사표_1011소각" xfId="7773"/>
    <cellStyle name="2_단가조사표_1113교~1" xfId="7774"/>
    <cellStyle name="2_단가조사표_121내역" xfId="7775"/>
    <cellStyle name="2_단가조사표_객토량" xfId="7776"/>
    <cellStyle name="2_단가조사표_교통센~1" xfId="7777"/>
    <cellStyle name="2_단가조사표_교통센터412" xfId="7778"/>
    <cellStyle name="2_단가조사표_교통수" xfId="7779"/>
    <cellStyle name="2_단가조사표_교통수량산출서" xfId="7780"/>
    <cellStyle name="2_단가조사표_구조물대가 (2)" xfId="7781"/>
    <cellStyle name="2_단가조사표_내역서 (2)" xfId="7782"/>
    <cellStyle name="2_단가조사표_대전관저지구" xfId="7783"/>
    <cellStyle name="2_단가조사표_동측지~1" xfId="7784"/>
    <cellStyle name="2_단가조사표_동측지원422" xfId="7785"/>
    <cellStyle name="2_단가조사표_동측지원512" xfId="7786"/>
    <cellStyle name="2_단가조사표_동측지원524" xfId="7787"/>
    <cellStyle name="2_단가조사표_부대422" xfId="7788"/>
    <cellStyle name="2_단가조사표_부대시설" xfId="7789"/>
    <cellStyle name="2_단가조사표_소각수~1" xfId="7790"/>
    <cellStyle name="2_단가조사표_소각수내역서" xfId="7791"/>
    <cellStyle name="2_단가조사표_소각수목2" xfId="7792"/>
    <cellStyle name="2_단가조사표_수량산출서 (2)" xfId="7793"/>
    <cellStyle name="2_단가조사표_엑스포~1" xfId="7794"/>
    <cellStyle name="2_단가조사표_엑스포한빛1" xfId="7795"/>
    <cellStyle name="2_단가조사표_여객터미널331" xfId="7796"/>
    <cellStyle name="2_단가조사표_여객터미널513" xfId="7797"/>
    <cellStyle name="2_단가조사표_여객터미널629" xfId="7798"/>
    <cellStyle name="2_단가조사표_외곽도로616" xfId="7799"/>
    <cellStyle name="2_단가조사표_용인죽전수량" xfId="7800"/>
    <cellStyle name="2_단가조사표_원가계~1" xfId="7801"/>
    <cellStyle name="2_단가조사표_유기질" xfId="7802"/>
    <cellStyle name="2_단가조사표_자재조서 (2)" xfId="7803"/>
    <cellStyle name="2_단가조사표_총괄내역" xfId="7804"/>
    <cellStyle name="2_단가조사표_총괄내역 (2)" xfId="7805"/>
    <cellStyle name="2_단가조사표_터미널도로403" xfId="7806"/>
    <cellStyle name="2_단가조사표_터미널도로429" xfId="7807"/>
    <cellStyle name="2_단가조사표_포장일위" xfId="7808"/>
    <cellStyle name="20% - Accent1" xfId="9717"/>
    <cellStyle name="20% - Accent2" xfId="9718"/>
    <cellStyle name="20% - Accent3" xfId="9719"/>
    <cellStyle name="20% - Accent4" xfId="9720"/>
    <cellStyle name="20% - Accent5" xfId="9721"/>
    <cellStyle name="20% - Accent6" xfId="9722"/>
    <cellStyle name="20% - 강조색1 10" xfId="16542"/>
    <cellStyle name="20% - 강조색1 2" xfId="224"/>
    <cellStyle name="20% - 강조색1 2 10" xfId="225"/>
    <cellStyle name="20% - 강조색1 2 10 2" xfId="16543"/>
    <cellStyle name="20% - 강조색1 2 10 2 2" xfId="16544"/>
    <cellStyle name="20% - 강조색1 2 10 3" xfId="16545"/>
    <cellStyle name="20% - 강조색1 2 11" xfId="226"/>
    <cellStyle name="20% - 강조색1 2 11 2" xfId="16546"/>
    <cellStyle name="20% - 강조색1 2 11 2 2" xfId="16547"/>
    <cellStyle name="20% - 강조색1 2 11 3" xfId="16548"/>
    <cellStyle name="20% - 강조색1 2 12" xfId="227"/>
    <cellStyle name="20% - 강조색1 2 12 2" xfId="16549"/>
    <cellStyle name="20% - 강조색1 2 12 2 2" xfId="16550"/>
    <cellStyle name="20% - 강조색1 2 12 3" xfId="16551"/>
    <cellStyle name="20% - 강조색1 2 13" xfId="228"/>
    <cellStyle name="20% - 강조색1 2 13 2" xfId="16552"/>
    <cellStyle name="20% - 강조색1 2 13 2 2" xfId="16553"/>
    <cellStyle name="20% - 강조색1 2 13 3" xfId="16554"/>
    <cellStyle name="20% - 강조색1 2 14" xfId="229"/>
    <cellStyle name="20% - 강조색1 2 14 2" xfId="16555"/>
    <cellStyle name="20% - 강조색1 2 14 2 2" xfId="16556"/>
    <cellStyle name="20% - 강조색1 2 14 3" xfId="16557"/>
    <cellStyle name="20% - 강조색1 2 15" xfId="16558"/>
    <cellStyle name="20% - 강조색1 2 15 2" xfId="16559"/>
    <cellStyle name="20% - 강조색1 2 16" xfId="16560"/>
    <cellStyle name="20% - 강조색1 2 17" xfId="16561"/>
    <cellStyle name="20% - 강조색1 2 18" xfId="16562"/>
    <cellStyle name="20% - 강조색1 2 2" xfId="230"/>
    <cellStyle name="20% - 강조색1 2 2 2" xfId="16563"/>
    <cellStyle name="20% - 강조색1 2 2 2 2" xfId="16564"/>
    <cellStyle name="20% - 강조색1 2 2 3" xfId="16565"/>
    <cellStyle name="20% - 강조색1 2 3" xfId="231"/>
    <cellStyle name="20% - 강조색1 2 3 2" xfId="16566"/>
    <cellStyle name="20% - 강조색1 2 3 2 2" xfId="16567"/>
    <cellStyle name="20% - 강조색1 2 3 3" xfId="16568"/>
    <cellStyle name="20% - 강조색1 2 4" xfId="232"/>
    <cellStyle name="20% - 강조색1 2 4 2" xfId="16569"/>
    <cellStyle name="20% - 강조색1 2 4 2 2" xfId="16570"/>
    <cellStyle name="20% - 강조색1 2 4 3" xfId="16571"/>
    <cellStyle name="20% - 강조색1 2 5" xfId="233"/>
    <cellStyle name="20% - 강조색1 2 5 2" xfId="16572"/>
    <cellStyle name="20% - 강조색1 2 5 2 2" xfId="16573"/>
    <cellStyle name="20% - 강조색1 2 5 3" xfId="16574"/>
    <cellStyle name="20% - 강조색1 2 6" xfId="234"/>
    <cellStyle name="20% - 강조색1 2 6 2" xfId="16575"/>
    <cellStyle name="20% - 강조색1 2 6 2 2" xfId="16576"/>
    <cellStyle name="20% - 강조색1 2 6 3" xfId="16577"/>
    <cellStyle name="20% - 강조색1 2 7" xfId="235"/>
    <cellStyle name="20% - 강조색1 2 7 2" xfId="16578"/>
    <cellStyle name="20% - 강조색1 2 7 2 2" xfId="16579"/>
    <cellStyle name="20% - 강조색1 2 7 3" xfId="16580"/>
    <cellStyle name="20% - 강조색1 2 8" xfId="236"/>
    <cellStyle name="20% - 강조색1 2 8 2" xfId="16581"/>
    <cellStyle name="20% - 강조색1 2 8 2 2" xfId="16582"/>
    <cellStyle name="20% - 강조색1 2 8 3" xfId="16583"/>
    <cellStyle name="20% - 강조색1 2 9" xfId="237"/>
    <cellStyle name="20% - 강조색1 2 9 2" xfId="16584"/>
    <cellStyle name="20% - 강조색1 2 9 2 2" xfId="16585"/>
    <cellStyle name="20% - 강조색1 2 9 3" xfId="16586"/>
    <cellStyle name="20% - 강조색1 3" xfId="238"/>
    <cellStyle name="20% - 강조색1 3 10" xfId="239"/>
    <cellStyle name="20% - 강조색1 3 10 2" xfId="16587"/>
    <cellStyle name="20% - 강조색1 3 10 2 2" xfId="16588"/>
    <cellStyle name="20% - 강조색1 3 10 3" xfId="16589"/>
    <cellStyle name="20% - 강조색1 3 11" xfId="240"/>
    <cellStyle name="20% - 강조색1 3 11 2" xfId="16590"/>
    <cellStyle name="20% - 강조색1 3 11 2 2" xfId="16591"/>
    <cellStyle name="20% - 강조색1 3 11 3" xfId="16592"/>
    <cellStyle name="20% - 강조색1 3 12" xfId="241"/>
    <cellStyle name="20% - 강조색1 3 12 2" xfId="16593"/>
    <cellStyle name="20% - 강조색1 3 12 2 2" xfId="16594"/>
    <cellStyle name="20% - 강조색1 3 12 3" xfId="16595"/>
    <cellStyle name="20% - 강조색1 3 13" xfId="242"/>
    <cellStyle name="20% - 강조색1 3 13 2" xfId="16596"/>
    <cellStyle name="20% - 강조색1 3 13 2 2" xfId="16597"/>
    <cellStyle name="20% - 강조색1 3 13 3" xfId="16598"/>
    <cellStyle name="20% - 강조색1 3 14" xfId="243"/>
    <cellStyle name="20% - 강조색1 3 14 2" xfId="16599"/>
    <cellStyle name="20% - 강조색1 3 14 2 2" xfId="16600"/>
    <cellStyle name="20% - 강조색1 3 14 3" xfId="16601"/>
    <cellStyle name="20% - 강조색1 3 15" xfId="16602"/>
    <cellStyle name="20% - 강조색1 3 15 2" xfId="16603"/>
    <cellStyle name="20% - 강조색1 3 16" xfId="16604"/>
    <cellStyle name="20% - 강조색1 3 17" xfId="16605"/>
    <cellStyle name="20% - 강조색1 3 18" xfId="16606"/>
    <cellStyle name="20% - 강조색1 3 2" xfId="244"/>
    <cellStyle name="20% - 강조색1 3 2 2" xfId="16607"/>
    <cellStyle name="20% - 강조색1 3 2 2 2" xfId="16608"/>
    <cellStyle name="20% - 강조색1 3 2 3" xfId="16609"/>
    <cellStyle name="20% - 강조색1 3 3" xfId="245"/>
    <cellStyle name="20% - 강조색1 3 3 2" xfId="16610"/>
    <cellStyle name="20% - 강조색1 3 3 2 2" xfId="16611"/>
    <cellStyle name="20% - 강조색1 3 3 3" xfId="16612"/>
    <cellStyle name="20% - 강조색1 3 4" xfId="246"/>
    <cellStyle name="20% - 강조색1 3 4 2" xfId="16613"/>
    <cellStyle name="20% - 강조색1 3 4 2 2" xfId="16614"/>
    <cellStyle name="20% - 강조색1 3 4 3" xfId="16615"/>
    <cellStyle name="20% - 강조색1 3 5" xfId="247"/>
    <cellStyle name="20% - 강조색1 3 5 2" xfId="16616"/>
    <cellStyle name="20% - 강조색1 3 5 2 2" xfId="16617"/>
    <cellStyle name="20% - 강조색1 3 5 3" xfId="16618"/>
    <cellStyle name="20% - 강조색1 3 6" xfId="248"/>
    <cellStyle name="20% - 강조색1 3 6 2" xfId="16619"/>
    <cellStyle name="20% - 강조색1 3 6 2 2" xfId="16620"/>
    <cellStyle name="20% - 강조색1 3 6 3" xfId="16621"/>
    <cellStyle name="20% - 강조색1 3 7" xfId="249"/>
    <cellStyle name="20% - 강조색1 3 7 2" xfId="16622"/>
    <cellStyle name="20% - 강조색1 3 7 2 2" xfId="16623"/>
    <cellStyle name="20% - 강조색1 3 7 3" xfId="16624"/>
    <cellStyle name="20% - 강조색1 3 8" xfId="250"/>
    <cellStyle name="20% - 강조색1 3 8 2" xfId="16625"/>
    <cellStyle name="20% - 강조색1 3 8 2 2" xfId="16626"/>
    <cellStyle name="20% - 강조색1 3 8 3" xfId="16627"/>
    <cellStyle name="20% - 강조색1 3 9" xfId="251"/>
    <cellStyle name="20% - 강조색1 3 9 2" xfId="16628"/>
    <cellStyle name="20% - 강조색1 3 9 2 2" xfId="16629"/>
    <cellStyle name="20% - 강조색1 3 9 3" xfId="16630"/>
    <cellStyle name="20% - 강조색1 4" xfId="16631"/>
    <cellStyle name="20% - 강조색1 4 2" xfId="16632"/>
    <cellStyle name="20% - 강조색1 5" xfId="16633"/>
    <cellStyle name="20% - 강조색1 5 2" xfId="16634"/>
    <cellStyle name="20% - 강조색1 6" xfId="16635"/>
    <cellStyle name="20% - 강조색1 6 2" xfId="16636"/>
    <cellStyle name="20% - 강조색1 7" xfId="16637"/>
    <cellStyle name="20% - 강조색1 7 2" xfId="16638"/>
    <cellStyle name="20% - 강조색1 8" xfId="16639"/>
    <cellStyle name="20% - 강조색1 8 2" xfId="16640"/>
    <cellStyle name="20% - 강조색1 9" xfId="16641"/>
    <cellStyle name="20% - 강조색1 9 2" xfId="16642"/>
    <cellStyle name="20% - 강조색2 10" xfId="16643"/>
    <cellStyle name="20% - 강조색2 2" xfId="252"/>
    <cellStyle name="20% - 강조색2 2 10" xfId="253"/>
    <cellStyle name="20% - 강조색2 2 10 2" xfId="16644"/>
    <cellStyle name="20% - 강조색2 2 10 2 2" xfId="16645"/>
    <cellStyle name="20% - 강조색2 2 10 3" xfId="16646"/>
    <cellStyle name="20% - 강조색2 2 11" xfId="254"/>
    <cellStyle name="20% - 강조색2 2 11 2" xfId="16647"/>
    <cellStyle name="20% - 강조색2 2 11 2 2" xfId="16648"/>
    <cellStyle name="20% - 강조색2 2 11 3" xfId="16649"/>
    <cellStyle name="20% - 강조색2 2 12" xfId="255"/>
    <cellStyle name="20% - 강조색2 2 12 2" xfId="16650"/>
    <cellStyle name="20% - 강조색2 2 12 2 2" xfId="16651"/>
    <cellStyle name="20% - 강조색2 2 12 3" xfId="16652"/>
    <cellStyle name="20% - 강조색2 2 13" xfId="256"/>
    <cellStyle name="20% - 강조색2 2 13 2" xfId="16653"/>
    <cellStyle name="20% - 강조색2 2 13 2 2" xfId="16654"/>
    <cellStyle name="20% - 강조색2 2 13 3" xfId="16655"/>
    <cellStyle name="20% - 강조색2 2 14" xfId="257"/>
    <cellStyle name="20% - 강조색2 2 14 2" xfId="16656"/>
    <cellStyle name="20% - 강조색2 2 14 2 2" xfId="16657"/>
    <cellStyle name="20% - 강조색2 2 14 3" xfId="16658"/>
    <cellStyle name="20% - 강조색2 2 15" xfId="16659"/>
    <cellStyle name="20% - 강조색2 2 15 2" xfId="16660"/>
    <cellStyle name="20% - 강조색2 2 16" xfId="16661"/>
    <cellStyle name="20% - 강조색2 2 17" xfId="16662"/>
    <cellStyle name="20% - 강조색2 2 18" xfId="16663"/>
    <cellStyle name="20% - 강조색2 2 2" xfId="258"/>
    <cellStyle name="20% - 강조색2 2 2 2" xfId="16664"/>
    <cellStyle name="20% - 강조색2 2 2 2 2" xfId="16665"/>
    <cellStyle name="20% - 강조색2 2 2 3" xfId="16666"/>
    <cellStyle name="20% - 강조색2 2 3" xfId="259"/>
    <cellStyle name="20% - 강조색2 2 3 2" xfId="16667"/>
    <cellStyle name="20% - 강조색2 2 3 2 2" xfId="16668"/>
    <cellStyle name="20% - 강조색2 2 3 3" xfId="16669"/>
    <cellStyle name="20% - 강조색2 2 4" xfId="260"/>
    <cellStyle name="20% - 강조색2 2 4 2" xfId="16670"/>
    <cellStyle name="20% - 강조색2 2 4 2 2" xfId="16671"/>
    <cellStyle name="20% - 강조색2 2 4 3" xfId="16672"/>
    <cellStyle name="20% - 강조색2 2 5" xfId="261"/>
    <cellStyle name="20% - 강조색2 2 5 2" xfId="16673"/>
    <cellStyle name="20% - 강조색2 2 5 2 2" xfId="16674"/>
    <cellStyle name="20% - 강조색2 2 5 3" xfId="16675"/>
    <cellStyle name="20% - 강조색2 2 6" xfId="262"/>
    <cellStyle name="20% - 강조색2 2 6 2" xfId="16676"/>
    <cellStyle name="20% - 강조색2 2 6 2 2" xfId="16677"/>
    <cellStyle name="20% - 강조색2 2 6 3" xfId="16678"/>
    <cellStyle name="20% - 강조색2 2 7" xfId="263"/>
    <cellStyle name="20% - 강조색2 2 7 2" xfId="16679"/>
    <cellStyle name="20% - 강조색2 2 7 2 2" xfId="16680"/>
    <cellStyle name="20% - 강조색2 2 7 3" xfId="16681"/>
    <cellStyle name="20% - 강조색2 2 8" xfId="264"/>
    <cellStyle name="20% - 강조색2 2 8 2" xfId="16682"/>
    <cellStyle name="20% - 강조색2 2 8 2 2" xfId="16683"/>
    <cellStyle name="20% - 강조색2 2 8 3" xfId="16684"/>
    <cellStyle name="20% - 강조색2 2 9" xfId="265"/>
    <cellStyle name="20% - 강조색2 2 9 2" xfId="16685"/>
    <cellStyle name="20% - 강조색2 2 9 2 2" xfId="16686"/>
    <cellStyle name="20% - 강조색2 2 9 3" xfId="16687"/>
    <cellStyle name="20% - 강조색2 3" xfId="266"/>
    <cellStyle name="20% - 강조색2 3 10" xfId="267"/>
    <cellStyle name="20% - 강조색2 3 10 2" xfId="16688"/>
    <cellStyle name="20% - 강조색2 3 10 2 2" xfId="16689"/>
    <cellStyle name="20% - 강조색2 3 10 3" xfId="16690"/>
    <cellStyle name="20% - 강조색2 3 11" xfId="268"/>
    <cellStyle name="20% - 강조색2 3 11 2" xfId="16691"/>
    <cellStyle name="20% - 강조색2 3 11 2 2" xfId="16692"/>
    <cellStyle name="20% - 강조색2 3 11 3" xfId="16693"/>
    <cellStyle name="20% - 강조색2 3 12" xfId="269"/>
    <cellStyle name="20% - 강조색2 3 12 2" xfId="16694"/>
    <cellStyle name="20% - 강조색2 3 12 2 2" xfId="16695"/>
    <cellStyle name="20% - 강조색2 3 12 3" xfId="16696"/>
    <cellStyle name="20% - 강조색2 3 13" xfId="270"/>
    <cellStyle name="20% - 강조색2 3 13 2" xfId="16697"/>
    <cellStyle name="20% - 강조색2 3 13 2 2" xfId="16698"/>
    <cellStyle name="20% - 강조색2 3 13 3" xfId="16699"/>
    <cellStyle name="20% - 강조색2 3 14" xfId="271"/>
    <cellStyle name="20% - 강조색2 3 14 2" xfId="16700"/>
    <cellStyle name="20% - 강조색2 3 14 2 2" xfId="16701"/>
    <cellStyle name="20% - 강조색2 3 14 3" xfId="16702"/>
    <cellStyle name="20% - 강조색2 3 15" xfId="16703"/>
    <cellStyle name="20% - 강조색2 3 15 2" xfId="16704"/>
    <cellStyle name="20% - 강조색2 3 16" xfId="16705"/>
    <cellStyle name="20% - 강조색2 3 17" xfId="16706"/>
    <cellStyle name="20% - 강조색2 3 18" xfId="16707"/>
    <cellStyle name="20% - 강조색2 3 2" xfId="272"/>
    <cellStyle name="20% - 강조색2 3 2 2" xfId="16708"/>
    <cellStyle name="20% - 강조색2 3 2 2 2" xfId="16709"/>
    <cellStyle name="20% - 강조색2 3 2 3" xfId="16710"/>
    <cellStyle name="20% - 강조색2 3 3" xfId="273"/>
    <cellStyle name="20% - 강조색2 3 3 2" xfId="16711"/>
    <cellStyle name="20% - 강조색2 3 3 2 2" xfId="16712"/>
    <cellStyle name="20% - 강조색2 3 3 3" xfId="16713"/>
    <cellStyle name="20% - 강조색2 3 4" xfId="274"/>
    <cellStyle name="20% - 강조색2 3 4 2" xfId="16714"/>
    <cellStyle name="20% - 강조색2 3 4 2 2" xfId="16715"/>
    <cellStyle name="20% - 강조색2 3 4 3" xfId="16716"/>
    <cellStyle name="20% - 강조색2 3 5" xfId="275"/>
    <cellStyle name="20% - 강조색2 3 5 2" xfId="16717"/>
    <cellStyle name="20% - 강조색2 3 5 2 2" xfId="16718"/>
    <cellStyle name="20% - 강조색2 3 5 3" xfId="16719"/>
    <cellStyle name="20% - 강조색2 3 6" xfId="276"/>
    <cellStyle name="20% - 강조색2 3 6 2" xfId="16720"/>
    <cellStyle name="20% - 강조색2 3 6 2 2" xfId="16721"/>
    <cellStyle name="20% - 강조색2 3 6 3" xfId="16722"/>
    <cellStyle name="20% - 강조색2 3 7" xfId="277"/>
    <cellStyle name="20% - 강조색2 3 7 2" xfId="16723"/>
    <cellStyle name="20% - 강조색2 3 7 2 2" xfId="16724"/>
    <cellStyle name="20% - 강조색2 3 7 3" xfId="16725"/>
    <cellStyle name="20% - 강조색2 3 8" xfId="278"/>
    <cellStyle name="20% - 강조색2 3 8 2" xfId="16726"/>
    <cellStyle name="20% - 강조색2 3 8 2 2" xfId="16727"/>
    <cellStyle name="20% - 강조색2 3 8 3" xfId="16728"/>
    <cellStyle name="20% - 강조색2 3 9" xfId="279"/>
    <cellStyle name="20% - 강조색2 3 9 2" xfId="16729"/>
    <cellStyle name="20% - 강조색2 3 9 2 2" xfId="16730"/>
    <cellStyle name="20% - 강조색2 3 9 3" xfId="16731"/>
    <cellStyle name="20% - 강조색2 4" xfId="16732"/>
    <cellStyle name="20% - 강조색2 4 2" xfId="16733"/>
    <cellStyle name="20% - 강조색2 5" xfId="16734"/>
    <cellStyle name="20% - 강조색2 5 2" xfId="16735"/>
    <cellStyle name="20% - 강조색2 6" xfId="16736"/>
    <cellStyle name="20% - 강조색2 6 2" xfId="16737"/>
    <cellStyle name="20% - 강조색2 7" xfId="16738"/>
    <cellStyle name="20% - 강조색2 7 2" xfId="16739"/>
    <cellStyle name="20% - 강조색2 8" xfId="16740"/>
    <cellStyle name="20% - 강조색2 8 2" xfId="16741"/>
    <cellStyle name="20% - 강조색2 9" xfId="16742"/>
    <cellStyle name="20% - 강조색2 9 2" xfId="16743"/>
    <cellStyle name="20% - 강조색3 10" xfId="16744"/>
    <cellStyle name="20% - 강조색3 2" xfId="280"/>
    <cellStyle name="20% - 강조색3 2 10" xfId="281"/>
    <cellStyle name="20% - 강조색3 2 10 2" xfId="16745"/>
    <cellStyle name="20% - 강조색3 2 10 2 2" xfId="16746"/>
    <cellStyle name="20% - 강조색3 2 10 3" xfId="16747"/>
    <cellStyle name="20% - 강조색3 2 11" xfId="282"/>
    <cellStyle name="20% - 강조색3 2 11 2" xfId="16748"/>
    <cellStyle name="20% - 강조색3 2 11 2 2" xfId="16749"/>
    <cellStyle name="20% - 강조색3 2 11 3" xfId="16750"/>
    <cellStyle name="20% - 강조색3 2 12" xfId="283"/>
    <cellStyle name="20% - 강조색3 2 12 2" xfId="16751"/>
    <cellStyle name="20% - 강조색3 2 12 2 2" xfId="16752"/>
    <cellStyle name="20% - 강조색3 2 12 3" xfId="16753"/>
    <cellStyle name="20% - 강조색3 2 13" xfId="284"/>
    <cellStyle name="20% - 강조색3 2 13 2" xfId="16754"/>
    <cellStyle name="20% - 강조색3 2 13 2 2" xfId="16755"/>
    <cellStyle name="20% - 강조색3 2 13 3" xfId="16756"/>
    <cellStyle name="20% - 강조색3 2 14" xfId="285"/>
    <cellStyle name="20% - 강조색3 2 14 2" xfId="16757"/>
    <cellStyle name="20% - 강조색3 2 14 2 2" xfId="16758"/>
    <cellStyle name="20% - 강조색3 2 14 3" xfId="16759"/>
    <cellStyle name="20% - 강조색3 2 15" xfId="16760"/>
    <cellStyle name="20% - 강조색3 2 15 2" xfId="16761"/>
    <cellStyle name="20% - 강조색3 2 16" xfId="16762"/>
    <cellStyle name="20% - 강조색3 2 17" xfId="16763"/>
    <cellStyle name="20% - 강조색3 2 18" xfId="16764"/>
    <cellStyle name="20% - 강조색3 2 2" xfId="286"/>
    <cellStyle name="20% - 강조색3 2 2 2" xfId="16765"/>
    <cellStyle name="20% - 강조색3 2 2 2 2" xfId="16766"/>
    <cellStyle name="20% - 강조색3 2 2 3" xfId="16767"/>
    <cellStyle name="20% - 강조색3 2 3" xfId="287"/>
    <cellStyle name="20% - 강조색3 2 3 2" xfId="16768"/>
    <cellStyle name="20% - 강조색3 2 3 2 2" xfId="16769"/>
    <cellStyle name="20% - 강조색3 2 3 3" xfId="16770"/>
    <cellStyle name="20% - 강조색3 2 4" xfId="288"/>
    <cellStyle name="20% - 강조색3 2 4 2" xfId="16771"/>
    <cellStyle name="20% - 강조색3 2 4 2 2" xfId="16772"/>
    <cellStyle name="20% - 강조색3 2 4 3" xfId="16773"/>
    <cellStyle name="20% - 강조색3 2 5" xfId="289"/>
    <cellStyle name="20% - 강조색3 2 5 2" xfId="16774"/>
    <cellStyle name="20% - 강조색3 2 5 2 2" xfId="16775"/>
    <cellStyle name="20% - 강조색3 2 5 3" xfId="16776"/>
    <cellStyle name="20% - 강조색3 2 6" xfId="290"/>
    <cellStyle name="20% - 강조색3 2 6 2" xfId="16777"/>
    <cellStyle name="20% - 강조색3 2 6 2 2" xfId="16778"/>
    <cellStyle name="20% - 강조색3 2 6 3" xfId="16779"/>
    <cellStyle name="20% - 강조색3 2 7" xfId="291"/>
    <cellStyle name="20% - 강조색3 2 7 2" xfId="16780"/>
    <cellStyle name="20% - 강조색3 2 7 2 2" xfId="16781"/>
    <cellStyle name="20% - 강조색3 2 7 3" xfId="16782"/>
    <cellStyle name="20% - 강조색3 2 8" xfId="292"/>
    <cellStyle name="20% - 강조색3 2 8 2" xfId="16783"/>
    <cellStyle name="20% - 강조색3 2 8 2 2" xfId="16784"/>
    <cellStyle name="20% - 강조색3 2 8 3" xfId="16785"/>
    <cellStyle name="20% - 강조색3 2 9" xfId="293"/>
    <cellStyle name="20% - 강조색3 2 9 2" xfId="16786"/>
    <cellStyle name="20% - 강조색3 2 9 2 2" xfId="16787"/>
    <cellStyle name="20% - 강조색3 2 9 3" xfId="16788"/>
    <cellStyle name="20% - 강조색3 3" xfId="294"/>
    <cellStyle name="20% - 강조색3 3 10" xfId="295"/>
    <cellStyle name="20% - 강조색3 3 10 2" xfId="16789"/>
    <cellStyle name="20% - 강조색3 3 10 2 2" xfId="16790"/>
    <cellStyle name="20% - 강조색3 3 10 3" xfId="16791"/>
    <cellStyle name="20% - 강조색3 3 11" xfId="296"/>
    <cellStyle name="20% - 강조색3 3 11 2" xfId="16792"/>
    <cellStyle name="20% - 강조색3 3 11 2 2" xfId="16793"/>
    <cellStyle name="20% - 강조색3 3 11 3" xfId="16794"/>
    <cellStyle name="20% - 강조색3 3 12" xfId="297"/>
    <cellStyle name="20% - 강조색3 3 12 2" xfId="16795"/>
    <cellStyle name="20% - 강조색3 3 12 2 2" xfId="16796"/>
    <cellStyle name="20% - 강조색3 3 12 3" xfId="16797"/>
    <cellStyle name="20% - 강조색3 3 13" xfId="298"/>
    <cellStyle name="20% - 강조색3 3 13 2" xfId="16798"/>
    <cellStyle name="20% - 강조색3 3 13 2 2" xfId="16799"/>
    <cellStyle name="20% - 강조색3 3 13 3" xfId="16800"/>
    <cellStyle name="20% - 강조색3 3 14" xfId="299"/>
    <cellStyle name="20% - 강조색3 3 14 2" xfId="16801"/>
    <cellStyle name="20% - 강조색3 3 14 2 2" xfId="16802"/>
    <cellStyle name="20% - 강조색3 3 14 3" xfId="16803"/>
    <cellStyle name="20% - 강조색3 3 15" xfId="16804"/>
    <cellStyle name="20% - 강조색3 3 15 2" xfId="16805"/>
    <cellStyle name="20% - 강조색3 3 16" xfId="16806"/>
    <cellStyle name="20% - 강조색3 3 17" xfId="16807"/>
    <cellStyle name="20% - 강조색3 3 18" xfId="16808"/>
    <cellStyle name="20% - 강조색3 3 2" xfId="300"/>
    <cellStyle name="20% - 강조색3 3 2 2" xfId="16809"/>
    <cellStyle name="20% - 강조색3 3 2 2 2" xfId="16810"/>
    <cellStyle name="20% - 강조색3 3 2 3" xfId="16811"/>
    <cellStyle name="20% - 강조색3 3 3" xfId="301"/>
    <cellStyle name="20% - 강조색3 3 3 2" xfId="16812"/>
    <cellStyle name="20% - 강조색3 3 3 2 2" xfId="16813"/>
    <cellStyle name="20% - 강조색3 3 3 3" xfId="16814"/>
    <cellStyle name="20% - 강조색3 3 4" xfId="302"/>
    <cellStyle name="20% - 강조색3 3 4 2" xfId="16815"/>
    <cellStyle name="20% - 강조색3 3 4 2 2" xfId="16816"/>
    <cellStyle name="20% - 강조색3 3 4 3" xfId="16817"/>
    <cellStyle name="20% - 강조색3 3 5" xfId="303"/>
    <cellStyle name="20% - 강조색3 3 5 2" xfId="16818"/>
    <cellStyle name="20% - 강조색3 3 5 2 2" xfId="16819"/>
    <cellStyle name="20% - 강조색3 3 5 3" xfId="16820"/>
    <cellStyle name="20% - 강조색3 3 6" xfId="304"/>
    <cellStyle name="20% - 강조색3 3 6 2" xfId="16821"/>
    <cellStyle name="20% - 강조색3 3 6 2 2" xfId="16822"/>
    <cellStyle name="20% - 강조색3 3 6 3" xfId="16823"/>
    <cellStyle name="20% - 강조색3 3 7" xfId="305"/>
    <cellStyle name="20% - 강조색3 3 7 2" xfId="16824"/>
    <cellStyle name="20% - 강조색3 3 7 2 2" xfId="16825"/>
    <cellStyle name="20% - 강조색3 3 7 3" xfId="16826"/>
    <cellStyle name="20% - 강조색3 3 8" xfId="306"/>
    <cellStyle name="20% - 강조색3 3 8 2" xfId="16827"/>
    <cellStyle name="20% - 강조색3 3 8 2 2" xfId="16828"/>
    <cellStyle name="20% - 강조색3 3 8 3" xfId="16829"/>
    <cellStyle name="20% - 강조색3 3 9" xfId="307"/>
    <cellStyle name="20% - 강조색3 3 9 2" xfId="16830"/>
    <cellStyle name="20% - 강조색3 3 9 2 2" xfId="16831"/>
    <cellStyle name="20% - 강조색3 3 9 3" xfId="16832"/>
    <cellStyle name="20% - 강조색3 4" xfId="16833"/>
    <cellStyle name="20% - 강조색3 4 2" xfId="16834"/>
    <cellStyle name="20% - 강조색3 5" xfId="16835"/>
    <cellStyle name="20% - 강조색3 5 2" xfId="16836"/>
    <cellStyle name="20% - 강조색3 6" xfId="16837"/>
    <cellStyle name="20% - 강조색3 6 2" xfId="16838"/>
    <cellStyle name="20% - 강조색3 7" xfId="16839"/>
    <cellStyle name="20% - 강조색3 7 2" xfId="16840"/>
    <cellStyle name="20% - 강조색3 8" xfId="16841"/>
    <cellStyle name="20% - 강조색3 8 2" xfId="16842"/>
    <cellStyle name="20% - 강조색3 9" xfId="16843"/>
    <cellStyle name="20% - 강조색3 9 2" xfId="16844"/>
    <cellStyle name="20% - 강조색4 10" xfId="16845"/>
    <cellStyle name="20% - 강조색4 2" xfId="308"/>
    <cellStyle name="20% - 강조색4 2 10" xfId="309"/>
    <cellStyle name="20% - 강조색4 2 10 2" xfId="16846"/>
    <cellStyle name="20% - 강조색4 2 10 2 2" xfId="16847"/>
    <cellStyle name="20% - 강조색4 2 10 3" xfId="16848"/>
    <cellStyle name="20% - 강조색4 2 11" xfId="310"/>
    <cellStyle name="20% - 강조색4 2 11 2" xfId="16849"/>
    <cellStyle name="20% - 강조색4 2 11 2 2" xfId="16850"/>
    <cellStyle name="20% - 강조색4 2 11 3" xfId="16851"/>
    <cellStyle name="20% - 강조색4 2 12" xfId="311"/>
    <cellStyle name="20% - 강조색4 2 12 2" xfId="16852"/>
    <cellStyle name="20% - 강조색4 2 12 2 2" xfId="16853"/>
    <cellStyle name="20% - 강조색4 2 12 3" xfId="16854"/>
    <cellStyle name="20% - 강조색4 2 13" xfId="312"/>
    <cellStyle name="20% - 강조색4 2 13 2" xfId="16855"/>
    <cellStyle name="20% - 강조색4 2 13 2 2" xfId="16856"/>
    <cellStyle name="20% - 강조색4 2 13 3" xfId="16857"/>
    <cellStyle name="20% - 강조색4 2 14" xfId="313"/>
    <cellStyle name="20% - 강조색4 2 14 2" xfId="16858"/>
    <cellStyle name="20% - 강조색4 2 14 2 2" xfId="16859"/>
    <cellStyle name="20% - 강조색4 2 14 3" xfId="16860"/>
    <cellStyle name="20% - 강조색4 2 15" xfId="16861"/>
    <cellStyle name="20% - 강조색4 2 15 2" xfId="16862"/>
    <cellStyle name="20% - 강조색4 2 16" xfId="16863"/>
    <cellStyle name="20% - 강조색4 2 17" xfId="16864"/>
    <cellStyle name="20% - 강조색4 2 18" xfId="16865"/>
    <cellStyle name="20% - 강조색4 2 2" xfId="314"/>
    <cellStyle name="20% - 강조색4 2 2 2" xfId="16866"/>
    <cellStyle name="20% - 강조색4 2 2 2 2" xfId="16867"/>
    <cellStyle name="20% - 강조색4 2 2 3" xfId="16868"/>
    <cellStyle name="20% - 강조색4 2 3" xfId="315"/>
    <cellStyle name="20% - 강조색4 2 3 2" xfId="16869"/>
    <cellStyle name="20% - 강조색4 2 3 2 2" xfId="16870"/>
    <cellStyle name="20% - 강조색4 2 3 3" xfId="16871"/>
    <cellStyle name="20% - 강조색4 2 4" xfId="316"/>
    <cellStyle name="20% - 강조색4 2 4 2" xfId="16872"/>
    <cellStyle name="20% - 강조색4 2 4 2 2" xfId="16873"/>
    <cellStyle name="20% - 강조색4 2 4 3" xfId="16874"/>
    <cellStyle name="20% - 강조색4 2 5" xfId="317"/>
    <cellStyle name="20% - 강조색4 2 5 2" xfId="16875"/>
    <cellStyle name="20% - 강조색4 2 5 2 2" xfId="16876"/>
    <cellStyle name="20% - 강조색4 2 5 3" xfId="16877"/>
    <cellStyle name="20% - 강조색4 2 6" xfId="318"/>
    <cellStyle name="20% - 강조색4 2 6 2" xfId="16878"/>
    <cellStyle name="20% - 강조색4 2 6 2 2" xfId="16879"/>
    <cellStyle name="20% - 강조색4 2 6 3" xfId="16880"/>
    <cellStyle name="20% - 강조색4 2 7" xfId="319"/>
    <cellStyle name="20% - 강조색4 2 7 2" xfId="16881"/>
    <cellStyle name="20% - 강조색4 2 7 2 2" xfId="16882"/>
    <cellStyle name="20% - 강조색4 2 7 3" xfId="16883"/>
    <cellStyle name="20% - 강조색4 2 8" xfId="320"/>
    <cellStyle name="20% - 강조색4 2 8 2" xfId="16884"/>
    <cellStyle name="20% - 강조색4 2 8 2 2" xfId="16885"/>
    <cellStyle name="20% - 강조색4 2 8 3" xfId="16886"/>
    <cellStyle name="20% - 강조색4 2 9" xfId="321"/>
    <cellStyle name="20% - 강조색4 2 9 2" xfId="16887"/>
    <cellStyle name="20% - 강조색4 2 9 2 2" xfId="16888"/>
    <cellStyle name="20% - 강조색4 2 9 3" xfId="16889"/>
    <cellStyle name="20% - 강조색4 3" xfId="322"/>
    <cellStyle name="20% - 강조색4 3 10" xfId="323"/>
    <cellStyle name="20% - 강조색4 3 10 2" xfId="16890"/>
    <cellStyle name="20% - 강조색4 3 10 2 2" xfId="16891"/>
    <cellStyle name="20% - 강조색4 3 10 3" xfId="16892"/>
    <cellStyle name="20% - 강조색4 3 11" xfId="324"/>
    <cellStyle name="20% - 강조색4 3 11 2" xfId="16893"/>
    <cellStyle name="20% - 강조색4 3 11 2 2" xfId="16894"/>
    <cellStyle name="20% - 강조색4 3 11 3" xfId="16895"/>
    <cellStyle name="20% - 강조색4 3 12" xfId="325"/>
    <cellStyle name="20% - 강조색4 3 12 2" xfId="16896"/>
    <cellStyle name="20% - 강조색4 3 12 2 2" xfId="16897"/>
    <cellStyle name="20% - 강조색4 3 12 3" xfId="16898"/>
    <cellStyle name="20% - 강조색4 3 13" xfId="326"/>
    <cellStyle name="20% - 강조색4 3 13 2" xfId="16899"/>
    <cellStyle name="20% - 강조색4 3 13 2 2" xfId="16900"/>
    <cellStyle name="20% - 강조색4 3 13 3" xfId="16901"/>
    <cellStyle name="20% - 강조색4 3 14" xfId="327"/>
    <cellStyle name="20% - 강조색4 3 14 2" xfId="16902"/>
    <cellStyle name="20% - 강조색4 3 14 2 2" xfId="16903"/>
    <cellStyle name="20% - 강조색4 3 14 3" xfId="16904"/>
    <cellStyle name="20% - 강조색4 3 15" xfId="16905"/>
    <cellStyle name="20% - 강조색4 3 15 2" xfId="16906"/>
    <cellStyle name="20% - 강조색4 3 16" xfId="16907"/>
    <cellStyle name="20% - 강조색4 3 17" xfId="16908"/>
    <cellStyle name="20% - 강조색4 3 18" xfId="16909"/>
    <cellStyle name="20% - 강조색4 3 2" xfId="328"/>
    <cellStyle name="20% - 강조색4 3 2 2" xfId="16910"/>
    <cellStyle name="20% - 강조색4 3 2 2 2" xfId="16911"/>
    <cellStyle name="20% - 강조색4 3 2 3" xfId="16912"/>
    <cellStyle name="20% - 강조색4 3 3" xfId="329"/>
    <cellStyle name="20% - 강조색4 3 3 2" xfId="16913"/>
    <cellStyle name="20% - 강조색4 3 3 2 2" xfId="16914"/>
    <cellStyle name="20% - 강조색4 3 3 3" xfId="16915"/>
    <cellStyle name="20% - 강조색4 3 4" xfId="330"/>
    <cellStyle name="20% - 강조색4 3 4 2" xfId="16916"/>
    <cellStyle name="20% - 강조색4 3 4 2 2" xfId="16917"/>
    <cellStyle name="20% - 강조색4 3 4 3" xfId="16918"/>
    <cellStyle name="20% - 강조색4 3 5" xfId="331"/>
    <cellStyle name="20% - 강조색4 3 5 2" xfId="16919"/>
    <cellStyle name="20% - 강조색4 3 5 2 2" xfId="16920"/>
    <cellStyle name="20% - 강조색4 3 5 3" xfId="16921"/>
    <cellStyle name="20% - 강조색4 3 6" xfId="332"/>
    <cellStyle name="20% - 강조색4 3 6 2" xfId="16922"/>
    <cellStyle name="20% - 강조색4 3 6 2 2" xfId="16923"/>
    <cellStyle name="20% - 강조색4 3 6 3" xfId="16924"/>
    <cellStyle name="20% - 강조색4 3 7" xfId="333"/>
    <cellStyle name="20% - 강조색4 3 7 2" xfId="16925"/>
    <cellStyle name="20% - 강조색4 3 7 2 2" xfId="16926"/>
    <cellStyle name="20% - 강조색4 3 7 3" xfId="16927"/>
    <cellStyle name="20% - 강조색4 3 8" xfId="334"/>
    <cellStyle name="20% - 강조색4 3 8 2" xfId="16928"/>
    <cellStyle name="20% - 강조색4 3 8 2 2" xfId="16929"/>
    <cellStyle name="20% - 강조색4 3 8 3" xfId="16930"/>
    <cellStyle name="20% - 강조색4 3 9" xfId="335"/>
    <cellStyle name="20% - 강조색4 3 9 2" xfId="16931"/>
    <cellStyle name="20% - 강조색4 3 9 2 2" xfId="16932"/>
    <cellStyle name="20% - 강조색4 3 9 3" xfId="16933"/>
    <cellStyle name="20% - 강조색4 4" xfId="16934"/>
    <cellStyle name="20% - 강조색4 4 2" xfId="16935"/>
    <cellStyle name="20% - 강조색4 5" xfId="16936"/>
    <cellStyle name="20% - 강조색4 5 2" xfId="16937"/>
    <cellStyle name="20% - 강조색4 6" xfId="16938"/>
    <cellStyle name="20% - 강조색4 6 2" xfId="16939"/>
    <cellStyle name="20% - 강조색4 7" xfId="16940"/>
    <cellStyle name="20% - 강조색4 7 2" xfId="16941"/>
    <cellStyle name="20% - 강조색4 8" xfId="16942"/>
    <cellStyle name="20% - 강조색4 8 2" xfId="16943"/>
    <cellStyle name="20% - 강조색4 9" xfId="16944"/>
    <cellStyle name="20% - 강조색4 9 2" xfId="16945"/>
    <cellStyle name="20% - 강조색5 10" xfId="16946"/>
    <cellStyle name="20% - 강조색5 2" xfId="336"/>
    <cellStyle name="20% - 강조색5 2 10" xfId="337"/>
    <cellStyle name="20% - 강조색5 2 10 2" xfId="16947"/>
    <cellStyle name="20% - 강조색5 2 10 2 2" xfId="16948"/>
    <cellStyle name="20% - 강조색5 2 10 3" xfId="16949"/>
    <cellStyle name="20% - 강조색5 2 11" xfId="338"/>
    <cellStyle name="20% - 강조색5 2 11 2" xfId="16950"/>
    <cellStyle name="20% - 강조색5 2 11 2 2" xfId="16951"/>
    <cellStyle name="20% - 강조색5 2 11 3" xfId="16952"/>
    <cellStyle name="20% - 강조색5 2 12" xfId="339"/>
    <cellStyle name="20% - 강조색5 2 12 2" xfId="16953"/>
    <cellStyle name="20% - 강조색5 2 12 2 2" xfId="16954"/>
    <cellStyle name="20% - 강조색5 2 12 3" xfId="16955"/>
    <cellStyle name="20% - 강조색5 2 13" xfId="340"/>
    <cellStyle name="20% - 강조색5 2 13 2" xfId="16956"/>
    <cellStyle name="20% - 강조색5 2 13 2 2" xfId="16957"/>
    <cellStyle name="20% - 강조색5 2 13 3" xfId="16958"/>
    <cellStyle name="20% - 강조색5 2 14" xfId="341"/>
    <cellStyle name="20% - 강조색5 2 14 2" xfId="16959"/>
    <cellStyle name="20% - 강조색5 2 14 2 2" xfId="16960"/>
    <cellStyle name="20% - 강조색5 2 14 3" xfId="16961"/>
    <cellStyle name="20% - 강조색5 2 15" xfId="16962"/>
    <cellStyle name="20% - 강조색5 2 15 2" xfId="16963"/>
    <cellStyle name="20% - 강조색5 2 16" xfId="16964"/>
    <cellStyle name="20% - 강조색5 2 2" xfId="342"/>
    <cellStyle name="20% - 강조색5 2 2 2" xfId="16965"/>
    <cellStyle name="20% - 강조색5 2 2 2 2" xfId="16966"/>
    <cellStyle name="20% - 강조색5 2 2 3" xfId="16967"/>
    <cellStyle name="20% - 강조색5 2 3" xfId="343"/>
    <cellStyle name="20% - 강조색5 2 3 2" xfId="16968"/>
    <cellStyle name="20% - 강조색5 2 3 2 2" xfId="16969"/>
    <cellStyle name="20% - 강조색5 2 3 3" xfId="16970"/>
    <cellStyle name="20% - 강조색5 2 4" xfId="344"/>
    <cellStyle name="20% - 강조색5 2 4 2" xfId="16971"/>
    <cellStyle name="20% - 강조색5 2 4 2 2" xfId="16972"/>
    <cellStyle name="20% - 강조색5 2 4 3" xfId="16973"/>
    <cellStyle name="20% - 강조색5 2 5" xfId="345"/>
    <cellStyle name="20% - 강조색5 2 5 2" xfId="16974"/>
    <cellStyle name="20% - 강조색5 2 5 2 2" xfId="16975"/>
    <cellStyle name="20% - 강조색5 2 5 3" xfId="16976"/>
    <cellStyle name="20% - 강조색5 2 6" xfId="346"/>
    <cellStyle name="20% - 강조색5 2 6 2" xfId="16977"/>
    <cellStyle name="20% - 강조색5 2 6 2 2" xfId="16978"/>
    <cellStyle name="20% - 강조색5 2 6 3" xfId="16979"/>
    <cellStyle name="20% - 강조색5 2 7" xfId="347"/>
    <cellStyle name="20% - 강조색5 2 7 2" xfId="16980"/>
    <cellStyle name="20% - 강조색5 2 7 2 2" xfId="16981"/>
    <cellStyle name="20% - 강조색5 2 7 3" xfId="16982"/>
    <cellStyle name="20% - 강조색5 2 8" xfId="348"/>
    <cellStyle name="20% - 강조색5 2 8 2" xfId="16983"/>
    <cellStyle name="20% - 강조색5 2 8 2 2" xfId="16984"/>
    <cellStyle name="20% - 강조색5 2 8 3" xfId="16985"/>
    <cellStyle name="20% - 강조색5 2 9" xfId="349"/>
    <cellStyle name="20% - 강조색5 2 9 2" xfId="16986"/>
    <cellStyle name="20% - 강조색5 2 9 2 2" xfId="16987"/>
    <cellStyle name="20% - 강조색5 2 9 3" xfId="16988"/>
    <cellStyle name="20% - 강조색5 3" xfId="350"/>
    <cellStyle name="20% - 강조색5 3 10" xfId="351"/>
    <cellStyle name="20% - 강조색5 3 10 2" xfId="16989"/>
    <cellStyle name="20% - 강조색5 3 10 2 2" xfId="16990"/>
    <cellStyle name="20% - 강조색5 3 10 3" xfId="16991"/>
    <cellStyle name="20% - 강조색5 3 11" xfId="352"/>
    <cellStyle name="20% - 강조색5 3 11 2" xfId="16992"/>
    <cellStyle name="20% - 강조색5 3 11 2 2" xfId="16993"/>
    <cellStyle name="20% - 강조색5 3 11 3" xfId="16994"/>
    <cellStyle name="20% - 강조색5 3 12" xfId="353"/>
    <cellStyle name="20% - 강조색5 3 12 2" xfId="16995"/>
    <cellStyle name="20% - 강조색5 3 12 2 2" xfId="16996"/>
    <cellStyle name="20% - 강조색5 3 12 3" xfId="16997"/>
    <cellStyle name="20% - 강조색5 3 13" xfId="354"/>
    <cellStyle name="20% - 강조색5 3 13 2" xfId="16998"/>
    <cellStyle name="20% - 강조색5 3 13 2 2" xfId="16999"/>
    <cellStyle name="20% - 강조색5 3 13 3" xfId="17000"/>
    <cellStyle name="20% - 강조색5 3 14" xfId="355"/>
    <cellStyle name="20% - 강조색5 3 14 2" xfId="17001"/>
    <cellStyle name="20% - 강조색5 3 14 2 2" xfId="17002"/>
    <cellStyle name="20% - 강조색5 3 14 3" xfId="17003"/>
    <cellStyle name="20% - 강조색5 3 15" xfId="17004"/>
    <cellStyle name="20% - 강조색5 3 15 2" xfId="17005"/>
    <cellStyle name="20% - 강조색5 3 16" xfId="17006"/>
    <cellStyle name="20% - 강조색5 3 2" xfId="356"/>
    <cellStyle name="20% - 강조색5 3 2 2" xfId="17007"/>
    <cellStyle name="20% - 강조색5 3 2 2 2" xfId="17008"/>
    <cellStyle name="20% - 강조색5 3 2 3" xfId="17009"/>
    <cellStyle name="20% - 강조색5 3 3" xfId="357"/>
    <cellStyle name="20% - 강조색5 3 3 2" xfId="17010"/>
    <cellStyle name="20% - 강조색5 3 3 2 2" xfId="17011"/>
    <cellStyle name="20% - 강조색5 3 3 3" xfId="17012"/>
    <cellStyle name="20% - 강조색5 3 4" xfId="358"/>
    <cellStyle name="20% - 강조색5 3 4 2" xfId="17013"/>
    <cellStyle name="20% - 강조색5 3 4 2 2" xfId="17014"/>
    <cellStyle name="20% - 강조색5 3 4 3" xfId="17015"/>
    <cellStyle name="20% - 강조색5 3 5" xfId="359"/>
    <cellStyle name="20% - 강조색5 3 5 2" xfId="17016"/>
    <cellStyle name="20% - 강조색5 3 5 2 2" xfId="17017"/>
    <cellStyle name="20% - 강조색5 3 5 3" xfId="17018"/>
    <cellStyle name="20% - 강조색5 3 6" xfId="360"/>
    <cellStyle name="20% - 강조색5 3 6 2" xfId="17019"/>
    <cellStyle name="20% - 강조색5 3 6 2 2" xfId="17020"/>
    <cellStyle name="20% - 강조색5 3 6 3" xfId="17021"/>
    <cellStyle name="20% - 강조색5 3 7" xfId="361"/>
    <cellStyle name="20% - 강조색5 3 7 2" xfId="17022"/>
    <cellStyle name="20% - 강조색5 3 7 2 2" xfId="17023"/>
    <cellStyle name="20% - 강조색5 3 7 3" xfId="17024"/>
    <cellStyle name="20% - 강조색5 3 8" xfId="362"/>
    <cellStyle name="20% - 강조색5 3 8 2" xfId="17025"/>
    <cellStyle name="20% - 강조색5 3 8 2 2" xfId="17026"/>
    <cellStyle name="20% - 강조색5 3 8 3" xfId="17027"/>
    <cellStyle name="20% - 강조색5 3 9" xfId="363"/>
    <cellStyle name="20% - 강조색5 3 9 2" xfId="17028"/>
    <cellStyle name="20% - 강조색5 3 9 2 2" xfId="17029"/>
    <cellStyle name="20% - 강조색5 3 9 3" xfId="17030"/>
    <cellStyle name="20% - 강조색5 4" xfId="17031"/>
    <cellStyle name="20% - 강조색5 4 2" xfId="17032"/>
    <cellStyle name="20% - 강조색5 5" xfId="17033"/>
    <cellStyle name="20% - 강조색5 5 2" xfId="17034"/>
    <cellStyle name="20% - 강조색5 6" xfId="17035"/>
    <cellStyle name="20% - 강조색5 6 2" xfId="17036"/>
    <cellStyle name="20% - 강조색5 7" xfId="17037"/>
    <cellStyle name="20% - 강조색5 7 2" xfId="17038"/>
    <cellStyle name="20% - 강조색5 8" xfId="17039"/>
    <cellStyle name="20% - 강조색5 8 2" xfId="17040"/>
    <cellStyle name="20% - 강조색5 9" xfId="17041"/>
    <cellStyle name="20% - 강조색5 9 2" xfId="17042"/>
    <cellStyle name="20% - 강조색6 10" xfId="17043"/>
    <cellStyle name="20% - 강조색6 2" xfId="364"/>
    <cellStyle name="20% - 강조색6 2 10" xfId="365"/>
    <cellStyle name="20% - 강조색6 2 10 2" xfId="17044"/>
    <cellStyle name="20% - 강조색6 2 10 2 2" xfId="17045"/>
    <cellStyle name="20% - 강조색6 2 10 3" xfId="17046"/>
    <cellStyle name="20% - 강조색6 2 11" xfId="366"/>
    <cellStyle name="20% - 강조색6 2 11 2" xfId="17047"/>
    <cellStyle name="20% - 강조색6 2 11 2 2" xfId="17048"/>
    <cellStyle name="20% - 강조색6 2 11 3" xfId="17049"/>
    <cellStyle name="20% - 강조색6 2 12" xfId="367"/>
    <cellStyle name="20% - 강조색6 2 12 2" xfId="17050"/>
    <cellStyle name="20% - 강조색6 2 12 2 2" xfId="17051"/>
    <cellStyle name="20% - 강조색6 2 12 3" xfId="17052"/>
    <cellStyle name="20% - 강조색6 2 13" xfId="368"/>
    <cellStyle name="20% - 강조색6 2 13 2" xfId="17053"/>
    <cellStyle name="20% - 강조색6 2 13 2 2" xfId="17054"/>
    <cellStyle name="20% - 강조색6 2 13 3" xfId="17055"/>
    <cellStyle name="20% - 강조색6 2 14" xfId="369"/>
    <cellStyle name="20% - 강조색6 2 14 2" xfId="17056"/>
    <cellStyle name="20% - 강조색6 2 14 2 2" xfId="17057"/>
    <cellStyle name="20% - 강조색6 2 14 3" xfId="17058"/>
    <cellStyle name="20% - 강조색6 2 15" xfId="17059"/>
    <cellStyle name="20% - 강조색6 2 15 2" xfId="17060"/>
    <cellStyle name="20% - 강조색6 2 16" xfId="17061"/>
    <cellStyle name="20% - 강조색6 2 2" xfId="370"/>
    <cellStyle name="20% - 강조색6 2 2 2" xfId="17062"/>
    <cellStyle name="20% - 강조색6 2 2 2 2" xfId="17063"/>
    <cellStyle name="20% - 강조색6 2 2 3" xfId="17064"/>
    <cellStyle name="20% - 강조색6 2 3" xfId="371"/>
    <cellStyle name="20% - 강조색6 2 3 2" xfId="17065"/>
    <cellStyle name="20% - 강조색6 2 3 2 2" xfId="17066"/>
    <cellStyle name="20% - 강조색6 2 3 3" xfId="17067"/>
    <cellStyle name="20% - 강조색6 2 4" xfId="372"/>
    <cellStyle name="20% - 강조색6 2 4 2" xfId="17068"/>
    <cellStyle name="20% - 강조색6 2 4 2 2" xfId="17069"/>
    <cellStyle name="20% - 강조색6 2 4 3" xfId="17070"/>
    <cellStyle name="20% - 강조색6 2 5" xfId="373"/>
    <cellStyle name="20% - 강조색6 2 5 2" xfId="17071"/>
    <cellStyle name="20% - 강조색6 2 5 2 2" xfId="17072"/>
    <cellStyle name="20% - 강조색6 2 5 3" xfId="17073"/>
    <cellStyle name="20% - 강조색6 2 6" xfId="374"/>
    <cellStyle name="20% - 강조색6 2 6 2" xfId="17074"/>
    <cellStyle name="20% - 강조색6 2 6 2 2" xfId="17075"/>
    <cellStyle name="20% - 강조색6 2 6 3" xfId="17076"/>
    <cellStyle name="20% - 강조색6 2 7" xfId="375"/>
    <cellStyle name="20% - 강조색6 2 7 2" xfId="17077"/>
    <cellStyle name="20% - 강조색6 2 7 2 2" xfId="17078"/>
    <cellStyle name="20% - 강조색6 2 7 3" xfId="17079"/>
    <cellStyle name="20% - 강조색6 2 8" xfId="376"/>
    <cellStyle name="20% - 강조색6 2 8 2" xfId="17080"/>
    <cellStyle name="20% - 강조색6 2 8 2 2" xfId="17081"/>
    <cellStyle name="20% - 강조색6 2 8 3" xfId="17082"/>
    <cellStyle name="20% - 강조색6 2 9" xfId="377"/>
    <cellStyle name="20% - 강조색6 2 9 2" xfId="17083"/>
    <cellStyle name="20% - 강조색6 2 9 2 2" xfId="17084"/>
    <cellStyle name="20% - 강조색6 2 9 3" xfId="17085"/>
    <cellStyle name="20% - 강조색6 3" xfId="378"/>
    <cellStyle name="20% - 강조색6 3 10" xfId="379"/>
    <cellStyle name="20% - 강조색6 3 10 2" xfId="17086"/>
    <cellStyle name="20% - 강조색6 3 10 2 2" xfId="17087"/>
    <cellStyle name="20% - 강조색6 3 10 3" xfId="17088"/>
    <cellStyle name="20% - 강조색6 3 11" xfId="380"/>
    <cellStyle name="20% - 강조색6 3 11 2" xfId="17089"/>
    <cellStyle name="20% - 강조색6 3 11 2 2" xfId="17090"/>
    <cellStyle name="20% - 강조색6 3 11 3" xfId="17091"/>
    <cellStyle name="20% - 강조색6 3 12" xfId="381"/>
    <cellStyle name="20% - 강조색6 3 12 2" xfId="17092"/>
    <cellStyle name="20% - 강조색6 3 12 2 2" xfId="17093"/>
    <cellStyle name="20% - 강조색6 3 12 3" xfId="17094"/>
    <cellStyle name="20% - 강조색6 3 13" xfId="382"/>
    <cellStyle name="20% - 강조색6 3 13 2" xfId="17095"/>
    <cellStyle name="20% - 강조색6 3 13 2 2" xfId="17096"/>
    <cellStyle name="20% - 강조색6 3 13 3" xfId="17097"/>
    <cellStyle name="20% - 강조색6 3 14" xfId="383"/>
    <cellStyle name="20% - 강조색6 3 14 2" xfId="17098"/>
    <cellStyle name="20% - 강조색6 3 14 2 2" xfId="17099"/>
    <cellStyle name="20% - 강조색6 3 14 3" xfId="17100"/>
    <cellStyle name="20% - 강조색6 3 15" xfId="17101"/>
    <cellStyle name="20% - 강조색6 3 15 2" xfId="17102"/>
    <cellStyle name="20% - 강조색6 3 16" xfId="17103"/>
    <cellStyle name="20% - 강조색6 3 2" xfId="384"/>
    <cellStyle name="20% - 강조색6 3 2 2" xfId="17104"/>
    <cellStyle name="20% - 강조색6 3 2 2 2" xfId="17105"/>
    <cellStyle name="20% - 강조색6 3 2 3" xfId="17106"/>
    <cellStyle name="20% - 강조색6 3 3" xfId="385"/>
    <cellStyle name="20% - 강조색6 3 3 2" xfId="17107"/>
    <cellStyle name="20% - 강조색6 3 3 2 2" xfId="17108"/>
    <cellStyle name="20% - 강조색6 3 3 3" xfId="17109"/>
    <cellStyle name="20% - 강조색6 3 4" xfId="386"/>
    <cellStyle name="20% - 강조색6 3 4 2" xfId="17110"/>
    <cellStyle name="20% - 강조색6 3 4 2 2" xfId="17111"/>
    <cellStyle name="20% - 강조색6 3 4 3" xfId="17112"/>
    <cellStyle name="20% - 강조색6 3 5" xfId="387"/>
    <cellStyle name="20% - 강조색6 3 5 2" xfId="17113"/>
    <cellStyle name="20% - 강조색6 3 5 2 2" xfId="17114"/>
    <cellStyle name="20% - 강조색6 3 5 3" xfId="17115"/>
    <cellStyle name="20% - 강조색6 3 6" xfId="388"/>
    <cellStyle name="20% - 강조색6 3 6 2" xfId="17116"/>
    <cellStyle name="20% - 강조색6 3 6 2 2" xfId="17117"/>
    <cellStyle name="20% - 강조색6 3 6 3" xfId="17118"/>
    <cellStyle name="20% - 강조색6 3 7" xfId="389"/>
    <cellStyle name="20% - 강조색6 3 7 2" xfId="17119"/>
    <cellStyle name="20% - 강조색6 3 7 2 2" xfId="17120"/>
    <cellStyle name="20% - 강조색6 3 7 3" xfId="17121"/>
    <cellStyle name="20% - 강조색6 3 8" xfId="390"/>
    <cellStyle name="20% - 강조색6 3 8 2" xfId="17122"/>
    <cellStyle name="20% - 강조색6 3 8 2 2" xfId="17123"/>
    <cellStyle name="20% - 강조색6 3 8 3" xfId="17124"/>
    <cellStyle name="20% - 강조색6 3 9" xfId="391"/>
    <cellStyle name="20% - 강조색6 3 9 2" xfId="17125"/>
    <cellStyle name="20% - 강조색6 3 9 2 2" xfId="17126"/>
    <cellStyle name="20% - 강조색6 3 9 3" xfId="17127"/>
    <cellStyle name="20% - 강조색6 4" xfId="17128"/>
    <cellStyle name="20% - 강조색6 4 2" xfId="17129"/>
    <cellStyle name="20% - 강조색6 5" xfId="17130"/>
    <cellStyle name="20% - 강조색6 5 2" xfId="17131"/>
    <cellStyle name="20% - 강조색6 6" xfId="17132"/>
    <cellStyle name="20% - 강조색6 6 2" xfId="17133"/>
    <cellStyle name="20% - 강조색6 7" xfId="17134"/>
    <cellStyle name="20% - 강조색6 7 2" xfId="17135"/>
    <cellStyle name="20% - 강조색6 8" xfId="17136"/>
    <cellStyle name="20% - 강조색6 8 2" xfId="17137"/>
    <cellStyle name="20% - 강조색6 9" xfId="17138"/>
    <cellStyle name="20% - 강조색6 9 2" xfId="17139"/>
    <cellStyle name="2자리" xfId="7811"/>
    <cellStyle name="2자리 2" xfId="17140"/>
    <cellStyle name="2자리선" xfId="17141"/>
    <cellStyle name="2자리선 2" xfId="17142"/>
    <cellStyle name="3자리" xfId="7812"/>
    <cellStyle name="4" xfId="392"/>
    <cellStyle name="4 2" xfId="17143"/>
    <cellStyle name="40% - Accent1" xfId="9723"/>
    <cellStyle name="40% - Accent2" xfId="9724"/>
    <cellStyle name="40% - Accent3" xfId="9725"/>
    <cellStyle name="40% - Accent4" xfId="9726"/>
    <cellStyle name="40% - Accent5" xfId="9727"/>
    <cellStyle name="40% - Accent6" xfId="9728"/>
    <cellStyle name="40% - 강조색1 10" xfId="17144"/>
    <cellStyle name="40% - 강조색1 2" xfId="393"/>
    <cellStyle name="40% - 강조색1 2 10" xfId="394"/>
    <cellStyle name="40% - 강조색1 2 10 2" xfId="17145"/>
    <cellStyle name="40% - 강조색1 2 10 2 2" xfId="17146"/>
    <cellStyle name="40% - 강조색1 2 10 3" xfId="17147"/>
    <cellStyle name="40% - 강조색1 2 11" xfId="395"/>
    <cellStyle name="40% - 강조색1 2 11 2" xfId="17148"/>
    <cellStyle name="40% - 강조색1 2 11 2 2" xfId="17149"/>
    <cellStyle name="40% - 강조색1 2 11 3" xfId="17150"/>
    <cellStyle name="40% - 강조색1 2 12" xfId="396"/>
    <cellStyle name="40% - 강조색1 2 12 2" xfId="17151"/>
    <cellStyle name="40% - 강조색1 2 12 2 2" xfId="17152"/>
    <cellStyle name="40% - 강조색1 2 12 3" xfId="17153"/>
    <cellStyle name="40% - 강조색1 2 13" xfId="397"/>
    <cellStyle name="40% - 강조색1 2 13 2" xfId="17154"/>
    <cellStyle name="40% - 강조색1 2 13 2 2" xfId="17155"/>
    <cellStyle name="40% - 강조색1 2 13 3" xfId="17156"/>
    <cellStyle name="40% - 강조색1 2 14" xfId="398"/>
    <cellStyle name="40% - 강조색1 2 14 2" xfId="17157"/>
    <cellStyle name="40% - 강조색1 2 14 2 2" xfId="17158"/>
    <cellStyle name="40% - 강조색1 2 14 3" xfId="17159"/>
    <cellStyle name="40% - 강조색1 2 15" xfId="17160"/>
    <cellStyle name="40% - 강조색1 2 15 2" xfId="17161"/>
    <cellStyle name="40% - 강조색1 2 16" xfId="17162"/>
    <cellStyle name="40% - 강조색1 2 17" xfId="17163"/>
    <cellStyle name="40% - 강조색1 2 18" xfId="17164"/>
    <cellStyle name="40% - 강조색1 2 2" xfId="399"/>
    <cellStyle name="40% - 강조색1 2 2 2" xfId="17165"/>
    <cellStyle name="40% - 강조색1 2 2 2 2" xfId="17166"/>
    <cellStyle name="40% - 강조색1 2 2 3" xfId="17167"/>
    <cellStyle name="40% - 강조색1 2 3" xfId="400"/>
    <cellStyle name="40% - 강조색1 2 3 2" xfId="17168"/>
    <cellStyle name="40% - 강조색1 2 3 2 2" xfId="17169"/>
    <cellStyle name="40% - 강조색1 2 3 3" xfId="17170"/>
    <cellStyle name="40% - 강조색1 2 4" xfId="401"/>
    <cellStyle name="40% - 강조색1 2 4 2" xfId="17171"/>
    <cellStyle name="40% - 강조색1 2 4 2 2" xfId="17172"/>
    <cellStyle name="40% - 강조색1 2 4 3" xfId="17173"/>
    <cellStyle name="40% - 강조색1 2 5" xfId="402"/>
    <cellStyle name="40% - 강조색1 2 5 2" xfId="17174"/>
    <cellStyle name="40% - 강조색1 2 5 2 2" xfId="17175"/>
    <cellStyle name="40% - 강조색1 2 5 3" xfId="17176"/>
    <cellStyle name="40% - 강조색1 2 6" xfId="403"/>
    <cellStyle name="40% - 강조색1 2 6 2" xfId="17177"/>
    <cellStyle name="40% - 강조색1 2 6 2 2" xfId="17178"/>
    <cellStyle name="40% - 강조색1 2 6 3" xfId="17179"/>
    <cellStyle name="40% - 강조색1 2 7" xfId="404"/>
    <cellStyle name="40% - 강조색1 2 7 2" xfId="17180"/>
    <cellStyle name="40% - 강조색1 2 7 2 2" xfId="17181"/>
    <cellStyle name="40% - 강조색1 2 7 3" xfId="17182"/>
    <cellStyle name="40% - 강조색1 2 8" xfId="405"/>
    <cellStyle name="40% - 강조색1 2 8 2" xfId="17183"/>
    <cellStyle name="40% - 강조색1 2 8 2 2" xfId="17184"/>
    <cellStyle name="40% - 강조색1 2 8 3" xfId="17185"/>
    <cellStyle name="40% - 강조색1 2 9" xfId="406"/>
    <cellStyle name="40% - 강조색1 2 9 2" xfId="17186"/>
    <cellStyle name="40% - 강조색1 2 9 2 2" xfId="17187"/>
    <cellStyle name="40% - 강조색1 2 9 3" xfId="17188"/>
    <cellStyle name="40% - 강조색1 3" xfId="407"/>
    <cellStyle name="40% - 강조색1 3 10" xfId="408"/>
    <cellStyle name="40% - 강조색1 3 10 2" xfId="17189"/>
    <cellStyle name="40% - 강조색1 3 10 2 2" xfId="17190"/>
    <cellStyle name="40% - 강조색1 3 10 3" xfId="17191"/>
    <cellStyle name="40% - 강조색1 3 11" xfId="409"/>
    <cellStyle name="40% - 강조색1 3 11 2" xfId="17192"/>
    <cellStyle name="40% - 강조색1 3 11 2 2" xfId="17193"/>
    <cellStyle name="40% - 강조색1 3 11 3" xfId="17194"/>
    <cellStyle name="40% - 강조색1 3 12" xfId="410"/>
    <cellStyle name="40% - 강조색1 3 12 2" xfId="17195"/>
    <cellStyle name="40% - 강조색1 3 12 2 2" xfId="17196"/>
    <cellStyle name="40% - 강조색1 3 12 3" xfId="17197"/>
    <cellStyle name="40% - 강조색1 3 13" xfId="411"/>
    <cellStyle name="40% - 강조색1 3 13 2" xfId="17198"/>
    <cellStyle name="40% - 강조색1 3 13 2 2" xfId="17199"/>
    <cellStyle name="40% - 강조색1 3 13 3" xfId="17200"/>
    <cellStyle name="40% - 강조색1 3 14" xfId="412"/>
    <cellStyle name="40% - 강조색1 3 14 2" xfId="17201"/>
    <cellStyle name="40% - 강조색1 3 14 2 2" xfId="17202"/>
    <cellStyle name="40% - 강조색1 3 14 3" xfId="17203"/>
    <cellStyle name="40% - 강조색1 3 15" xfId="17204"/>
    <cellStyle name="40% - 강조색1 3 15 2" xfId="17205"/>
    <cellStyle name="40% - 강조색1 3 16" xfId="17206"/>
    <cellStyle name="40% - 강조색1 3 17" xfId="17207"/>
    <cellStyle name="40% - 강조색1 3 18" xfId="17208"/>
    <cellStyle name="40% - 강조색1 3 2" xfId="413"/>
    <cellStyle name="40% - 강조색1 3 2 2" xfId="17209"/>
    <cellStyle name="40% - 강조색1 3 2 2 2" xfId="17210"/>
    <cellStyle name="40% - 강조색1 3 2 3" xfId="17211"/>
    <cellStyle name="40% - 강조색1 3 3" xfId="414"/>
    <cellStyle name="40% - 강조색1 3 3 2" xfId="17212"/>
    <cellStyle name="40% - 강조색1 3 3 2 2" xfId="17213"/>
    <cellStyle name="40% - 강조색1 3 3 3" xfId="17214"/>
    <cellStyle name="40% - 강조색1 3 4" xfId="415"/>
    <cellStyle name="40% - 강조색1 3 4 2" xfId="17215"/>
    <cellStyle name="40% - 강조색1 3 4 2 2" xfId="17216"/>
    <cellStyle name="40% - 강조색1 3 4 3" xfId="17217"/>
    <cellStyle name="40% - 강조색1 3 5" xfId="416"/>
    <cellStyle name="40% - 강조색1 3 5 2" xfId="17218"/>
    <cellStyle name="40% - 강조색1 3 5 2 2" xfId="17219"/>
    <cellStyle name="40% - 강조색1 3 5 3" xfId="17220"/>
    <cellStyle name="40% - 강조색1 3 6" xfId="417"/>
    <cellStyle name="40% - 강조색1 3 6 2" xfId="17221"/>
    <cellStyle name="40% - 강조색1 3 6 2 2" xfId="17222"/>
    <cellStyle name="40% - 강조색1 3 6 3" xfId="17223"/>
    <cellStyle name="40% - 강조색1 3 7" xfId="418"/>
    <cellStyle name="40% - 강조색1 3 7 2" xfId="17224"/>
    <cellStyle name="40% - 강조색1 3 7 2 2" xfId="17225"/>
    <cellStyle name="40% - 강조색1 3 7 3" xfId="17226"/>
    <cellStyle name="40% - 강조색1 3 8" xfId="419"/>
    <cellStyle name="40% - 강조색1 3 8 2" xfId="17227"/>
    <cellStyle name="40% - 강조색1 3 8 2 2" xfId="17228"/>
    <cellStyle name="40% - 강조색1 3 8 3" xfId="17229"/>
    <cellStyle name="40% - 강조색1 3 9" xfId="420"/>
    <cellStyle name="40% - 강조색1 3 9 2" xfId="17230"/>
    <cellStyle name="40% - 강조색1 3 9 2 2" xfId="17231"/>
    <cellStyle name="40% - 강조색1 3 9 3" xfId="17232"/>
    <cellStyle name="40% - 강조색1 4" xfId="17233"/>
    <cellStyle name="40% - 강조색1 4 2" xfId="17234"/>
    <cellStyle name="40% - 강조색1 5" xfId="17235"/>
    <cellStyle name="40% - 강조색1 5 2" xfId="17236"/>
    <cellStyle name="40% - 강조색1 6" xfId="17237"/>
    <cellStyle name="40% - 강조색1 6 2" xfId="17238"/>
    <cellStyle name="40% - 강조색1 7" xfId="17239"/>
    <cellStyle name="40% - 강조색1 7 2" xfId="17240"/>
    <cellStyle name="40% - 강조색1 8" xfId="17241"/>
    <cellStyle name="40% - 강조색1 8 2" xfId="17242"/>
    <cellStyle name="40% - 강조색1 9" xfId="17243"/>
    <cellStyle name="40% - 강조색1 9 2" xfId="17244"/>
    <cellStyle name="40% - 강조색2 10" xfId="17245"/>
    <cellStyle name="40% - 강조색2 2" xfId="421"/>
    <cellStyle name="40% - 강조색2 2 10" xfId="422"/>
    <cellStyle name="40% - 강조색2 2 10 2" xfId="17246"/>
    <cellStyle name="40% - 강조색2 2 10 2 2" xfId="17247"/>
    <cellStyle name="40% - 강조색2 2 10 3" xfId="17248"/>
    <cellStyle name="40% - 강조색2 2 11" xfId="423"/>
    <cellStyle name="40% - 강조색2 2 11 2" xfId="17249"/>
    <cellStyle name="40% - 강조색2 2 11 2 2" xfId="17250"/>
    <cellStyle name="40% - 강조색2 2 11 3" xfId="17251"/>
    <cellStyle name="40% - 강조색2 2 12" xfId="424"/>
    <cellStyle name="40% - 강조색2 2 12 2" xfId="17252"/>
    <cellStyle name="40% - 강조색2 2 12 2 2" xfId="17253"/>
    <cellStyle name="40% - 강조색2 2 12 3" xfId="17254"/>
    <cellStyle name="40% - 강조색2 2 13" xfId="425"/>
    <cellStyle name="40% - 강조색2 2 13 2" xfId="17255"/>
    <cellStyle name="40% - 강조색2 2 13 2 2" xfId="17256"/>
    <cellStyle name="40% - 강조색2 2 13 3" xfId="17257"/>
    <cellStyle name="40% - 강조색2 2 14" xfId="426"/>
    <cellStyle name="40% - 강조색2 2 14 2" xfId="17258"/>
    <cellStyle name="40% - 강조색2 2 14 2 2" xfId="17259"/>
    <cellStyle name="40% - 강조색2 2 14 3" xfId="17260"/>
    <cellStyle name="40% - 강조색2 2 15" xfId="17261"/>
    <cellStyle name="40% - 강조색2 2 15 2" xfId="17262"/>
    <cellStyle name="40% - 강조색2 2 16" xfId="17263"/>
    <cellStyle name="40% - 강조색2 2 2" xfId="427"/>
    <cellStyle name="40% - 강조색2 2 2 2" xfId="17264"/>
    <cellStyle name="40% - 강조색2 2 2 2 2" xfId="17265"/>
    <cellStyle name="40% - 강조색2 2 2 3" xfId="17266"/>
    <cellStyle name="40% - 강조색2 2 3" xfId="428"/>
    <cellStyle name="40% - 강조색2 2 3 2" xfId="17267"/>
    <cellStyle name="40% - 강조색2 2 3 2 2" xfId="17268"/>
    <cellStyle name="40% - 강조색2 2 3 3" xfId="17269"/>
    <cellStyle name="40% - 강조색2 2 4" xfId="429"/>
    <cellStyle name="40% - 강조색2 2 4 2" xfId="17270"/>
    <cellStyle name="40% - 강조색2 2 4 2 2" xfId="17271"/>
    <cellStyle name="40% - 강조색2 2 4 3" xfId="17272"/>
    <cellStyle name="40% - 강조색2 2 5" xfId="430"/>
    <cellStyle name="40% - 강조색2 2 5 2" xfId="17273"/>
    <cellStyle name="40% - 강조색2 2 5 2 2" xfId="17274"/>
    <cellStyle name="40% - 강조색2 2 5 3" xfId="17275"/>
    <cellStyle name="40% - 강조색2 2 6" xfId="431"/>
    <cellStyle name="40% - 강조색2 2 6 2" xfId="17276"/>
    <cellStyle name="40% - 강조색2 2 6 2 2" xfId="17277"/>
    <cellStyle name="40% - 강조색2 2 6 3" xfId="17278"/>
    <cellStyle name="40% - 강조색2 2 7" xfId="432"/>
    <cellStyle name="40% - 강조색2 2 7 2" xfId="17279"/>
    <cellStyle name="40% - 강조색2 2 7 2 2" xfId="17280"/>
    <cellStyle name="40% - 강조색2 2 7 3" xfId="17281"/>
    <cellStyle name="40% - 강조색2 2 8" xfId="433"/>
    <cellStyle name="40% - 강조색2 2 8 2" xfId="17282"/>
    <cellStyle name="40% - 강조색2 2 8 2 2" xfId="17283"/>
    <cellStyle name="40% - 강조색2 2 8 3" xfId="17284"/>
    <cellStyle name="40% - 강조색2 2 9" xfId="434"/>
    <cellStyle name="40% - 강조색2 2 9 2" xfId="17285"/>
    <cellStyle name="40% - 강조색2 2 9 2 2" xfId="17286"/>
    <cellStyle name="40% - 강조색2 2 9 3" xfId="17287"/>
    <cellStyle name="40% - 강조색2 3" xfId="435"/>
    <cellStyle name="40% - 강조색2 3 10" xfId="436"/>
    <cellStyle name="40% - 강조색2 3 10 2" xfId="17288"/>
    <cellStyle name="40% - 강조색2 3 10 2 2" xfId="17289"/>
    <cellStyle name="40% - 강조색2 3 10 3" xfId="17290"/>
    <cellStyle name="40% - 강조색2 3 11" xfId="437"/>
    <cellStyle name="40% - 강조색2 3 11 2" xfId="17291"/>
    <cellStyle name="40% - 강조색2 3 11 2 2" xfId="17292"/>
    <cellStyle name="40% - 강조색2 3 11 3" xfId="17293"/>
    <cellStyle name="40% - 강조색2 3 12" xfId="438"/>
    <cellStyle name="40% - 강조색2 3 12 2" xfId="17294"/>
    <cellStyle name="40% - 강조색2 3 12 2 2" xfId="17295"/>
    <cellStyle name="40% - 강조색2 3 12 3" xfId="17296"/>
    <cellStyle name="40% - 강조색2 3 13" xfId="439"/>
    <cellStyle name="40% - 강조색2 3 13 2" xfId="17297"/>
    <cellStyle name="40% - 강조색2 3 13 2 2" xfId="17298"/>
    <cellStyle name="40% - 강조색2 3 13 3" xfId="17299"/>
    <cellStyle name="40% - 강조색2 3 14" xfId="440"/>
    <cellStyle name="40% - 강조색2 3 14 2" xfId="17300"/>
    <cellStyle name="40% - 강조색2 3 14 2 2" xfId="17301"/>
    <cellStyle name="40% - 강조색2 3 14 3" xfId="17302"/>
    <cellStyle name="40% - 강조색2 3 15" xfId="17303"/>
    <cellStyle name="40% - 강조색2 3 15 2" xfId="17304"/>
    <cellStyle name="40% - 강조색2 3 16" xfId="17305"/>
    <cellStyle name="40% - 강조색2 3 2" xfId="441"/>
    <cellStyle name="40% - 강조색2 3 2 2" xfId="17306"/>
    <cellStyle name="40% - 강조색2 3 2 2 2" xfId="17307"/>
    <cellStyle name="40% - 강조색2 3 2 3" xfId="17308"/>
    <cellStyle name="40% - 강조색2 3 3" xfId="442"/>
    <cellStyle name="40% - 강조색2 3 3 2" xfId="17309"/>
    <cellStyle name="40% - 강조색2 3 3 2 2" xfId="17310"/>
    <cellStyle name="40% - 강조색2 3 3 3" xfId="17311"/>
    <cellStyle name="40% - 강조색2 3 4" xfId="443"/>
    <cellStyle name="40% - 강조색2 3 4 2" xfId="17312"/>
    <cellStyle name="40% - 강조색2 3 4 2 2" xfId="17313"/>
    <cellStyle name="40% - 강조색2 3 4 3" xfId="17314"/>
    <cellStyle name="40% - 강조색2 3 5" xfId="444"/>
    <cellStyle name="40% - 강조색2 3 5 2" xfId="17315"/>
    <cellStyle name="40% - 강조색2 3 5 2 2" xfId="17316"/>
    <cellStyle name="40% - 강조색2 3 5 3" xfId="17317"/>
    <cellStyle name="40% - 강조색2 3 6" xfId="445"/>
    <cellStyle name="40% - 강조색2 3 6 2" xfId="17318"/>
    <cellStyle name="40% - 강조색2 3 6 2 2" xfId="17319"/>
    <cellStyle name="40% - 강조색2 3 6 3" xfId="17320"/>
    <cellStyle name="40% - 강조색2 3 7" xfId="446"/>
    <cellStyle name="40% - 강조색2 3 7 2" xfId="17321"/>
    <cellStyle name="40% - 강조색2 3 7 2 2" xfId="17322"/>
    <cellStyle name="40% - 강조색2 3 7 3" xfId="17323"/>
    <cellStyle name="40% - 강조색2 3 8" xfId="447"/>
    <cellStyle name="40% - 강조색2 3 8 2" xfId="17324"/>
    <cellStyle name="40% - 강조색2 3 8 2 2" xfId="17325"/>
    <cellStyle name="40% - 강조색2 3 8 3" xfId="17326"/>
    <cellStyle name="40% - 강조색2 3 9" xfId="448"/>
    <cellStyle name="40% - 강조색2 3 9 2" xfId="17327"/>
    <cellStyle name="40% - 강조색2 3 9 2 2" xfId="17328"/>
    <cellStyle name="40% - 강조색2 3 9 3" xfId="17329"/>
    <cellStyle name="40% - 강조색2 4" xfId="17330"/>
    <cellStyle name="40% - 강조색2 4 2" xfId="17331"/>
    <cellStyle name="40% - 강조색2 5" xfId="17332"/>
    <cellStyle name="40% - 강조색2 5 2" xfId="17333"/>
    <cellStyle name="40% - 강조색2 6" xfId="17334"/>
    <cellStyle name="40% - 강조색2 6 2" xfId="17335"/>
    <cellStyle name="40% - 강조색2 7" xfId="17336"/>
    <cellStyle name="40% - 강조색2 7 2" xfId="17337"/>
    <cellStyle name="40% - 강조색2 8" xfId="17338"/>
    <cellStyle name="40% - 강조색2 8 2" xfId="17339"/>
    <cellStyle name="40% - 강조색2 9" xfId="17340"/>
    <cellStyle name="40% - 강조색2 9 2" xfId="17341"/>
    <cellStyle name="40% - 강조색3 10" xfId="17342"/>
    <cellStyle name="40% - 강조색3 2" xfId="449"/>
    <cellStyle name="40% - 강조색3 2 10" xfId="450"/>
    <cellStyle name="40% - 강조색3 2 10 2" xfId="17343"/>
    <cellStyle name="40% - 강조색3 2 10 2 2" xfId="17344"/>
    <cellStyle name="40% - 강조색3 2 10 3" xfId="17345"/>
    <cellStyle name="40% - 강조색3 2 11" xfId="451"/>
    <cellStyle name="40% - 강조색3 2 11 2" xfId="17346"/>
    <cellStyle name="40% - 강조색3 2 11 2 2" xfId="17347"/>
    <cellStyle name="40% - 강조색3 2 11 3" xfId="17348"/>
    <cellStyle name="40% - 강조색3 2 12" xfId="452"/>
    <cellStyle name="40% - 강조색3 2 12 2" xfId="17349"/>
    <cellStyle name="40% - 강조색3 2 12 2 2" xfId="17350"/>
    <cellStyle name="40% - 강조색3 2 12 3" xfId="17351"/>
    <cellStyle name="40% - 강조색3 2 13" xfId="453"/>
    <cellStyle name="40% - 강조색3 2 13 2" xfId="17352"/>
    <cellStyle name="40% - 강조색3 2 13 2 2" xfId="17353"/>
    <cellStyle name="40% - 강조색3 2 13 3" xfId="17354"/>
    <cellStyle name="40% - 강조색3 2 14" xfId="454"/>
    <cellStyle name="40% - 강조색3 2 14 2" xfId="17355"/>
    <cellStyle name="40% - 강조색3 2 14 2 2" xfId="17356"/>
    <cellStyle name="40% - 강조색3 2 14 3" xfId="17357"/>
    <cellStyle name="40% - 강조색3 2 15" xfId="17358"/>
    <cellStyle name="40% - 강조색3 2 15 2" xfId="17359"/>
    <cellStyle name="40% - 강조색3 2 16" xfId="17360"/>
    <cellStyle name="40% - 강조색3 2 17" xfId="17361"/>
    <cellStyle name="40% - 강조색3 2 18" xfId="17362"/>
    <cellStyle name="40% - 강조색3 2 2" xfId="455"/>
    <cellStyle name="40% - 강조색3 2 2 2" xfId="17363"/>
    <cellStyle name="40% - 강조색3 2 2 2 2" xfId="17364"/>
    <cellStyle name="40% - 강조색3 2 2 3" xfId="17365"/>
    <cellStyle name="40% - 강조색3 2 3" xfId="456"/>
    <cellStyle name="40% - 강조색3 2 3 2" xfId="17366"/>
    <cellStyle name="40% - 강조색3 2 3 2 2" xfId="17367"/>
    <cellStyle name="40% - 강조색3 2 3 3" xfId="17368"/>
    <cellStyle name="40% - 강조색3 2 4" xfId="457"/>
    <cellStyle name="40% - 강조색3 2 4 2" xfId="17369"/>
    <cellStyle name="40% - 강조색3 2 4 2 2" xfId="17370"/>
    <cellStyle name="40% - 강조색3 2 4 3" xfId="17371"/>
    <cellStyle name="40% - 강조색3 2 5" xfId="458"/>
    <cellStyle name="40% - 강조색3 2 5 2" xfId="17372"/>
    <cellStyle name="40% - 강조색3 2 5 2 2" xfId="17373"/>
    <cellStyle name="40% - 강조색3 2 5 3" xfId="17374"/>
    <cellStyle name="40% - 강조색3 2 6" xfId="459"/>
    <cellStyle name="40% - 강조색3 2 6 2" xfId="17375"/>
    <cellStyle name="40% - 강조색3 2 6 2 2" xfId="17376"/>
    <cellStyle name="40% - 강조색3 2 6 3" xfId="17377"/>
    <cellStyle name="40% - 강조색3 2 7" xfId="460"/>
    <cellStyle name="40% - 강조색3 2 7 2" xfId="17378"/>
    <cellStyle name="40% - 강조색3 2 7 2 2" xfId="17379"/>
    <cellStyle name="40% - 강조색3 2 7 3" xfId="17380"/>
    <cellStyle name="40% - 강조색3 2 8" xfId="461"/>
    <cellStyle name="40% - 강조색3 2 8 2" xfId="17381"/>
    <cellStyle name="40% - 강조색3 2 8 2 2" xfId="17382"/>
    <cellStyle name="40% - 강조색3 2 8 3" xfId="17383"/>
    <cellStyle name="40% - 강조색3 2 9" xfId="462"/>
    <cellStyle name="40% - 강조색3 2 9 2" xfId="17384"/>
    <cellStyle name="40% - 강조색3 2 9 2 2" xfId="17385"/>
    <cellStyle name="40% - 강조색3 2 9 3" xfId="17386"/>
    <cellStyle name="40% - 강조색3 3" xfId="463"/>
    <cellStyle name="40% - 강조색3 3 10" xfId="464"/>
    <cellStyle name="40% - 강조색3 3 10 2" xfId="17387"/>
    <cellStyle name="40% - 강조색3 3 10 2 2" xfId="17388"/>
    <cellStyle name="40% - 강조색3 3 10 3" xfId="17389"/>
    <cellStyle name="40% - 강조색3 3 11" xfId="465"/>
    <cellStyle name="40% - 강조색3 3 11 2" xfId="17390"/>
    <cellStyle name="40% - 강조색3 3 11 2 2" xfId="17391"/>
    <cellStyle name="40% - 강조색3 3 11 3" xfId="17392"/>
    <cellStyle name="40% - 강조색3 3 12" xfId="466"/>
    <cellStyle name="40% - 강조색3 3 12 2" xfId="17393"/>
    <cellStyle name="40% - 강조색3 3 12 2 2" xfId="17394"/>
    <cellStyle name="40% - 강조색3 3 12 3" xfId="17395"/>
    <cellStyle name="40% - 강조색3 3 13" xfId="467"/>
    <cellStyle name="40% - 강조색3 3 13 2" xfId="17396"/>
    <cellStyle name="40% - 강조색3 3 13 2 2" xfId="17397"/>
    <cellStyle name="40% - 강조색3 3 13 3" xfId="17398"/>
    <cellStyle name="40% - 강조색3 3 14" xfId="468"/>
    <cellStyle name="40% - 강조색3 3 14 2" xfId="17399"/>
    <cellStyle name="40% - 강조색3 3 14 2 2" xfId="17400"/>
    <cellStyle name="40% - 강조색3 3 14 3" xfId="17401"/>
    <cellStyle name="40% - 강조색3 3 15" xfId="17402"/>
    <cellStyle name="40% - 강조색3 3 15 2" xfId="17403"/>
    <cellStyle name="40% - 강조색3 3 16" xfId="17404"/>
    <cellStyle name="40% - 강조색3 3 17" xfId="17405"/>
    <cellStyle name="40% - 강조색3 3 18" xfId="17406"/>
    <cellStyle name="40% - 강조색3 3 2" xfId="469"/>
    <cellStyle name="40% - 강조색3 3 2 2" xfId="17407"/>
    <cellStyle name="40% - 강조색3 3 2 2 2" xfId="17408"/>
    <cellStyle name="40% - 강조색3 3 2 3" xfId="17409"/>
    <cellStyle name="40% - 강조색3 3 3" xfId="470"/>
    <cellStyle name="40% - 강조색3 3 3 2" xfId="17410"/>
    <cellStyle name="40% - 강조색3 3 3 2 2" xfId="17411"/>
    <cellStyle name="40% - 강조색3 3 3 3" xfId="17412"/>
    <cellStyle name="40% - 강조색3 3 4" xfId="471"/>
    <cellStyle name="40% - 강조색3 3 4 2" xfId="17413"/>
    <cellStyle name="40% - 강조색3 3 4 2 2" xfId="17414"/>
    <cellStyle name="40% - 강조색3 3 4 3" xfId="17415"/>
    <cellStyle name="40% - 강조색3 3 5" xfId="472"/>
    <cellStyle name="40% - 강조색3 3 5 2" xfId="17416"/>
    <cellStyle name="40% - 강조색3 3 5 2 2" xfId="17417"/>
    <cellStyle name="40% - 강조색3 3 5 3" xfId="17418"/>
    <cellStyle name="40% - 강조색3 3 6" xfId="473"/>
    <cellStyle name="40% - 강조색3 3 6 2" xfId="17419"/>
    <cellStyle name="40% - 강조색3 3 6 2 2" xfId="17420"/>
    <cellStyle name="40% - 강조색3 3 6 3" xfId="17421"/>
    <cellStyle name="40% - 강조색3 3 7" xfId="474"/>
    <cellStyle name="40% - 강조색3 3 7 2" xfId="17422"/>
    <cellStyle name="40% - 강조색3 3 7 2 2" xfId="17423"/>
    <cellStyle name="40% - 강조색3 3 7 3" xfId="17424"/>
    <cellStyle name="40% - 강조색3 3 8" xfId="475"/>
    <cellStyle name="40% - 강조색3 3 8 2" xfId="17425"/>
    <cellStyle name="40% - 강조색3 3 8 2 2" xfId="17426"/>
    <cellStyle name="40% - 강조색3 3 8 3" xfId="17427"/>
    <cellStyle name="40% - 강조색3 3 9" xfId="476"/>
    <cellStyle name="40% - 강조색3 3 9 2" xfId="17428"/>
    <cellStyle name="40% - 강조색3 3 9 2 2" xfId="17429"/>
    <cellStyle name="40% - 강조색3 3 9 3" xfId="17430"/>
    <cellStyle name="40% - 강조색3 4" xfId="17431"/>
    <cellStyle name="40% - 강조색3 4 2" xfId="17432"/>
    <cellStyle name="40% - 강조색3 5" xfId="17433"/>
    <cellStyle name="40% - 강조색3 5 2" xfId="17434"/>
    <cellStyle name="40% - 강조색3 6" xfId="17435"/>
    <cellStyle name="40% - 강조색3 6 2" xfId="17436"/>
    <cellStyle name="40% - 강조색3 7" xfId="17437"/>
    <cellStyle name="40% - 강조색3 7 2" xfId="17438"/>
    <cellStyle name="40% - 강조색3 8" xfId="17439"/>
    <cellStyle name="40% - 강조색3 8 2" xfId="17440"/>
    <cellStyle name="40% - 강조색3 9" xfId="17441"/>
    <cellStyle name="40% - 강조색3 9 2" xfId="17442"/>
    <cellStyle name="40% - 강조색4 10" xfId="17443"/>
    <cellStyle name="40% - 강조색4 2" xfId="477"/>
    <cellStyle name="40% - 강조색4 2 10" xfId="478"/>
    <cellStyle name="40% - 강조색4 2 10 2" xfId="17444"/>
    <cellStyle name="40% - 강조색4 2 10 2 2" xfId="17445"/>
    <cellStyle name="40% - 강조색4 2 10 3" xfId="17446"/>
    <cellStyle name="40% - 강조색4 2 11" xfId="479"/>
    <cellStyle name="40% - 강조색4 2 11 2" xfId="17447"/>
    <cellStyle name="40% - 강조색4 2 11 2 2" xfId="17448"/>
    <cellStyle name="40% - 강조색4 2 11 3" xfId="17449"/>
    <cellStyle name="40% - 강조색4 2 12" xfId="480"/>
    <cellStyle name="40% - 강조색4 2 12 2" xfId="17450"/>
    <cellStyle name="40% - 강조색4 2 12 2 2" xfId="17451"/>
    <cellStyle name="40% - 강조색4 2 12 3" xfId="17452"/>
    <cellStyle name="40% - 강조색4 2 13" xfId="481"/>
    <cellStyle name="40% - 강조색4 2 13 2" xfId="17453"/>
    <cellStyle name="40% - 강조색4 2 13 2 2" xfId="17454"/>
    <cellStyle name="40% - 강조색4 2 13 3" xfId="17455"/>
    <cellStyle name="40% - 강조색4 2 14" xfId="482"/>
    <cellStyle name="40% - 강조색4 2 14 2" xfId="17456"/>
    <cellStyle name="40% - 강조색4 2 14 2 2" xfId="17457"/>
    <cellStyle name="40% - 강조색4 2 14 3" xfId="17458"/>
    <cellStyle name="40% - 강조색4 2 15" xfId="17459"/>
    <cellStyle name="40% - 강조색4 2 15 2" xfId="17460"/>
    <cellStyle name="40% - 강조색4 2 16" xfId="17461"/>
    <cellStyle name="40% - 강조색4 2 17" xfId="17462"/>
    <cellStyle name="40% - 강조색4 2 18" xfId="17463"/>
    <cellStyle name="40% - 강조색4 2 2" xfId="483"/>
    <cellStyle name="40% - 강조색4 2 2 2" xfId="17464"/>
    <cellStyle name="40% - 강조색4 2 2 2 2" xfId="17465"/>
    <cellStyle name="40% - 강조색4 2 2 3" xfId="17466"/>
    <cellStyle name="40% - 강조색4 2 3" xfId="484"/>
    <cellStyle name="40% - 강조색4 2 3 2" xfId="17467"/>
    <cellStyle name="40% - 강조색4 2 3 2 2" xfId="17468"/>
    <cellStyle name="40% - 강조색4 2 3 3" xfId="17469"/>
    <cellStyle name="40% - 강조색4 2 4" xfId="485"/>
    <cellStyle name="40% - 강조색4 2 4 2" xfId="17470"/>
    <cellStyle name="40% - 강조색4 2 4 2 2" xfId="17471"/>
    <cellStyle name="40% - 강조색4 2 4 3" xfId="17472"/>
    <cellStyle name="40% - 강조색4 2 5" xfId="486"/>
    <cellStyle name="40% - 강조색4 2 5 2" xfId="17473"/>
    <cellStyle name="40% - 강조색4 2 5 2 2" xfId="17474"/>
    <cellStyle name="40% - 강조색4 2 5 3" xfId="17475"/>
    <cellStyle name="40% - 강조색4 2 6" xfId="487"/>
    <cellStyle name="40% - 강조색4 2 6 2" xfId="17476"/>
    <cellStyle name="40% - 강조색4 2 6 2 2" xfId="17477"/>
    <cellStyle name="40% - 강조색4 2 6 3" xfId="17478"/>
    <cellStyle name="40% - 강조색4 2 7" xfId="488"/>
    <cellStyle name="40% - 강조색4 2 7 2" xfId="17479"/>
    <cellStyle name="40% - 강조색4 2 7 2 2" xfId="17480"/>
    <cellStyle name="40% - 강조색4 2 7 3" xfId="17481"/>
    <cellStyle name="40% - 강조색4 2 8" xfId="489"/>
    <cellStyle name="40% - 강조색4 2 8 2" xfId="17482"/>
    <cellStyle name="40% - 강조색4 2 8 2 2" xfId="17483"/>
    <cellStyle name="40% - 강조색4 2 8 3" xfId="17484"/>
    <cellStyle name="40% - 강조색4 2 9" xfId="490"/>
    <cellStyle name="40% - 강조색4 2 9 2" xfId="17485"/>
    <cellStyle name="40% - 강조색4 2 9 2 2" xfId="17486"/>
    <cellStyle name="40% - 강조색4 2 9 3" xfId="17487"/>
    <cellStyle name="40% - 강조색4 3" xfId="491"/>
    <cellStyle name="40% - 강조색4 3 10" xfId="492"/>
    <cellStyle name="40% - 강조색4 3 10 2" xfId="17488"/>
    <cellStyle name="40% - 강조색4 3 10 2 2" xfId="17489"/>
    <cellStyle name="40% - 강조색4 3 10 3" xfId="17490"/>
    <cellStyle name="40% - 강조색4 3 11" xfId="493"/>
    <cellStyle name="40% - 강조색4 3 11 2" xfId="17491"/>
    <cellStyle name="40% - 강조색4 3 11 2 2" xfId="17492"/>
    <cellStyle name="40% - 강조색4 3 11 3" xfId="17493"/>
    <cellStyle name="40% - 강조색4 3 12" xfId="494"/>
    <cellStyle name="40% - 강조색4 3 12 2" xfId="17494"/>
    <cellStyle name="40% - 강조색4 3 12 2 2" xfId="17495"/>
    <cellStyle name="40% - 강조색4 3 12 3" xfId="17496"/>
    <cellStyle name="40% - 강조색4 3 13" xfId="495"/>
    <cellStyle name="40% - 강조색4 3 13 2" xfId="17497"/>
    <cellStyle name="40% - 강조색4 3 13 2 2" xfId="17498"/>
    <cellStyle name="40% - 강조색4 3 13 3" xfId="17499"/>
    <cellStyle name="40% - 강조색4 3 14" xfId="496"/>
    <cellStyle name="40% - 강조색4 3 14 2" xfId="17500"/>
    <cellStyle name="40% - 강조색4 3 14 2 2" xfId="17501"/>
    <cellStyle name="40% - 강조색4 3 14 3" xfId="17502"/>
    <cellStyle name="40% - 강조색4 3 15" xfId="17503"/>
    <cellStyle name="40% - 강조색4 3 15 2" xfId="17504"/>
    <cellStyle name="40% - 강조색4 3 16" xfId="17505"/>
    <cellStyle name="40% - 강조색4 3 17" xfId="17506"/>
    <cellStyle name="40% - 강조색4 3 18" xfId="17507"/>
    <cellStyle name="40% - 강조색4 3 2" xfId="497"/>
    <cellStyle name="40% - 강조색4 3 2 2" xfId="17508"/>
    <cellStyle name="40% - 강조색4 3 2 2 2" xfId="17509"/>
    <cellStyle name="40% - 강조색4 3 2 3" xfId="17510"/>
    <cellStyle name="40% - 강조색4 3 3" xfId="498"/>
    <cellStyle name="40% - 강조색4 3 3 2" xfId="17511"/>
    <cellStyle name="40% - 강조색4 3 3 2 2" xfId="17512"/>
    <cellStyle name="40% - 강조색4 3 3 3" xfId="17513"/>
    <cellStyle name="40% - 강조색4 3 4" xfId="499"/>
    <cellStyle name="40% - 강조색4 3 4 2" xfId="17514"/>
    <cellStyle name="40% - 강조색4 3 4 2 2" xfId="17515"/>
    <cellStyle name="40% - 강조색4 3 4 3" xfId="17516"/>
    <cellStyle name="40% - 강조색4 3 5" xfId="500"/>
    <cellStyle name="40% - 강조색4 3 5 2" xfId="17517"/>
    <cellStyle name="40% - 강조색4 3 5 2 2" xfId="17518"/>
    <cellStyle name="40% - 강조색4 3 5 3" xfId="17519"/>
    <cellStyle name="40% - 강조색4 3 6" xfId="501"/>
    <cellStyle name="40% - 강조색4 3 6 2" xfId="17520"/>
    <cellStyle name="40% - 강조색4 3 6 2 2" xfId="17521"/>
    <cellStyle name="40% - 강조색4 3 6 3" xfId="17522"/>
    <cellStyle name="40% - 강조색4 3 7" xfId="502"/>
    <cellStyle name="40% - 강조색4 3 7 2" xfId="17523"/>
    <cellStyle name="40% - 강조색4 3 7 2 2" xfId="17524"/>
    <cellStyle name="40% - 강조색4 3 7 3" xfId="17525"/>
    <cellStyle name="40% - 강조색4 3 8" xfId="503"/>
    <cellStyle name="40% - 강조색4 3 8 2" xfId="17526"/>
    <cellStyle name="40% - 강조색4 3 8 2 2" xfId="17527"/>
    <cellStyle name="40% - 강조색4 3 8 3" xfId="17528"/>
    <cellStyle name="40% - 강조색4 3 9" xfId="504"/>
    <cellStyle name="40% - 강조색4 3 9 2" xfId="17529"/>
    <cellStyle name="40% - 강조색4 3 9 2 2" xfId="17530"/>
    <cellStyle name="40% - 강조색4 3 9 3" xfId="17531"/>
    <cellStyle name="40% - 강조색4 4" xfId="17532"/>
    <cellStyle name="40% - 강조색4 4 2" xfId="17533"/>
    <cellStyle name="40% - 강조색4 5" xfId="17534"/>
    <cellStyle name="40% - 강조색4 5 2" xfId="17535"/>
    <cellStyle name="40% - 강조색4 6" xfId="17536"/>
    <cellStyle name="40% - 강조색4 6 2" xfId="17537"/>
    <cellStyle name="40% - 강조색4 7" xfId="17538"/>
    <cellStyle name="40% - 강조색4 7 2" xfId="17539"/>
    <cellStyle name="40% - 강조색4 8" xfId="17540"/>
    <cellStyle name="40% - 강조색4 8 2" xfId="17541"/>
    <cellStyle name="40% - 강조색4 9" xfId="17542"/>
    <cellStyle name="40% - 강조색4 9 2" xfId="17543"/>
    <cellStyle name="40% - 강조색5 10" xfId="17544"/>
    <cellStyle name="40% - 강조색5 2" xfId="505"/>
    <cellStyle name="40% - 강조색5 2 10" xfId="506"/>
    <cellStyle name="40% - 강조색5 2 10 2" xfId="17545"/>
    <cellStyle name="40% - 강조색5 2 10 2 2" xfId="17546"/>
    <cellStyle name="40% - 강조색5 2 10 3" xfId="17547"/>
    <cellStyle name="40% - 강조색5 2 11" xfId="507"/>
    <cellStyle name="40% - 강조색5 2 11 2" xfId="17548"/>
    <cellStyle name="40% - 강조색5 2 11 2 2" xfId="17549"/>
    <cellStyle name="40% - 강조색5 2 11 3" xfId="17550"/>
    <cellStyle name="40% - 강조색5 2 12" xfId="508"/>
    <cellStyle name="40% - 강조색5 2 12 2" xfId="17551"/>
    <cellStyle name="40% - 강조색5 2 12 2 2" xfId="17552"/>
    <cellStyle name="40% - 강조색5 2 12 3" xfId="17553"/>
    <cellStyle name="40% - 강조색5 2 13" xfId="509"/>
    <cellStyle name="40% - 강조색5 2 13 2" xfId="17554"/>
    <cellStyle name="40% - 강조색5 2 13 2 2" xfId="17555"/>
    <cellStyle name="40% - 강조색5 2 13 3" xfId="17556"/>
    <cellStyle name="40% - 강조색5 2 14" xfId="510"/>
    <cellStyle name="40% - 강조색5 2 14 2" xfId="17557"/>
    <cellStyle name="40% - 강조색5 2 14 2 2" xfId="17558"/>
    <cellStyle name="40% - 강조색5 2 14 3" xfId="17559"/>
    <cellStyle name="40% - 강조색5 2 15" xfId="17560"/>
    <cellStyle name="40% - 강조색5 2 15 2" xfId="17561"/>
    <cellStyle name="40% - 강조색5 2 16" xfId="17562"/>
    <cellStyle name="40% - 강조색5 2 2" xfId="511"/>
    <cellStyle name="40% - 강조색5 2 2 2" xfId="17563"/>
    <cellStyle name="40% - 강조색5 2 2 2 2" xfId="17564"/>
    <cellStyle name="40% - 강조색5 2 2 3" xfId="17565"/>
    <cellStyle name="40% - 강조색5 2 3" xfId="512"/>
    <cellStyle name="40% - 강조색5 2 3 2" xfId="17566"/>
    <cellStyle name="40% - 강조색5 2 3 2 2" xfId="17567"/>
    <cellStyle name="40% - 강조색5 2 3 3" xfId="17568"/>
    <cellStyle name="40% - 강조색5 2 4" xfId="513"/>
    <cellStyle name="40% - 강조색5 2 4 2" xfId="17569"/>
    <cellStyle name="40% - 강조색5 2 4 2 2" xfId="17570"/>
    <cellStyle name="40% - 강조색5 2 4 3" xfId="17571"/>
    <cellStyle name="40% - 강조색5 2 5" xfId="514"/>
    <cellStyle name="40% - 강조색5 2 5 2" xfId="17572"/>
    <cellStyle name="40% - 강조색5 2 5 2 2" xfId="17573"/>
    <cellStyle name="40% - 강조색5 2 5 3" xfId="17574"/>
    <cellStyle name="40% - 강조색5 2 6" xfId="515"/>
    <cellStyle name="40% - 강조색5 2 6 2" xfId="17575"/>
    <cellStyle name="40% - 강조색5 2 6 2 2" xfId="17576"/>
    <cellStyle name="40% - 강조색5 2 6 3" xfId="17577"/>
    <cellStyle name="40% - 강조색5 2 7" xfId="516"/>
    <cellStyle name="40% - 강조색5 2 7 2" xfId="17578"/>
    <cellStyle name="40% - 강조색5 2 7 2 2" xfId="17579"/>
    <cellStyle name="40% - 강조색5 2 7 3" xfId="17580"/>
    <cellStyle name="40% - 강조색5 2 8" xfId="517"/>
    <cellStyle name="40% - 강조색5 2 8 2" xfId="17581"/>
    <cellStyle name="40% - 강조색5 2 8 2 2" xfId="17582"/>
    <cellStyle name="40% - 강조색5 2 8 3" xfId="17583"/>
    <cellStyle name="40% - 강조색5 2 9" xfId="518"/>
    <cellStyle name="40% - 강조색5 2 9 2" xfId="17584"/>
    <cellStyle name="40% - 강조색5 2 9 2 2" xfId="17585"/>
    <cellStyle name="40% - 강조색5 2 9 3" xfId="17586"/>
    <cellStyle name="40% - 강조색5 3" xfId="519"/>
    <cellStyle name="40% - 강조색5 3 10" xfId="520"/>
    <cellStyle name="40% - 강조색5 3 10 2" xfId="17587"/>
    <cellStyle name="40% - 강조색5 3 10 2 2" xfId="17588"/>
    <cellStyle name="40% - 강조색5 3 10 3" xfId="17589"/>
    <cellStyle name="40% - 강조색5 3 11" xfId="521"/>
    <cellStyle name="40% - 강조색5 3 11 2" xfId="17590"/>
    <cellStyle name="40% - 강조색5 3 11 2 2" xfId="17591"/>
    <cellStyle name="40% - 강조색5 3 11 3" xfId="17592"/>
    <cellStyle name="40% - 강조색5 3 12" xfId="522"/>
    <cellStyle name="40% - 강조색5 3 12 2" xfId="17593"/>
    <cellStyle name="40% - 강조색5 3 12 2 2" xfId="17594"/>
    <cellStyle name="40% - 강조색5 3 12 3" xfId="17595"/>
    <cellStyle name="40% - 강조색5 3 13" xfId="523"/>
    <cellStyle name="40% - 강조색5 3 13 2" xfId="17596"/>
    <cellStyle name="40% - 강조색5 3 13 2 2" xfId="17597"/>
    <cellStyle name="40% - 강조색5 3 13 3" xfId="17598"/>
    <cellStyle name="40% - 강조색5 3 14" xfId="524"/>
    <cellStyle name="40% - 강조색5 3 14 2" xfId="17599"/>
    <cellStyle name="40% - 강조색5 3 14 2 2" xfId="17600"/>
    <cellStyle name="40% - 강조색5 3 14 3" xfId="17601"/>
    <cellStyle name="40% - 강조색5 3 15" xfId="17602"/>
    <cellStyle name="40% - 강조색5 3 15 2" xfId="17603"/>
    <cellStyle name="40% - 강조색5 3 16" xfId="17604"/>
    <cellStyle name="40% - 강조색5 3 2" xfId="525"/>
    <cellStyle name="40% - 강조색5 3 2 2" xfId="17605"/>
    <cellStyle name="40% - 강조색5 3 2 2 2" xfId="17606"/>
    <cellStyle name="40% - 강조색5 3 2 3" xfId="17607"/>
    <cellStyle name="40% - 강조색5 3 3" xfId="526"/>
    <cellStyle name="40% - 강조색5 3 3 2" xfId="17608"/>
    <cellStyle name="40% - 강조색5 3 3 2 2" xfId="17609"/>
    <cellStyle name="40% - 강조색5 3 3 3" xfId="17610"/>
    <cellStyle name="40% - 강조색5 3 4" xfId="527"/>
    <cellStyle name="40% - 강조색5 3 4 2" xfId="17611"/>
    <cellStyle name="40% - 강조색5 3 4 2 2" xfId="17612"/>
    <cellStyle name="40% - 강조색5 3 4 3" xfId="17613"/>
    <cellStyle name="40% - 강조색5 3 5" xfId="528"/>
    <cellStyle name="40% - 강조색5 3 5 2" xfId="17614"/>
    <cellStyle name="40% - 강조색5 3 5 2 2" xfId="17615"/>
    <cellStyle name="40% - 강조색5 3 5 3" xfId="17616"/>
    <cellStyle name="40% - 강조색5 3 6" xfId="529"/>
    <cellStyle name="40% - 강조색5 3 6 2" xfId="17617"/>
    <cellStyle name="40% - 강조색5 3 6 2 2" xfId="17618"/>
    <cellStyle name="40% - 강조색5 3 6 3" xfId="17619"/>
    <cellStyle name="40% - 강조색5 3 7" xfId="530"/>
    <cellStyle name="40% - 강조색5 3 7 2" xfId="17620"/>
    <cellStyle name="40% - 강조색5 3 7 2 2" xfId="17621"/>
    <cellStyle name="40% - 강조색5 3 7 3" xfId="17622"/>
    <cellStyle name="40% - 강조색5 3 8" xfId="531"/>
    <cellStyle name="40% - 강조색5 3 8 2" xfId="17623"/>
    <cellStyle name="40% - 강조색5 3 8 2 2" xfId="17624"/>
    <cellStyle name="40% - 강조색5 3 8 3" xfId="17625"/>
    <cellStyle name="40% - 강조색5 3 9" xfId="532"/>
    <cellStyle name="40% - 강조색5 3 9 2" xfId="17626"/>
    <cellStyle name="40% - 강조색5 3 9 2 2" xfId="17627"/>
    <cellStyle name="40% - 강조색5 3 9 3" xfId="17628"/>
    <cellStyle name="40% - 강조색5 4" xfId="17629"/>
    <cellStyle name="40% - 강조색5 4 2" xfId="17630"/>
    <cellStyle name="40% - 강조색5 5" xfId="17631"/>
    <cellStyle name="40% - 강조색5 5 2" xfId="17632"/>
    <cellStyle name="40% - 강조색5 6" xfId="17633"/>
    <cellStyle name="40% - 강조색5 6 2" xfId="17634"/>
    <cellStyle name="40% - 강조색5 7" xfId="17635"/>
    <cellStyle name="40% - 강조색5 7 2" xfId="17636"/>
    <cellStyle name="40% - 강조색5 8" xfId="17637"/>
    <cellStyle name="40% - 강조색5 8 2" xfId="17638"/>
    <cellStyle name="40% - 강조색5 9" xfId="17639"/>
    <cellStyle name="40% - 강조색5 9 2" xfId="17640"/>
    <cellStyle name="40% - 강조색6 10" xfId="17641"/>
    <cellStyle name="40% - 강조색6 2" xfId="533"/>
    <cellStyle name="40% - 강조색6 2 10" xfId="534"/>
    <cellStyle name="40% - 강조색6 2 10 2" xfId="17642"/>
    <cellStyle name="40% - 강조색6 2 10 2 2" xfId="17643"/>
    <cellStyle name="40% - 강조색6 2 10 3" xfId="17644"/>
    <cellStyle name="40% - 강조색6 2 11" xfId="535"/>
    <cellStyle name="40% - 강조색6 2 11 2" xfId="17645"/>
    <cellStyle name="40% - 강조색6 2 11 2 2" xfId="17646"/>
    <cellStyle name="40% - 강조색6 2 11 3" xfId="17647"/>
    <cellStyle name="40% - 강조색6 2 12" xfId="536"/>
    <cellStyle name="40% - 강조색6 2 12 2" xfId="17648"/>
    <cellStyle name="40% - 강조색6 2 12 2 2" xfId="17649"/>
    <cellStyle name="40% - 강조색6 2 12 3" xfId="17650"/>
    <cellStyle name="40% - 강조색6 2 13" xfId="537"/>
    <cellStyle name="40% - 강조색6 2 13 2" xfId="17651"/>
    <cellStyle name="40% - 강조색6 2 13 2 2" xfId="17652"/>
    <cellStyle name="40% - 강조색6 2 13 3" xfId="17653"/>
    <cellStyle name="40% - 강조색6 2 14" xfId="538"/>
    <cellStyle name="40% - 강조색6 2 14 2" xfId="17654"/>
    <cellStyle name="40% - 강조색6 2 14 2 2" xfId="17655"/>
    <cellStyle name="40% - 강조색6 2 14 3" xfId="17656"/>
    <cellStyle name="40% - 강조색6 2 15" xfId="17657"/>
    <cellStyle name="40% - 강조색6 2 15 2" xfId="17658"/>
    <cellStyle name="40% - 강조색6 2 16" xfId="17659"/>
    <cellStyle name="40% - 강조색6 2 17" xfId="17660"/>
    <cellStyle name="40% - 강조색6 2 18" xfId="17661"/>
    <cellStyle name="40% - 강조색6 2 2" xfId="539"/>
    <cellStyle name="40% - 강조색6 2 2 2" xfId="17662"/>
    <cellStyle name="40% - 강조색6 2 2 2 2" xfId="17663"/>
    <cellStyle name="40% - 강조색6 2 2 3" xfId="17664"/>
    <cellStyle name="40% - 강조색6 2 3" xfId="540"/>
    <cellStyle name="40% - 강조색6 2 3 2" xfId="17665"/>
    <cellStyle name="40% - 강조색6 2 3 2 2" xfId="17666"/>
    <cellStyle name="40% - 강조색6 2 3 3" xfId="17667"/>
    <cellStyle name="40% - 강조색6 2 4" xfId="541"/>
    <cellStyle name="40% - 강조색6 2 4 2" xfId="17668"/>
    <cellStyle name="40% - 강조색6 2 4 2 2" xfId="17669"/>
    <cellStyle name="40% - 강조색6 2 4 3" xfId="17670"/>
    <cellStyle name="40% - 강조색6 2 5" xfId="542"/>
    <cellStyle name="40% - 강조색6 2 5 2" xfId="17671"/>
    <cellStyle name="40% - 강조색6 2 5 2 2" xfId="17672"/>
    <cellStyle name="40% - 강조색6 2 5 3" xfId="17673"/>
    <cellStyle name="40% - 강조색6 2 6" xfId="543"/>
    <cellStyle name="40% - 강조색6 2 6 2" xfId="17674"/>
    <cellStyle name="40% - 강조색6 2 6 2 2" xfId="17675"/>
    <cellStyle name="40% - 강조색6 2 6 3" xfId="17676"/>
    <cellStyle name="40% - 강조색6 2 7" xfId="544"/>
    <cellStyle name="40% - 강조색6 2 7 2" xfId="17677"/>
    <cellStyle name="40% - 강조색6 2 7 2 2" xfId="17678"/>
    <cellStyle name="40% - 강조색6 2 7 3" xfId="17679"/>
    <cellStyle name="40% - 강조색6 2 8" xfId="545"/>
    <cellStyle name="40% - 강조색6 2 8 2" xfId="17680"/>
    <cellStyle name="40% - 강조색6 2 8 2 2" xfId="17681"/>
    <cellStyle name="40% - 강조색6 2 8 3" xfId="17682"/>
    <cellStyle name="40% - 강조색6 2 9" xfId="546"/>
    <cellStyle name="40% - 강조색6 2 9 2" xfId="17683"/>
    <cellStyle name="40% - 강조색6 2 9 2 2" xfId="17684"/>
    <cellStyle name="40% - 강조색6 2 9 3" xfId="17685"/>
    <cellStyle name="40% - 강조색6 3" xfId="547"/>
    <cellStyle name="40% - 강조색6 3 10" xfId="548"/>
    <cellStyle name="40% - 강조색6 3 10 2" xfId="17686"/>
    <cellStyle name="40% - 강조색6 3 10 2 2" xfId="17687"/>
    <cellStyle name="40% - 강조색6 3 10 3" xfId="17688"/>
    <cellStyle name="40% - 강조색6 3 11" xfId="549"/>
    <cellStyle name="40% - 강조색6 3 11 2" xfId="17689"/>
    <cellStyle name="40% - 강조색6 3 11 2 2" xfId="17690"/>
    <cellStyle name="40% - 강조색6 3 11 3" xfId="17691"/>
    <cellStyle name="40% - 강조색6 3 12" xfId="550"/>
    <cellStyle name="40% - 강조색6 3 12 2" xfId="17692"/>
    <cellStyle name="40% - 강조색6 3 12 2 2" xfId="17693"/>
    <cellStyle name="40% - 강조색6 3 12 3" xfId="17694"/>
    <cellStyle name="40% - 강조색6 3 13" xfId="551"/>
    <cellStyle name="40% - 강조색6 3 13 2" xfId="17695"/>
    <cellStyle name="40% - 강조색6 3 13 2 2" xfId="17696"/>
    <cellStyle name="40% - 강조색6 3 13 3" xfId="17697"/>
    <cellStyle name="40% - 강조색6 3 14" xfId="552"/>
    <cellStyle name="40% - 강조색6 3 14 2" xfId="17698"/>
    <cellStyle name="40% - 강조색6 3 14 2 2" xfId="17699"/>
    <cellStyle name="40% - 강조색6 3 14 3" xfId="17700"/>
    <cellStyle name="40% - 강조색6 3 15" xfId="17701"/>
    <cellStyle name="40% - 강조색6 3 15 2" xfId="17702"/>
    <cellStyle name="40% - 강조색6 3 16" xfId="17703"/>
    <cellStyle name="40% - 강조색6 3 17" xfId="17704"/>
    <cellStyle name="40% - 강조색6 3 18" xfId="17705"/>
    <cellStyle name="40% - 강조색6 3 2" xfId="553"/>
    <cellStyle name="40% - 강조색6 3 2 2" xfId="17706"/>
    <cellStyle name="40% - 강조색6 3 2 2 2" xfId="17707"/>
    <cellStyle name="40% - 강조색6 3 2 3" xfId="17708"/>
    <cellStyle name="40% - 강조색6 3 3" xfId="554"/>
    <cellStyle name="40% - 강조색6 3 3 2" xfId="17709"/>
    <cellStyle name="40% - 강조색6 3 3 2 2" xfId="17710"/>
    <cellStyle name="40% - 강조색6 3 3 3" xfId="17711"/>
    <cellStyle name="40% - 강조색6 3 4" xfId="555"/>
    <cellStyle name="40% - 강조색6 3 4 2" xfId="17712"/>
    <cellStyle name="40% - 강조색6 3 4 2 2" xfId="17713"/>
    <cellStyle name="40% - 강조색6 3 4 3" xfId="17714"/>
    <cellStyle name="40% - 강조색6 3 5" xfId="556"/>
    <cellStyle name="40% - 강조색6 3 5 2" xfId="17715"/>
    <cellStyle name="40% - 강조색6 3 5 2 2" xfId="17716"/>
    <cellStyle name="40% - 강조색6 3 5 3" xfId="17717"/>
    <cellStyle name="40% - 강조색6 3 6" xfId="557"/>
    <cellStyle name="40% - 강조색6 3 6 2" xfId="17718"/>
    <cellStyle name="40% - 강조색6 3 6 2 2" xfId="17719"/>
    <cellStyle name="40% - 강조색6 3 6 3" xfId="17720"/>
    <cellStyle name="40% - 강조색6 3 7" xfId="558"/>
    <cellStyle name="40% - 강조색6 3 7 2" xfId="17721"/>
    <cellStyle name="40% - 강조색6 3 7 2 2" xfId="17722"/>
    <cellStyle name="40% - 강조색6 3 7 3" xfId="17723"/>
    <cellStyle name="40% - 강조색6 3 8" xfId="559"/>
    <cellStyle name="40% - 강조색6 3 8 2" xfId="17724"/>
    <cellStyle name="40% - 강조색6 3 8 2 2" xfId="17725"/>
    <cellStyle name="40% - 강조색6 3 8 3" xfId="17726"/>
    <cellStyle name="40% - 강조색6 3 9" xfId="560"/>
    <cellStyle name="40% - 강조색6 3 9 2" xfId="17727"/>
    <cellStyle name="40% - 강조색6 3 9 2 2" xfId="17728"/>
    <cellStyle name="40% - 강조색6 3 9 3" xfId="17729"/>
    <cellStyle name="40% - 강조색6 4" xfId="17730"/>
    <cellStyle name="40% - 강조색6 4 2" xfId="17731"/>
    <cellStyle name="40% - 강조색6 5" xfId="17732"/>
    <cellStyle name="40% - 강조색6 5 2" xfId="17733"/>
    <cellStyle name="40% - 강조색6 6" xfId="17734"/>
    <cellStyle name="40% - 강조색6 6 2" xfId="17735"/>
    <cellStyle name="40% - 강조색6 7" xfId="17736"/>
    <cellStyle name="40% - 강조색6 7 2" xfId="17737"/>
    <cellStyle name="40% - 강조색6 8" xfId="17738"/>
    <cellStyle name="40% - 강조색6 8 2" xfId="17739"/>
    <cellStyle name="40% - 강조색6 9" xfId="17740"/>
    <cellStyle name="40% - 강조색6 9 2" xfId="17741"/>
    <cellStyle name="60" xfId="561"/>
    <cellStyle name="60 2" xfId="17742"/>
    <cellStyle name="60% - Accent1" xfId="9729"/>
    <cellStyle name="60% - Accent2" xfId="9730"/>
    <cellStyle name="60% - Accent3" xfId="9731"/>
    <cellStyle name="60% - Accent4" xfId="9732"/>
    <cellStyle name="60% - Accent5" xfId="9733"/>
    <cellStyle name="60% - Accent6" xfId="9734"/>
    <cellStyle name="60% - 강조색1 10" xfId="17743"/>
    <cellStyle name="60% - 강조색1 2" xfId="562"/>
    <cellStyle name="60% - 강조색1 2 10" xfId="563"/>
    <cellStyle name="60% - 강조색1 2 10 2" xfId="17744"/>
    <cellStyle name="60% - 강조색1 2 11" xfId="564"/>
    <cellStyle name="60% - 강조색1 2 11 2" xfId="17745"/>
    <cellStyle name="60% - 강조색1 2 12" xfId="565"/>
    <cellStyle name="60% - 강조색1 2 12 2" xfId="17746"/>
    <cellStyle name="60% - 강조색1 2 13" xfId="566"/>
    <cellStyle name="60% - 강조색1 2 13 2" xfId="17747"/>
    <cellStyle name="60% - 강조색1 2 14" xfId="567"/>
    <cellStyle name="60% - 강조색1 2 14 2" xfId="17748"/>
    <cellStyle name="60% - 강조색1 2 15" xfId="17749"/>
    <cellStyle name="60% - 강조색1 2 16" xfId="17750"/>
    <cellStyle name="60% - 강조색1 2 17" xfId="17751"/>
    <cellStyle name="60% - 강조색1 2 2" xfId="568"/>
    <cellStyle name="60% - 강조색1 2 2 2" xfId="17752"/>
    <cellStyle name="60% - 강조색1 2 3" xfId="569"/>
    <cellStyle name="60% - 강조색1 2 3 2" xfId="17753"/>
    <cellStyle name="60% - 강조색1 2 4" xfId="570"/>
    <cellStyle name="60% - 강조색1 2 4 2" xfId="17754"/>
    <cellStyle name="60% - 강조색1 2 5" xfId="571"/>
    <cellStyle name="60% - 강조색1 2 5 2" xfId="17755"/>
    <cellStyle name="60% - 강조색1 2 6" xfId="572"/>
    <cellStyle name="60% - 강조색1 2 6 2" xfId="17756"/>
    <cellStyle name="60% - 강조색1 2 7" xfId="573"/>
    <cellStyle name="60% - 강조색1 2 7 2" xfId="17757"/>
    <cellStyle name="60% - 강조색1 2 8" xfId="574"/>
    <cellStyle name="60% - 강조색1 2 8 2" xfId="17758"/>
    <cellStyle name="60% - 강조색1 2 9" xfId="575"/>
    <cellStyle name="60% - 강조색1 2 9 2" xfId="17759"/>
    <cellStyle name="60% - 강조색1 3" xfId="576"/>
    <cellStyle name="60% - 강조색1 3 10" xfId="577"/>
    <cellStyle name="60% - 강조색1 3 10 2" xfId="17760"/>
    <cellStyle name="60% - 강조색1 3 11" xfId="578"/>
    <cellStyle name="60% - 강조색1 3 11 2" xfId="17761"/>
    <cellStyle name="60% - 강조색1 3 12" xfId="579"/>
    <cellStyle name="60% - 강조색1 3 12 2" xfId="17762"/>
    <cellStyle name="60% - 강조색1 3 13" xfId="580"/>
    <cellStyle name="60% - 강조색1 3 13 2" xfId="17763"/>
    <cellStyle name="60% - 강조색1 3 14" xfId="581"/>
    <cellStyle name="60% - 강조색1 3 14 2" xfId="17764"/>
    <cellStyle name="60% - 강조색1 3 15" xfId="17765"/>
    <cellStyle name="60% - 강조색1 3 16" xfId="17766"/>
    <cellStyle name="60% - 강조색1 3 17" xfId="17767"/>
    <cellStyle name="60% - 강조색1 3 2" xfId="582"/>
    <cellStyle name="60% - 강조색1 3 2 2" xfId="17768"/>
    <cellStyle name="60% - 강조색1 3 3" xfId="583"/>
    <cellStyle name="60% - 강조색1 3 3 2" xfId="17769"/>
    <cellStyle name="60% - 강조색1 3 4" xfId="584"/>
    <cellStyle name="60% - 강조색1 3 4 2" xfId="17770"/>
    <cellStyle name="60% - 강조색1 3 5" xfId="585"/>
    <cellStyle name="60% - 강조색1 3 5 2" xfId="17771"/>
    <cellStyle name="60% - 강조색1 3 6" xfId="586"/>
    <cellStyle name="60% - 강조색1 3 6 2" xfId="17772"/>
    <cellStyle name="60% - 강조색1 3 7" xfId="587"/>
    <cellStyle name="60% - 강조색1 3 7 2" xfId="17773"/>
    <cellStyle name="60% - 강조색1 3 8" xfId="588"/>
    <cellStyle name="60% - 강조색1 3 8 2" xfId="17774"/>
    <cellStyle name="60% - 강조색1 3 9" xfId="589"/>
    <cellStyle name="60% - 강조색1 3 9 2" xfId="17775"/>
    <cellStyle name="60% - 강조색1 4" xfId="17776"/>
    <cellStyle name="60% - 강조색1 4 2" xfId="17777"/>
    <cellStyle name="60% - 강조색1 5" xfId="17778"/>
    <cellStyle name="60% - 강조색1 5 2" xfId="17779"/>
    <cellStyle name="60% - 강조색1 6" xfId="17780"/>
    <cellStyle name="60% - 강조색1 6 2" xfId="17781"/>
    <cellStyle name="60% - 강조색1 7" xfId="17782"/>
    <cellStyle name="60% - 강조색1 7 2" xfId="17783"/>
    <cellStyle name="60% - 강조색1 8" xfId="17784"/>
    <cellStyle name="60% - 강조색1 8 2" xfId="17785"/>
    <cellStyle name="60% - 강조색1 9" xfId="17786"/>
    <cellStyle name="60% - 강조색1 9 2" xfId="17787"/>
    <cellStyle name="60% - 강조색2 10" xfId="17788"/>
    <cellStyle name="60% - 강조색2 2" xfId="590"/>
    <cellStyle name="60% - 강조색2 2 10" xfId="591"/>
    <cellStyle name="60% - 강조색2 2 10 2" xfId="17789"/>
    <cellStyle name="60% - 강조색2 2 11" xfId="592"/>
    <cellStyle name="60% - 강조색2 2 11 2" xfId="17790"/>
    <cellStyle name="60% - 강조색2 2 12" xfId="593"/>
    <cellStyle name="60% - 강조색2 2 12 2" xfId="17791"/>
    <cellStyle name="60% - 강조색2 2 13" xfId="594"/>
    <cellStyle name="60% - 강조색2 2 13 2" xfId="17792"/>
    <cellStyle name="60% - 강조색2 2 14" xfId="595"/>
    <cellStyle name="60% - 강조색2 2 14 2" xfId="17793"/>
    <cellStyle name="60% - 강조색2 2 15" xfId="17794"/>
    <cellStyle name="60% - 강조색2 2 2" xfId="596"/>
    <cellStyle name="60% - 강조색2 2 2 2" xfId="17795"/>
    <cellStyle name="60% - 강조색2 2 3" xfId="597"/>
    <cellStyle name="60% - 강조색2 2 3 2" xfId="17796"/>
    <cellStyle name="60% - 강조색2 2 4" xfId="598"/>
    <cellStyle name="60% - 강조색2 2 4 2" xfId="17797"/>
    <cellStyle name="60% - 강조색2 2 5" xfId="599"/>
    <cellStyle name="60% - 강조색2 2 5 2" xfId="17798"/>
    <cellStyle name="60% - 강조색2 2 6" xfId="600"/>
    <cellStyle name="60% - 강조색2 2 6 2" xfId="17799"/>
    <cellStyle name="60% - 강조색2 2 7" xfId="601"/>
    <cellStyle name="60% - 강조색2 2 7 2" xfId="17800"/>
    <cellStyle name="60% - 강조색2 2 8" xfId="602"/>
    <cellStyle name="60% - 강조색2 2 8 2" xfId="17801"/>
    <cellStyle name="60% - 강조색2 2 9" xfId="603"/>
    <cellStyle name="60% - 강조색2 2 9 2" xfId="17802"/>
    <cellStyle name="60% - 강조색2 3" xfId="604"/>
    <cellStyle name="60% - 강조색2 3 10" xfId="605"/>
    <cellStyle name="60% - 강조색2 3 10 2" xfId="17803"/>
    <cellStyle name="60% - 강조색2 3 11" xfId="606"/>
    <cellStyle name="60% - 강조색2 3 11 2" xfId="17804"/>
    <cellStyle name="60% - 강조색2 3 12" xfId="607"/>
    <cellStyle name="60% - 강조색2 3 12 2" xfId="17805"/>
    <cellStyle name="60% - 강조색2 3 13" xfId="608"/>
    <cellStyle name="60% - 강조색2 3 13 2" xfId="17806"/>
    <cellStyle name="60% - 강조색2 3 14" xfId="609"/>
    <cellStyle name="60% - 강조색2 3 14 2" xfId="17807"/>
    <cellStyle name="60% - 강조색2 3 15" xfId="17808"/>
    <cellStyle name="60% - 강조색2 3 2" xfId="610"/>
    <cellStyle name="60% - 강조색2 3 2 2" xfId="17809"/>
    <cellStyle name="60% - 강조색2 3 3" xfId="611"/>
    <cellStyle name="60% - 강조색2 3 3 2" xfId="17810"/>
    <cellStyle name="60% - 강조색2 3 4" xfId="612"/>
    <cellStyle name="60% - 강조색2 3 4 2" xfId="17811"/>
    <cellStyle name="60% - 강조색2 3 5" xfId="613"/>
    <cellStyle name="60% - 강조색2 3 5 2" xfId="17812"/>
    <cellStyle name="60% - 강조색2 3 6" xfId="614"/>
    <cellStyle name="60% - 강조색2 3 6 2" xfId="17813"/>
    <cellStyle name="60% - 강조색2 3 7" xfId="615"/>
    <cellStyle name="60% - 강조색2 3 7 2" xfId="17814"/>
    <cellStyle name="60% - 강조색2 3 8" xfId="616"/>
    <cellStyle name="60% - 강조색2 3 8 2" xfId="17815"/>
    <cellStyle name="60% - 강조색2 3 9" xfId="617"/>
    <cellStyle name="60% - 강조색2 3 9 2" xfId="17816"/>
    <cellStyle name="60% - 강조색2 4" xfId="17817"/>
    <cellStyle name="60% - 강조색2 4 2" xfId="17818"/>
    <cellStyle name="60% - 강조색2 5" xfId="17819"/>
    <cellStyle name="60% - 강조색2 5 2" xfId="17820"/>
    <cellStyle name="60% - 강조색2 6" xfId="17821"/>
    <cellStyle name="60% - 강조색2 6 2" xfId="17822"/>
    <cellStyle name="60% - 강조색2 7" xfId="17823"/>
    <cellStyle name="60% - 강조색2 7 2" xfId="17824"/>
    <cellStyle name="60% - 강조색2 8" xfId="17825"/>
    <cellStyle name="60% - 강조색2 8 2" xfId="17826"/>
    <cellStyle name="60% - 강조색2 9" xfId="17827"/>
    <cellStyle name="60% - 강조색2 9 2" xfId="17828"/>
    <cellStyle name="60% - 강조색3 10" xfId="17829"/>
    <cellStyle name="60% - 강조색3 2" xfId="618"/>
    <cellStyle name="60% - 강조색3 2 10" xfId="619"/>
    <cellStyle name="60% - 강조색3 2 10 2" xfId="17830"/>
    <cellStyle name="60% - 강조색3 2 11" xfId="620"/>
    <cellStyle name="60% - 강조색3 2 11 2" xfId="17831"/>
    <cellStyle name="60% - 강조색3 2 12" xfId="621"/>
    <cellStyle name="60% - 강조색3 2 12 2" xfId="17832"/>
    <cellStyle name="60% - 강조색3 2 13" xfId="622"/>
    <cellStyle name="60% - 강조색3 2 13 2" xfId="17833"/>
    <cellStyle name="60% - 강조색3 2 14" xfId="623"/>
    <cellStyle name="60% - 강조색3 2 14 2" xfId="17834"/>
    <cellStyle name="60% - 강조색3 2 15" xfId="17835"/>
    <cellStyle name="60% - 강조색3 2 16" xfId="17836"/>
    <cellStyle name="60% - 강조색3 2 17" xfId="17837"/>
    <cellStyle name="60% - 강조색3 2 2" xfId="624"/>
    <cellStyle name="60% - 강조색3 2 2 2" xfId="17838"/>
    <cellStyle name="60% - 강조색3 2 3" xfId="625"/>
    <cellStyle name="60% - 강조색3 2 3 2" xfId="17839"/>
    <cellStyle name="60% - 강조색3 2 4" xfId="626"/>
    <cellStyle name="60% - 강조색3 2 4 2" xfId="17840"/>
    <cellStyle name="60% - 강조색3 2 5" xfId="627"/>
    <cellStyle name="60% - 강조색3 2 5 2" xfId="17841"/>
    <cellStyle name="60% - 강조색3 2 6" xfId="628"/>
    <cellStyle name="60% - 강조색3 2 6 2" xfId="17842"/>
    <cellStyle name="60% - 강조색3 2 7" xfId="629"/>
    <cellStyle name="60% - 강조색3 2 7 2" xfId="17843"/>
    <cellStyle name="60% - 강조색3 2 8" xfId="630"/>
    <cellStyle name="60% - 강조색3 2 8 2" xfId="17844"/>
    <cellStyle name="60% - 강조색3 2 9" xfId="631"/>
    <cellStyle name="60% - 강조색3 2 9 2" xfId="17845"/>
    <cellStyle name="60% - 강조색3 3" xfId="632"/>
    <cellStyle name="60% - 강조색3 3 10" xfId="633"/>
    <cellStyle name="60% - 강조색3 3 10 2" xfId="17846"/>
    <cellStyle name="60% - 강조색3 3 11" xfId="634"/>
    <cellStyle name="60% - 강조색3 3 11 2" xfId="17847"/>
    <cellStyle name="60% - 강조색3 3 12" xfId="635"/>
    <cellStyle name="60% - 강조색3 3 12 2" xfId="17848"/>
    <cellStyle name="60% - 강조색3 3 13" xfId="636"/>
    <cellStyle name="60% - 강조색3 3 13 2" xfId="17849"/>
    <cellStyle name="60% - 강조색3 3 14" xfId="637"/>
    <cellStyle name="60% - 강조색3 3 14 2" xfId="17850"/>
    <cellStyle name="60% - 강조색3 3 15" xfId="17851"/>
    <cellStyle name="60% - 강조색3 3 16" xfId="17852"/>
    <cellStyle name="60% - 강조색3 3 17" xfId="17853"/>
    <cellStyle name="60% - 강조색3 3 2" xfId="638"/>
    <cellStyle name="60% - 강조색3 3 2 2" xfId="17854"/>
    <cellStyle name="60% - 강조색3 3 3" xfId="639"/>
    <cellStyle name="60% - 강조색3 3 3 2" xfId="17855"/>
    <cellStyle name="60% - 강조색3 3 4" xfId="640"/>
    <cellStyle name="60% - 강조색3 3 4 2" xfId="17856"/>
    <cellStyle name="60% - 강조색3 3 5" xfId="641"/>
    <cellStyle name="60% - 강조색3 3 5 2" xfId="17857"/>
    <cellStyle name="60% - 강조색3 3 6" xfId="642"/>
    <cellStyle name="60% - 강조색3 3 6 2" xfId="17858"/>
    <cellStyle name="60% - 강조색3 3 7" xfId="643"/>
    <cellStyle name="60% - 강조색3 3 7 2" xfId="17859"/>
    <cellStyle name="60% - 강조색3 3 8" xfId="644"/>
    <cellStyle name="60% - 강조색3 3 8 2" xfId="17860"/>
    <cellStyle name="60% - 강조색3 3 9" xfId="645"/>
    <cellStyle name="60% - 강조색3 3 9 2" xfId="17861"/>
    <cellStyle name="60% - 강조색3 4" xfId="17862"/>
    <cellStyle name="60% - 강조색3 4 2" xfId="17863"/>
    <cellStyle name="60% - 강조색3 5" xfId="17864"/>
    <cellStyle name="60% - 강조색3 5 2" xfId="17865"/>
    <cellStyle name="60% - 강조색3 6" xfId="17866"/>
    <cellStyle name="60% - 강조색3 6 2" xfId="17867"/>
    <cellStyle name="60% - 강조색3 7" xfId="17868"/>
    <cellStyle name="60% - 강조색3 7 2" xfId="17869"/>
    <cellStyle name="60% - 강조색3 8" xfId="17870"/>
    <cellStyle name="60% - 강조색3 8 2" xfId="17871"/>
    <cellStyle name="60% - 강조색3 9" xfId="17872"/>
    <cellStyle name="60% - 강조색3 9 2" xfId="17873"/>
    <cellStyle name="60% - 강조색4 10" xfId="17874"/>
    <cellStyle name="60% - 강조색4 2" xfId="646"/>
    <cellStyle name="60% - 강조색4 2 10" xfId="647"/>
    <cellStyle name="60% - 강조색4 2 10 2" xfId="17875"/>
    <cellStyle name="60% - 강조색4 2 11" xfId="648"/>
    <cellStyle name="60% - 강조색4 2 11 2" xfId="17876"/>
    <cellStyle name="60% - 강조색4 2 12" xfId="649"/>
    <cellStyle name="60% - 강조색4 2 12 2" xfId="17877"/>
    <cellStyle name="60% - 강조색4 2 13" xfId="650"/>
    <cellStyle name="60% - 강조색4 2 13 2" xfId="17878"/>
    <cellStyle name="60% - 강조색4 2 14" xfId="651"/>
    <cellStyle name="60% - 강조색4 2 14 2" xfId="17879"/>
    <cellStyle name="60% - 강조색4 2 15" xfId="17880"/>
    <cellStyle name="60% - 강조색4 2 16" xfId="17881"/>
    <cellStyle name="60% - 강조색4 2 17" xfId="17882"/>
    <cellStyle name="60% - 강조색4 2 2" xfId="652"/>
    <cellStyle name="60% - 강조색4 2 2 2" xfId="17883"/>
    <cellStyle name="60% - 강조색4 2 3" xfId="653"/>
    <cellStyle name="60% - 강조색4 2 3 2" xfId="17884"/>
    <cellStyle name="60% - 강조색4 2 4" xfId="654"/>
    <cellStyle name="60% - 강조색4 2 4 2" xfId="17885"/>
    <cellStyle name="60% - 강조색4 2 5" xfId="655"/>
    <cellStyle name="60% - 강조색4 2 5 2" xfId="17886"/>
    <cellStyle name="60% - 강조색4 2 6" xfId="656"/>
    <cellStyle name="60% - 강조색4 2 6 2" xfId="17887"/>
    <cellStyle name="60% - 강조색4 2 7" xfId="657"/>
    <cellStyle name="60% - 강조색4 2 7 2" xfId="17888"/>
    <cellStyle name="60% - 강조색4 2 8" xfId="658"/>
    <cellStyle name="60% - 강조색4 2 8 2" xfId="17889"/>
    <cellStyle name="60% - 강조색4 2 9" xfId="659"/>
    <cellStyle name="60% - 강조색4 2 9 2" xfId="17890"/>
    <cellStyle name="60% - 강조색4 3" xfId="660"/>
    <cellStyle name="60% - 강조색4 3 10" xfId="661"/>
    <cellStyle name="60% - 강조색4 3 10 2" xfId="17891"/>
    <cellStyle name="60% - 강조색4 3 11" xfId="662"/>
    <cellStyle name="60% - 강조색4 3 11 2" xfId="17892"/>
    <cellStyle name="60% - 강조색4 3 12" xfId="663"/>
    <cellStyle name="60% - 강조색4 3 12 2" xfId="17893"/>
    <cellStyle name="60% - 강조색4 3 13" xfId="664"/>
    <cellStyle name="60% - 강조색4 3 13 2" xfId="17894"/>
    <cellStyle name="60% - 강조색4 3 14" xfId="665"/>
    <cellStyle name="60% - 강조색4 3 14 2" xfId="17895"/>
    <cellStyle name="60% - 강조색4 3 15" xfId="17896"/>
    <cellStyle name="60% - 강조색4 3 16" xfId="17897"/>
    <cellStyle name="60% - 강조색4 3 17" xfId="17898"/>
    <cellStyle name="60% - 강조색4 3 2" xfId="666"/>
    <cellStyle name="60% - 강조색4 3 2 2" xfId="17899"/>
    <cellStyle name="60% - 강조색4 3 3" xfId="667"/>
    <cellStyle name="60% - 강조색4 3 3 2" xfId="17900"/>
    <cellStyle name="60% - 강조색4 3 4" xfId="668"/>
    <cellStyle name="60% - 강조색4 3 4 2" xfId="17901"/>
    <cellStyle name="60% - 강조색4 3 5" xfId="669"/>
    <cellStyle name="60% - 강조색4 3 5 2" xfId="17902"/>
    <cellStyle name="60% - 강조색4 3 6" xfId="670"/>
    <cellStyle name="60% - 강조색4 3 6 2" xfId="17903"/>
    <cellStyle name="60% - 강조색4 3 7" xfId="671"/>
    <cellStyle name="60% - 강조색4 3 7 2" xfId="17904"/>
    <cellStyle name="60% - 강조색4 3 8" xfId="672"/>
    <cellStyle name="60% - 강조색4 3 8 2" xfId="17905"/>
    <cellStyle name="60% - 강조색4 3 9" xfId="673"/>
    <cellStyle name="60% - 강조색4 3 9 2" xfId="17906"/>
    <cellStyle name="60% - 강조색4 4" xfId="17907"/>
    <cellStyle name="60% - 강조색4 4 2" xfId="17908"/>
    <cellStyle name="60% - 강조색4 5" xfId="17909"/>
    <cellStyle name="60% - 강조색4 5 2" xfId="17910"/>
    <cellStyle name="60% - 강조색4 6" xfId="17911"/>
    <cellStyle name="60% - 강조색4 6 2" xfId="17912"/>
    <cellStyle name="60% - 강조색4 7" xfId="17913"/>
    <cellStyle name="60% - 강조색4 7 2" xfId="17914"/>
    <cellStyle name="60% - 강조색4 8" xfId="17915"/>
    <cellStyle name="60% - 강조색4 8 2" xfId="17916"/>
    <cellStyle name="60% - 강조색4 9" xfId="17917"/>
    <cellStyle name="60% - 강조색4 9 2" xfId="17918"/>
    <cellStyle name="60% - 강조색5 10" xfId="17919"/>
    <cellStyle name="60% - 강조색5 2" xfId="674"/>
    <cellStyle name="60% - 강조색5 2 10" xfId="675"/>
    <cellStyle name="60% - 강조색5 2 10 2" xfId="17920"/>
    <cellStyle name="60% - 강조색5 2 11" xfId="676"/>
    <cellStyle name="60% - 강조색5 2 11 2" xfId="17921"/>
    <cellStyle name="60% - 강조색5 2 12" xfId="677"/>
    <cellStyle name="60% - 강조색5 2 12 2" xfId="17922"/>
    <cellStyle name="60% - 강조색5 2 13" xfId="678"/>
    <cellStyle name="60% - 강조색5 2 13 2" xfId="17923"/>
    <cellStyle name="60% - 강조색5 2 14" xfId="679"/>
    <cellStyle name="60% - 강조색5 2 14 2" xfId="17924"/>
    <cellStyle name="60% - 강조색5 2 15" xfId="17925"/>
    <cellStyle name="60% - 강조색5 2 2" xfId="680"/>
    <cellStyle name="60% - 강조색5 2 2 2" xfId="17926"/>
    <cellStyle name="60% - 강조색5 2 3" xfId="681"/>
    <cellStyle name="60% - 강조색5 2 3 2" xfId="17927"/>
    <cellStyle name="60% - 강조색5 2 4" xfId="682"/>
    <cellStyle name="60% - 강조색5 2 4 2" xfId="17928"/>
    <cellStyle name="60% - 강조색5 2 5" xfId="683"/>
    <cellStyle name="60% - 강조색5 2 5 2" xfId="17929"/>
    <cellStyle name="60% - 강조색5 2 6" xfId="684"/>
    <cellStyle name="60% - 강조색5 2 6 2" xfId="17930"/>
    <cellStyle name="60% - 강조색5 2 7" xfId="685"/>
    <cellStyle name="60% - 강조색5 2 7 2" xfId="17931"/>
    <cellStyle name="60% - 강조색5 2 8" xfId="686"/>
    <cellStyle name="60% - 강조색5 2 8 2" xfId="17932"/>
    <cellStyle name="60% - 강조색5 2 9" xfId="687"/>
    <cellStyle name="60% - 강조색5 2 9 2" xfId="17933"/>
    <cellStyle name="60% - 강조색5 3" xfId="688"/>
    <cellStyle name="60% - 강조색5 3 10" xfId="689"/>
    <cellStyle name="60% - 강조색5 3 10 2" xfId="17934"/>
    <cellStyle name="60% - 강조색5 3 11" xfId="690"/>
    <cellStyle name="60% - 강조색5 3 11 2" xfId="17935"/>
    <cellStyle name="60% - 강조색5 3 12" xfId="691"/>
    <cellStyle name="60% - 강조색5 3 12 2" xfId="17936"/>
    <cellStyle name="60% - 강조색5 3 13" xfId="692"/>
    <cellStyle name="60% - 강조색5 3 13 2" xfId="17937"/>
    <cellStyle name="60% - 강조색5 3 14" xfId="693"/>
    <cellStyle name="60% - 강조색5 3 14 2" xfId="17938"/>
    <cellStyle name="60% - 강조색5 3 15" xfId="17939"/>
    <cellStyle name="60% - 강조색5 3 2" xfId="694"/>
    <cellStyle name="60% - 강조색5 3 2 2" xfId="17940"/>
    <cellStyle name="60% - 강조색5 3 3" xfId="695"/>
    <cellStyle name="60% - 강조색5 3 3 2" xfId="17941"/>
    <cellStyle name="60% - 강조색5 3 4" xfId="696"/>
    <cellStyle name="60% - 강조색5 3 4 2" xfId="17942"/>
    <cellStyle name="60% - 강조색5 3 5" xfId="697"/>
    <cellStyle name="60% - 강조색5 3 5 2" xfId="17943"/>
    <cellStyle name="60% - 강조색5 3 6" xfId="698"/>
    <cellStyle name="60% - 강조색5 3 6 2" xfId="17944"/>
    <cellStyle name="60% - 강조색5 3 7" xfId="699"/>
    <cellStyle name="60% - 강조색5 3 7 2" xfId="17945"/>
    <cellStyle name="60% - 강조색5 3 8" xfId="700"/>
    <cellStyle name="60% - 강조색5 3 8 2" xfId="17946"/>
    <cellStyle name="60% - 강조색5 3 9" xfId="701"/>
    <cellStyle name="60% - 강조색5 3 9 2" xfId="17947"/>
    <cellStyle name="60% - 강조색5 4" xfId="17948"/>
    <cellStyle name="60% - 강조색5 4 2" xfId="17949"/>
    <cellStyle name="60% - 강조색5 5" xfId="17950"/>
    <cellStyle name="60% - 강조색5 5 2" xfId="17951"/>
    <cellStyle name="60% - 강조색5 6" xfId="17952"/>
    <cellStyle name="60% - 강조색5 6 2" xfId="17953"/>
    <cellStyle name="60% - 강조색5 7" xfId="17954"/>
    <cellStyle name="60% - 강조색5 7 2" xfId="17955"/>
    <cellStyle name="60% - 강조색5 8" xfId="17956"/>
    <cellStyle name="60% - 강조색5 8 2" xfId="17957"/>
    <cellStyle name="60% - 강조색5 9" xfId="17958"/>
    <cellStyle name="60% - 강조색5 9 2" xfId="17959"/>
    <cellStyle name="60% - 강조색6 10" xfId="17960"/>
    <cellStyle name="60% - 강조색6 2" xfId="702"/>
    <cellStyle name="60% - 강조색6 2 10" xfId="703"/>
    <cellStyle name="60% - 강조색6 2 10 2" xfId="17961"/>
    <cellStyle name="60% - 강조색6 2 11" xfId="704"/>
    <cellStyle name="60% - 강조색6 2 11 2" xfId="17962"/>
    <cellStyle name="60% - 강조색6 2 12" xfId="705"/>
    <cellStyle name="60% - 강조색6 2 12 2" xfId="17963"/>
    <cellStyle name="60% - 강조색6 2 13" xfId="706"/>
    <cellStyle name="60% - 강조색6 2 13 2" xfId="17964"/>
    <cellStyle name="60% - 강조색6 2 14" xfId="707"/>
    <cellStyle name="60% - 강조색6 2 14 2" xfId="17965"/>
    <cellStyle name="60% - 강조색6 2 15" xfId="17966"/>
    <cellStyle name="60% - 강조색6 2 16" xfId="17967"/>
    <cellStyle name="60% - 강조색6 2 17" xfId="17968"/>
    <cellStyle name="60% - 강조색6 2 2" xfId="708"/>
    <cellStyle name="60% - 강조색6 2 2 2" xfId="17969"/>
    <cellStyle name="60% - 강조색6 2 3" xfId="709"/>
    <cellStyle name="60% - 강조색6 2 3 2" xfId="17970"/>
    <cellStyle name="60% - 강조색6 2 4" xfId="710"/>
    <cellStyle name="60% - 강조색6 2 4 2" xfId="17971"/>
    <cellStyle name="60% - 강조색6 2 5" xfId="711"/>
    <cellStyle name="60% - 강조색6 2 5 2" xfId="17972"/>
    <cellStyle name="60% - 강조색6 2 6" xfId="712"/>
    <cellStyle name="60% - 강조색6 2 6 2" xfId="17973"/>
    <cellStyle name="60% - 강조색6 2 7" xfId="713"/>
    <cellStyle name="60% - 강조색6 2 7 2" xfId="17974"/>
    <cellStyle name="60% - 강조색6 2 8" xfId="714"/>
    <cellStyle name="60% - 강조색6 2 8 2" xfId="17975"/>
    <cellStyle name="60% - 강조색6 2 9" xfId="715"/>
    <cellStyle name="60% - 강조색6 2 9 2" xfId="17976"/>
    <cellStyle name="60% - 강조색6 3" xfId="716"/>
    <cellStyle name="60% - 강조색6 3 10" xfId="717"/>
    <cellStyle name="60% - 강조색6 3 10 2" xfId="17977"/>
    <cellStyle name="60% - 강조색6 3 11" xfId="718"/>
    <cellStyle name="60% - 강조색6 3 11 2" xfId="17978"/>
    <cellStyle name="60% - 강조색6 3 12" xfId="719"/>
    <cellStyle name="60% - 강조색6 3 12 2" xfId="17979"/>
    <cellStyle name="60% - 강조색6 3 13" xfId="720"/>
    <cellStyle name="60% - 강조색6 3 13 2" xfId="17980"/>
    <cellStyle name="60% - 강조색6 3 14" xfId="721"/>
    <cellStyle name="60% - 강조색6 3 14 2" xfId="17981"/>
    <cellStyle name="60% - 강조색6 3 15" xfId="17982"/>
    <cellStyle name="60% - 강조색6 3 16" xfId="17983"/>
    <cellStyle name="60% - 강조색6 3 17" xfId="17984"/>
    <cellStyle name="60% - 강조색6 3 2" xfId="722"/>
    <cellStyle name="60% - 강조색6 3 2 2" xfId="17985"/>
    <cellStyle name="60% - 강조색6 3 3" xfId="723"/>
    <cellStyle name="60% - 강조색6 3 3 2" xfId="17986"/>
    <cellStyle name="60% - 강조색6 3 4" xfId="724"/>
    <cellStyle name="60% - 강조색6 3 4 2" xfId="17987"/>
    <cellStyle name="60% - 강조색6 3 5" xfId="725"/>
    <cellStyle name="60% - 강조색6 3 5 2" xfId="17988"/>
    <cellStyle name="60% - 강조색6 3 6" xfId="726"/>
    <cellStyle name="60% - 강조색6 3 6 2" xfId="17989"/>
    <cellStyle name="60% - 강조색6 3 7" xfId="727"/>
    <cellStyle name="60% - 강조색6 3 7 2" xfId="17990"/>
    <cellStyle name="60% - 강조색6 3 8" xfId="728"/>
    <cellStyle name="60% - 강조색6 3 8 2" xfId="17991"/>
    <cellStyle name="60% - 강조색6 3 9" xfId="729"/>
    <cellStyle name="60% - 강조색6 3 9 2" xfId="17992"/>
    <cellStyle name="60% - 강조색6 4" xfId="17993"/>
    <cellStyle name="60% - 강조색6 4 2" xfId="17994"/>
    <cellStyle name="60% - 강조색6 5" xfId="17995"/>
    <cellStyle name="60% - 강조색6 5 2" xfId="17996"/>
    <cellStyle name="60% - 강조색6 6" xfId="17997"/>
    <cellStyle name="60% - 강조색6 6 2" xfId="17998"/>
    <cellStyle name="60% - 강조색6 7" xfId="17999"/>
    <cellStyle name="60% - 강조색6 7 2" xfId="18000"/>
    <cellStyle name="60% - 강조색6 8" xfId="18001"/>
    <cellStyle name="60% - 강조색6 8 2" xfId="18002"/>
    <cellStyle name="60% - 강조색6 9" xfId="18003"/>
    <cellStyle name="60% - 강조색6 9 2" xfId="18004"/>
    <cellStyle name="6mal" xfId="730"/>
    <cellStyle name="6mal 2" xfId="18005"/>
    <cellStyle name="_x0014_7." xfId="7813"/>
    <cellStyle name="80" xfId="731"/>
    <cellStyle name="８０" xfId="732"/>
    <cellStyle name="80 2" xfId="18006"/>
    <cellStyle name="８０ 2" xfId="18007"/>
    <cellStyle name="80 3" xfId="18008"/>
    <cellStyle name="８０ 3" xfId="18009"/>
    <cellStyle name="80 4" xfId="18010"/>
    <cellStyle name="８０ 4" xfId="18011"/>
    <cellStyle name="800" xfId="733"/>
    <cellStyle name="800 2" xfId="18012"/>
    <cellStyle name="82" xfId="7814"/>
    <cellStyle name="9" xfId="18013"/>
    <cellStyle name="9 2" xfId="18014"/>
    <cellStyle name="90" xfId="734"/>
    <cellStyle name="90 2" xfId="18015"/>
    <cellStyle name="A" xfId="2967"/>
    <cellStyle name="A 2" xfId="18016"/>
    <cellStyle name="Ā _x0010_က랐_xdc01_땯_x0001_" xfId="8936"/>
    <cellStyle name="A_도로" xfId="8937"/>
    <cellStyle name="A_부대초안" xfId="8938"/>
    <cellStyle name="A_부대초안_견적의뢰" xfId="8939"/>
    <cellStyle name="A_부대초안_김포투찰" xfId="8940"/>
    <cellStyle name="A_부대초안_김포투찰_견적의뢰" xfId="8941"/>
    <cellStyle name="A_토목내역서" xfId="8942"/>
    <cellStyle name="A_토목내역서_도로" xfId="8943"/>
    <cellStyle name="A_토목내역서_부대초안" xfId="8944"/>
    <cellStyle name="A_토목내역서_부대초안_견적의뢰" xfId="8945"/>
    <cellStyle name="A_토목내역서_부대초안_김포투찰" xfId="8946"/>
    <cellStyle name="A_토목내역서_부대초안_김포투찰_견적의뢰" xfId="8947"/>
    <cellStyle name="A¨" xfId="2968"/>
    <cellStyle name="A¨ 2" xfId="18017"/>
    <cellStyle name="A¨­￠￢￠O [0]_AO¨uRCN¡¾U " xfId="18018"/>
    <cellStyle name="A¨­￠￢￠O_AO¨uRCN¡¾U " xfId="18019"/>
    <cellStyle name="aa" xfId="8948"/>
    <cellStyle name="ac" xfId="2969"/>
    <cellStyle name="Aⓒ" xfId="8949"/>
    <cellStyle name="ac 2" xfId="18020"/>
    <cellStyle name="Aⓒ 2" xfId="18021"/>
    <cellStyle name="ac 3" xfId="18022"/>
    <cellStyle name="Aⓒ 3" xfId="18023"/>
    <cellStyle name="ac 4" xfId="18024"/>
    <cellStyle name="Aⓒ 4" xfId="18025"/>
    <cellStyle name="Accent1" xfId="9737"/>
    <cellStyle name="Accent2" xfId="9738"/>
    <cellStyle name="Accent3" xfId="9739"/>
    <cellStyle name="Accent4" xfId="9740"/>
    <cellStyle name="Accent5" xfId="9741"/>
    <cellStyle name="Accent6" xfId="9742"/>
    <cellStyle name="Actual Date" xfId="2970"/>
    <cellStyle name="Actual Date 2" xfId="18026"/>
    <cellStyle name="Ae" xfId="2971"/>
    <cellStyle name="Åë" xfId="2972"/>
    <cellStyle name="Ae 2" xfId="18027"/>
    <cellStyle name="Åë 2" xfId="18028"/>
    <cellStyle name="Ae 3" xfId="18029"/>
    <cellStyle name="Åë 3" xfId="18030"/>
    <cellStyle name="Ae 4" xfId="18031"/>
    <cellStyle name="Åë 4" xfId="18032"/>
    <cellStyle name="Aee" xfId="2973"/>
    <cellStyle name="Aee­ " xfId="2974"/>
    <cellStyle name="Aee­  2" xfId="18033"/>
    <cellStyle name="Åëè­ [" xfId="2975"/>
    <cellStyle name="Åëè­ [ 2" xfId="18034"/>
    <cellStyle name="AeE­ [0]_  A¾  CO  " xfId="2976"/>
    <cellStyle name="ÅëÈ­ [0]_¸ðÇü¸·" xfId="2977"/>
    <cellStyle name="AeE­ [0]_¸ðCu¸· 10" xfId="18035"/>
    <cellStyle name="ÅëÈ­ [0]_¸ðÇü¸· 10" xfId="18036"/>
    <cellStyle name="AeE­ [0]_¸ðCu¸· 11" xfId="18037"/>
    <cellStyle name="ÅëÈ­ [0]_¸ðÇü¸· 11" xfId="18038"/>
    <cellStyle name="AeE­ [0]_¸ðCu¸· 2" xfId="18039"/>
    <cellStyle name="ÅëÈ­ [0]_¸ðÇü¸· 2" xfId="18040"/>
    <cellStyle name="AeE­ [0]_¸ðCu¸· 3" xfId="18041"/>
    <cellStyle name="ÅëÈ­ [0]_¸ðÇü¸· 3" xfId="18042"/>
    <cellStyle name="AeE­ [0]_¸ðCu¸· 4" xfId="18043"/>
    <cellStyle name="ÅëÈ­ [0]_¸ðÇü¸· 4" xfId="18044"/>
    <cellStyle name="AeE­ [0]_¸ðCu¸· 5" xfId="18045"/>
    <cellStyle name="ÅëÈ­ [0]_¸ðÇü¸· 5" xfId="18046"/>
    <cellStyle name="AeE­ [0]_¸ðCu¸· 6" xfId="18047"/>
    <cellStyle name="ÅëÈ­ [0]_¸ðÇü¸· 6" xfId="18048"/>
    <cellStyle name="AeE­ [0]_¸ðCu¸· 7" xfId="18049"/>
    <cellStyle name="ÅëÈ­ [0]_¸ðÇü¸· 7" xfId="18050"/>
    <cellStyle name="AeE­ [0]_¸ðCu¸· 8" xfId="18051"/>
    <cellStyle name="ÅëÈ­ [0]_¸ðÇü¸· 8" xfId="18052"/>
    <cellStyle name="AeE­ [0]_¸ðCu¸· 9" xfId="18053"/>
    <cellStyle name="ÅëÈ­ [0]_¸ðÇü¸· 9" xfId="18054"/>
    <cellStyle name="AeE­ [0]_¿­¸° INT" xfId="8950"/>
    <cellStyle name="ÅëÈ­ [0]_»ç¾÷È¿°ú" xfId="8951"/>
    <cellStyle name="AeE­ [0]_≫o·I¿i AO°￡¾÷¹≪ ¾c½A " xfId="2978"/>
    <cellStyle name="ÅëÈ­ [0]_½Ç¿¹PL " xfId="8952"/>
    <cellStyle name="AeE­ [0]_¾÷A¾º° _대갑기성2회050129(work)" xfId="8953"/>
    <cellStyle name="ÅëÈ­ [0]_Á¦Á¶1ºÎ1°ú ÇöÈ² " xfId="8954"/>
    <cellStyle name="AeE­ [0]_A¾COA¶°AºÐ " xfId="8955"/>
    <cellStyle name="ÅëÈ­ [0]_Á¾ÇÕÃ¶°ÅºÐ " xfId="8956"/>
    <cellStyle name="AeE­ [0]_AoAUAy°eC￥ " xfId="8957"/>
    <cellStyle name="ÅëÈ­ [0]_ÅõÀÚÁý°èÇ¥ " xfId="8958"/>
    <cellStyle name="AeE­ [0]_AoAUAy°eC￥ _T2정산분석" xfId="8963"/>
    <cellStyle name="ÅëÈ­ [0]_ÅõÀÚÁý°èÇ¥ _T2정산분석" xfId="8964"/>
    <cellStyle name="AeE­ [0]_AoAUAy°eC￥ _대갑기성2회050129(work)" xfId="8959"/>
    <cellStyle name="ÅëÈ­ [0]_ÅõÀÚÁý°èÇ¥ _대갑기성2회050129(work)" xfId="8960"/>
    <cellStyle name="AeE­ [0]_AoAUAy°eC￥ _설비내역" xfId="8961"/>
    <cellStyle name="ÅëÈ­ [0]_ÅõÀÚÁý°èÇ¥ _설비내역" xfId="8962"/>
    <cellStyle name="AeE­ [0]_C￥Ao_AoAUAy°eC￥ " xfId="8965"/>
    <cellStyle name="ÅëÈ­ [0]_Ç¥Áö_ÅõÀÚÁý°èÇ¥ " xfId="8966"/>
    <cellStyle name="AeE­ [0]_INQUIRY ¿μ¾÷AßAø " xfId="8967"/>
    <cellStyle name="ÅëÈ­ [0]_laroux" xfId="2979"/>
    <cellStyle name="AeE­ [0]_laroux_1" xfId="8968"/>
    <cellStyle name="ÅëÈ­ [0]_laroux_1" xfId="8969"/>
    <cellStyle name="AeE­ [0]_laroux_2" xfId="8970"/>
    <cellStyle name="ÅëÈ­ [0]_laroux_2" xfId="8971"/>
    <cellStyle name="AeE­ [0]_º≫¼± ±æ¾i±uºI ¼o·R Ay°eC￥ " xfId="8972"/>
    <cellStyle name="Aee­ _0312삼광시스템-모빌랙16종(1)" xfId="8973"/>
    <cellStyle name="Aee 2" xfId="18055"/>
    <cellStyle name="Aee 3" xfId="18056"/>
    <cellStyle name="Aee 4" xfId="18057"/>
    <cellStyle name="AeE­_  A¾  CO  " xfId="2980"/>
    <cellStyle name="ÅëÈ­_¸ðÇü¸·" xfId="2981"/>
    <cellStyle name="AeE­_¸ðCu¸· 10" xfId="18058"/>
    <cellStyle name="ÅëÈ­_¸ðÇü¸· 10" xfId="18059"/>
    <cellStyle name="AeE­_¸ðCu¸· 11" xfId="18060"/>
    <cellStyle name="ÅëÈ­_¸ðÇü¸· 11" xfId="18061"/>
    <cellStyle name="AeE­_¸ðCu¸· 2" xfId="18062"/>
    <cellStyle name="ÅëÈ­_¸ðÇü¸· 2" xfId="18063"/>
    <cellStyle name="AeE­_¸ðCu¸· 3" xfId="18064"/>
    <cellStyle name="ÅëÈ­_¸ðÇü¸· 3" xfId="18065"/>
    <cellStyle name="AeE­_¸ðCu¸· 4" xfId="18066"/>
    <cellStyle name="ÅëÈ­_¸ðÇü¸· 4" xfId="18067"/>
    <cellStyle name="AeE­_¸ðCu¸· 5" xfId="18068"/>
    <cellStyle name="ÅëÈ­_¸ðÇü¸· 5" xfId="18069"/>
    <cellStyle name="AeE­_¸ðCu¸· 6" xfId="18070"/>
    <cellStyle name="ÅëÈ­_¸ðÇü¸· 6" xfId="18071"/>
    <cellStyle name="AeE­_¸ðCu¸· 7" xfId="18072"/>
    <cellStyle name="ÅëÈ­_¸ðÇü¸· 7" xfId="18073"/>
    <cellStyle name="AeE­_¸ðCu¸· 8" xfId="18074"/>
    <cellStyle name="ÅëÈ­_¸ðÇü¸· 8" xfId="18075"/>
    <cellStyle name="AeE­_¸ðCu¸· 9" xfId="18076"/>
    <cellStyle name="ÅëÈ­_¸ðÇü¸· 9" xfId="18077"/>
    <cellStyle name="AeE­_¿­¸° INT" xfId="8974"/>
    <cellStyle name="ÅëÈ­_»ç¾÷È¿°ú" xfId="8975"/>
    <cellStyle name="AeE­_≫o·I¿i AO°￡¾÷¹≪ ¾c½A " xfId="2982"/>
    <cellStyle name="ÅëÈ­_½Ç¿¹PL " xfId="8976"/>
    <cellStyle name="AeE­_¾÷A¾º° _대갑기성2회050129(work)" xfId="8977"/>
    <cellStyle name="ÅëÈ­_Á¦Á¶1ºÎ1°ú ÇöÈ² " xfId="8978"/>
    <cellStyle name="AeE­_A¾COA¶°AºÐ " xfId="8979"/>
    <cellStyle name="ÅëÈ­_Á¾ÇÕÃ¶°ÅºÐ " xfId="8980"/>
    <cellStyle name="AeE­_AoAUAy°eC￥ " xfId="8981"/>
    <cellStyle name="ÅëÈ­_ÅõÀÚÁý°èÇ¥ " xfId="8982"/>
    <cellStyle name="AeE­_AoAUAy°eC￥ _T2정산분석" xfId="8987"/>
    <cellStyle name="ÅëÈ­_ÅõÀÚÁý°èÇ¥ _T2정산분석" xfId="8988"/>
    <cellStyle name="AeE­_AoAUAy°eC￥ _대갑기성2회050129(work)" xfId="8983"/>
    <cellStyle name="ÅëÈ­_ÅõÀÚÁý°èÇ¥ _대갑기성2회050129(work)" xfId="8984"/>
    <cellStyle name="AeE­_AoAUAy°eC￥ _설비내역" xfId="8985"/>
    <cellStyle name="ÅëÈ­_ÅõÀÚÁý°èÇ¥ _설비내역" xfId="8986"/>
    <cellStyle name="AeE­_C￥Ao_AoAUAy°eC￥ " xfId="8989"/>
    <cellStyle name="ÅëÈ­_Ç¥Áö_ÅõÀÚÁý°èÇ¥ " xfId="8990"/>
    <cellStyle name="AeE­_INQUIRY ¿μ¾÷AßAø " xfId="8991"/>
    <cellStyle name="ÅëÈ­_laroux" xfId="2983"/>
    <cellStyle name="AeE­_laroux_1" xfId="8992"/>
    <cellStyle name="ÅëÈ­_laroux_1" xfId="8993"/>
    <cellStyle name="AeE­_laroux_2" xfId="8994"/>
    <cellStyle name="ÅëÈ­_laroux_2" xfId="8995"/>
    <cellStyle name="AeE­_º≫¼± ±æ¾i±uºI ¼o·R Ay°eC￥ " xfId="8996"/>
    <cellStyle name="Aee¡" xfId="2984"/>
    <cellStyle name="Aee¡ 2" xfId="18078"/>
    <cellStyle name="AeE¡ⓒ [0]_AO¨uRCN¡¾U " xfId="18079"/>
    <cellStyle name="AeE¡ⓒ_AO¨uRCN¡¾U " xfId="18080"/>
    <cellStyle name="Aee￠" xfId="2985"/>
    <cellStyle name="Aee￠ 2" xfId="18081"/>
    <cellStyle name="Afrundet valuta_PLDT" xfId="2986"/>
    <cellStyle name="ALIGNMENT" xfId="2987"/>
    <cellStyle name="ALIGNMENT 2" xfId="18082"/>
    <cellStyle name="AoA¤μCAo ¾EA½" xfId="8999"/>
    <cellStyle name="args.style" xfId="2988"/>
    <cellStyle name="args.style 2" xfId="18083"/>
    <cellStyle name="arial12" xfId="2989"/>
    <cellStyle name="arial12 2" xfId="18084"/>
    <cellStyle name="arial14" xfId="2990"/>
    <cellStyle name="arial14 2" xfId="18085"/>
    <cellStyle name="Äþ" xfId="2991"/>
    <cellStyle name="Äþ 2" xfId="18086"/>
    <cellStyle name="Aþ¸" xfId="2992"/>
    <cellStyle name="Aþ¸ 2" xfId="18087"/>
    <cellStyle name="Äþ¸¶ [" xfId="2993"/>
    <cellStyle name="Äþ¸¶ [ 2" xfId="18088"/>
    <cellStyle name="AÞ¸¶ [0]_  A¾  CO  " xfId="2994"/>
    <cellStyle name="ÄÞ¸¶ [0]_¸ðÇü¸·" xfId="2995"/>
    <cellStyle name="AÞ¸¶ [0]_¸ðCu¸· 10" xfId="18089"/>
    <cellStyle name="ÄÞ¸¶ [0]_¸ðÇü¸· 10" xfId="18090"/>
    <cellStyle name="AÞ¸¶ [0]_¸ðCu¸· 11" xfId="18091"/>
    <cellStyle name="ÄÞ¸¶ [0]_¸ðÇü¸· 11" xfId="18092"/>
    <cellStyle name="AÞ¸¶ [0]_¸ðCu¸· 2" xfId="18093"/>
    <cellStyle name="ÄÞ¸¶ [0]_¸ðÇü¸· 2" xfId="18094"/>
    <cellStyle name="AÞ¸¶ [0]_¸ðCu¸· 3" xfId="18095"/>
    <cellStyle name="ÄÞ¸¶ [0]_¸ðÇü¸· 3" xfId="18096"/>
    <cellStyle name="AÞ¸¶ [0]_¸ðCu¸· 4" xfId="18097"/>
    <cellStyle name="ÄÞ¸¶ [0]_¸ðÇü¸· 4" xfId="18098"/>
    <cellStyle name="AÞ¸¶ [0]_¸ðCu¸· 5" xfId="18099"/>
    <cellStyle name="ÄÞ¸¶ [0]_¸ðÇü¸· 5" xfId="18100"/>
    <cellStyle name="AÞ¸¶ [0]_¸ðCu¸· 6" xfId="18101"/>
    <cellStyle name="ÄÞ¸¶ [0]_¸ðÇü¸· 6" xfId="18102"/>
    <cellStyle name="AÞ¸¶ [0]_¸ðCu¸· 7" xfId="18103"/>
    <cellStyle name="ÄÞ¸¶ [0]_¸ðÇü¸· 7" xfId="18104"/>
    <cellStyle name="AÞ¸¶ [0]_¸ðCu¸· 8" xfId="18105"/>
    <cellStyle name="ÄÞ¸¶ [0]_¸ðÇü¸· 8" xfId="18106"/>
    <cellStyle name="AÞ¸¶ [0]_¸ðCu¸· 9" xfId="18107"/>
    <cellStyle name="ÄÞ¸¶ [0]_¸ðÇü¸· 9" xfId="18108"/>
    <cellStyle name="AÞ¸¶ [0]_¿­¸° INT" xfId="9000"/>
    <cellStyle name="ÄÞ¸¶ [0]_»ç¾÷È¿°ú" xfId="9001"/>
    <cellStyle name="AÞ¸¶ [0]_≫o·I¿i AO°￡¾÷¹≪ ¾c½A " xfId="2996"/>
    <cellStyle name="ÄÞ¸¶ [0]_Á¦Á¶1ºÎ1°ú ÇöÈ² " xfId="9002"/>
    <cellStyle name="AÞ¸¶ [0]_A¾COA¶°AºÐ " xfId="9003"/>
    <cellStyle name="ÄÞ¸¶ [0]_Á¾ÇÕÃ¶°ÅºÐ " xfId="9004"/>
    <cellStyle name="AÞ¸¶ [0]_AoAUAy°eC￥ " xfId="9005"/>
    <cellStyle name="ÄÞ¸¶ [0]_ÅõÀÚÁý°èÇ¥ " xfId="9006"/>
    <cellStyle name="AÞ¸¶ [0]_AoAUAy°eC￥ _T2정산분석" xfId="9011"/>
    <cellStyle name="ÄÞ¸¶ [0]_ÅõÀÚÁý°èÇ¥ _T2정산분석" xfId="9012"/>
    <cellStyle name="AÞ¸¶ [0]_AoAUAy°eC￥ _대갑기성2회050129(work)" xfId="9007"/>
    <cellStyle name="ÄÞ¸¶ [0]_ÅõÀÚÁý°èÇ¥ _대갑기성2회050129(work)" xfId="9008"/>
    <cellStyle name="AÞ¸¶ [0]_AoAUAy°eC￥ _설비내역" xfId="9009"/>
    <cellStyle name="ÄÞ¸¶ [0]_ÅõÀÚÁý°èÇ¥ _설비내역" xfId="9010"/>
    <cellStyle name="AÞ¸¶ [0]_C￥Ao_AoAUAy°eC￥ " xfId="9013"/>
    <cellStyle name="ÄÞ¸¶ [0]_Ç¥Áö_ÅõÀÚÁý°èÇ¥ " xfId="9014"/>
    <cellStyle name="AÞ¸¶ [0]_INQUIRY ¿μ¾÷AßAø " xfId="9015"/>
    <cellStyle name="ÄÞ¸¶ [0]_laroux" xfId="2997"/>
    <cellStyle name="AÞ¸¶ [0]_laroux_1" xfId="9016"/>
    <cellStyle name="ÄÞ¸¶ [0]_laroux_1" xfId="9017"/>
    <cellStyle name="AÞ¸¶ [0]_laroux_2" xfId="9018"/>
    <cellStyle name="ÄÞ¸¶ [0]_laroux_2" xfId="9019"/>
    <cellStyle name="AÞ¸¶ [0]_laroux_도담차량공작실설계서" xfId="18109"/>
    <cellStyle name="ÄÞ¸¶ [0]_laroux_도담차량공작실설계서" xfId="18110"/>
    <cellStyle name="AÞ¸¶ [0]_laroux_도담차량공작실설계서 10" xfId="18111"/>
    <cellStyle name="ÄÞ¸¶ [0]_laroux_도담차량공작실설계서 10" xfId="18112"/>
    <cellStyle name="AÞ¸¶ [0]_laroux_도담차량공작실설계서 11" xfId="18113"/>
    <cellStyle name="ÄÞ¸¶ [0]_laroux_도담차량공작실설계서 11" xfId="18114"/>
    <cellStyle name="AÞ¸¶ [0]_laroux_도담차량공작실설계서 12" xfId="18115"/>
    <cellStyle name="ÄÞ¸¶ [0]_laroux_도담차량공작실설계서 12" xfId="18116"/>
    <cellStyle name="AÞ¸¶ [0]_laroux_도담차량공작실설계서 13" xfId="18117"/>
    <cellStyle name="ÄÞ¸¶ [0]_laroux_도담차량공작실설계서 13" xfId="18118"/>
    <cellStyle name="AÞ¸¶ [0]_laroux_도담차량공작실설계서 2" xfId="18119"/>
    <cellStyle name="ÄÞ¸¶ [0]_laroux_도담차량공작실설계서 2" xfId="18120"/>
    <cellStyle name="AÞ¸¶ [0]_laroux_도담차량공작실설계서 3" xfId="18121"/>
    <cellStyle name="ÄÞ¸¶ [0]_laroux_도담차량공작실설계서 3" xfId="18122"/>
    <cellStyle name="AÞ¸¶ [0]_laroux_도담차량공작실설계서 4" xfId="18123"/>
    <cellStyle name="ÄÞ¸¶ [0]_laroux_도담차량공작실설계서 4" xfId="18124"/>
    <cellStyle name="AÞ¸¶ [0]_laroux_도담차량공작실설계서 5" xfId="18125"/>
    <cellStyle name="ÄÞ¸¶ [0]_laroux_도담차량공작실설계서 5" xfId="18126"/>
    <cellStyle name="AÞ¸¶ [0]_laroux_도담차량공작실설계서 6" xfId="18127"/>
    <cellStyle name="ÄÞ¸¶ [0]_laroux_도담차량공작실설계서 6" xfId="18128"/>
    <cellStyle name="AÞ¸¶ [0]_laroux_도담차량공작실설계서 7" xfId="18129"/>
    <cellStyle name="ÄÞ¸¶ [0]_laroux_도담차량공작실설계서 7" xfId="18130"/>
    <cellStyle name="AÞ¸¶ [0]_laroux_도담차량공작실설계서 8" xfId="18131"/>
    <cellStyle name="ÄÞ¸¶ [0]_laroux_도담차량공작실설계서 8" xfId="18132"/>
    <cellStyle name="AÞ¸¶ [0]_laroux_도담차량공작실설계서 9" xfId="18133"/>
    <cellStyle name="ÄÞ¸¶ [0]_laroux_도담차량공작실설계서 9" xfId="18134"/>
    <cellStyle name="AÞ¸¶ [0]_laroux_도담차량공작실신설공사" xfId="18135"/>
    <cellStyle name="ÄÞ¸¶ [0]_laroux_도담차량공작실신설공사" xfId="18136"/>
    <cellStyle name="AÞ¸¶ [0]_laroux_도담차량공작실신설공사 2" xfId="18137"/>
    <cellStyle name="ÄÞ¸¶ [0]_laroux_도담차량공작실신설공사 2" xfId="18138"/>
    <cellStyle name="AÞ¸¶ [0]_laroux_도담차량공작실신설공사 3" xfId="18139"/>
    <cellStyle name="ÄÞ¸¶ [0]_laroux_도담차량공작실신설공사 3" xfId="18140"/>
    <cellStyle name="AÞ¸¶ [0]_laroux_상장가도교설계서" xfId="18141"/>
    <cellStyle name="ÄÞ¸¶ [0]_laroux_상장가도교수량산출" xfId="18142"/>
    <cellStyle name="AÞ¸¶ [0]_º≫¼± ±æ¾i±uºI ¼o·R Ay°eC￥ " xfId="9020"/>
    <cellStyle name="AÞ¸¶_  A¾  CO  " xfId="2998"/>
    <cellStyle name="ÄÞ¸¶_¸ðÇü¸·" xfId="2999"/>
    <cellStyle name="AÞ¸¶_¸ðCu¸· 10" xfId="18143"/>
    <cellStyle name="ÄÞ¸¶_¸ðÇü¸· 10" xfId="18144"/>
    <cellStyle name="AÞ¸¶_¸ðCu¸· 11" xfId="18145"/>
    <cellStyle name="ÄÞ¸¶_¸ðÇü¸· 11" xfId="18146"/>
    <cellStyle name="AÞ¸¶_¸ðCu¸· 2" xfId="18147"/>
    <cellStyle name="ÄÞ¸¶_¸ðÇü¸· 2" xfId="18148"/>
    <cellStyle name="AÞ¸¶_¸ðCu¸· 3" xfId="18149"/>
    <cellStyle name="ÄÞ¸¶_¸ðÇü¸· 3" xfId="18150"/>
    <cellStyle name="AÞ¸¶_¸ðCu¸· 4" xfId="18151"/>
    <cellStyle name="ÄÞ¸¶_¸ðÇü¸· 4" xfId="18152"/>
    <cellStyle name="AÞ¸¶_¸ðCu¸· 5" xfId="18153"/>
    <cellStyle name="ÄÞ¸¶_¸ðÇü¸· 5" xfId="18154"/>
    <cellStyle name="AÞ¸¶_¸ðCu¸· 6" xfId="18155"/>
    <cellStyle name="ÄÞ¸¶_¸ðÇü¸· 6" xfId="18156"/>
    <cellStyle name="AÞ¸¶_¸ðCu¸· 7" xfId="18157"/>
    <cellStyle name="ÄÞ¸¶_¸ðÇü¸· 7" xfId="18158"/>
    <cellStyle name="AÞ¸¶_¸ðCu¸· 8" xfId="18159"/>
    <cellStyle name="ÄÞ¸¶_¸ðÇü¸· 8" xfId="18160"/>
    <cellStyle name="AÞ¸¶_¸ðCu¸· 9" xfId="18161"/>
    <cellStyle name="ÄÞ¸¶_¸ðÇü¸· 9" xfId="18162"/>
    <cellStyle name="AÞ¸¶_¿­¸° INT" xfId="9021"/>
    <cellStyle name="ÄÞ¸¶_»ç¾÷È¿°ú" xfId="9022"/>
    <cellStyle name="AÞ¸¶_≫o·I¿i AO°￡¾÷¹≪ ¾c½A " xfId="3000"/>
    <cellStyle name="ÄÞ¸¶_½Ç¿¹PL " xfId="9023"/>
    <cellStyle name="AÞ¸¶_¾÷A¾º° _대갑기성2회050129(work)" xfId="9024"/>
    <cellStyle name="ÄÞ¸¶_Á¦Á¶1ºÎ1°ú ÇöÈ² " xfId="9025"/>
    <cellStyle name="AÞ¸¶_A¾COA¶°AºÐ " xfId="9026"/>
    <cellStyle name="ÄÞ¸¶_Á¾ÇÕÃ¶°ÅºÐ " xfId="9027"/>
    <cellStyle name="AÞ¸¶_AoAUAy°eC￥ " xfId="9028"/>
    <cellStyle name="ÄÞ¸¶_ÅõÀÚÁý°èÇ¥ " xfId="9029"/>
    <cellStyle name="AÞ¸¶_C￥Ao_AoAUAy°eC￥ " xfId="9030"/>
    <cellStyle name="ÄÞ¸¶_Ç¥Áö_ÅõÀÚÁý°èÇ¥ " xfId="9031"/>
    <cellStyle name="AÞ¸¶_INQUIRY ¿μ¾÷AßAø " xfId="9032"/>
    <cellStyle name="ÄÞ¸¶_laroux" xfId="3001"/>
    <cellStyle name="AÞ¸¶_laroux_1" xfId="9033"/>
    <cellStyle name="ÄÞ¸¶_laroux_1" xfId="9034"/>
    <cellStyle name="AÞ¸¶_laroux_2" xfId="9035"/>
    <cellStyle name="ÄÞ¸¶_laroux_2" xfId="9036"/>
    <cellStyle name="AÞ¸¶_º≫¼± ±æ¾i±uºI ¼o·R Ay°eC￥ " xfId="9037"/>
    <cellStyle name="_x0001_b" xfId="3002"/>
    <cellStyle name="b?þ?b?þ?b?þ?b?þ?b?þ?b?þ?b?þ?b?þ?b?þ?b?þ?b灌þ?b?þ?&lt;?b?þ?b濬þ?b?þ?b?þ昰_x0018_?þ????_x0008_" xfId="9038"/>
    <cellStyle name="b?þ?b?þ?b?þ?b灌þ?b?þ?&lt;?b?þ?b濬þ?b?þ?b?þ昰_x0018_?þ????_x0008_" xfId="9039"/>
    <cellStyle name="b␌þකb濰þඪb瀠þයb灌þ්b炈þ宐&lt;෢b濈þෲb濬þขb瀐þฒb瀰þ昰_x0018_⋸þ㤕䰀ጤܕ_x0008_" xfId="9040"/>
    <cellStyle name="Bad" xfId="9743"/>
    <cellStyle name="Bold 11" xfId="3003"/>
    <cellStyle name="Bold 11 2" xfId="18163"/>
    <cellStyle name="Border" xfId="3004"/>
    <cellStyle name="b嬜þപb嬼þഺb孬þൊb⍜þ൚b⍼þ൪b⎨þൺb⏜þඊb␌þකb濰þඪb瀠þයb灌þ්b炈þ宐&lt;෢b濈þෲb濬þขb瀐þฒb瀰þ昰_x0018_⋸þ㤕䰀ጤܕ_x0008_" xfId="9041"/>
    <cellStyle name="C" xfId="3005"/>
    <cellStyle name="C 2" xfId="18164"/>
    <cellStyle name="C_도로" xfId="9042"/>
    <cellStyle name="C_부대초안" xfId="9043"/>
    <cellStyle name="C_부대초안_견적의뢰" xfId="9044"/>
    <cellStyle name="C_부대초안_김포투찰" xfId="9045"/>
    <cellStyle name="C_부대초안_김포투찰_견적의뢰" xfId="9046"/>
    <cellStyle name="C_토목내역서" xfId="9047"/>
    <cellStyle name="C_토목내역서_도로" xfId="9048"/>
    <cellStyle name="C_토목내역서_부대초안" xfId="9049"/>
    <cellStyle name="C_토목내역서_부대초안_견적의뢰" xfId="9050"/>
    <cellStyle name="C_토목내역서_부대초안_김포투찰" xfId="9051"/>
    <cellStyle name="C_토목내역서_부대초안_김포투찰_견적의뢰" xfId="9052"/>
    <cellStyle name="C¡IA¨ª_¡ic¨u¡A¨￢I¨￢¡Æ AN¡Æe " xfId="3006"/>
    <cellStyle name="Ç¥" xfId="3007"/>
    <cellStyle name="Ç¥ 2" xfId="18165"/>
    <cellStyle name="C￥AØ_  A¾  CO  " xfId="3008"/>
    <cellStyle name="Ç¥ÁØ_¸ðÇü¸·" xfId="3009"/>
    <cellStyle name="C￥AØ_¿ø°¡°e≫e" xfId="9053"/>
    <cellStyle name="Ç¥ÁØ_»ç¾÷È¿°ú" xfId="9054"/>
    <cellStyle name="C￥AØ_≫c¾÷ºIº° AN°e " xfId="9055"/>
    <cellStyle name="Ç¥ÁØ_°¡¼³" xfId="9056"/>
    <cellStyle name="C￥AØ_°­´c (2)" xfId="9744"/>
    <cellStyle name="Ç¥ÁØ_°­´ç (2)" xfId="3010"/>
    <cellStyle name="C￥AØ_°­´c (2) 2" xfId="18166"/>
    <cellStyle name="Ç¥ÁØ_°­´ç (2) 2" xfId="18167"/>
    <cellStyle name="C￥AØ_°­´c (2) 2 2" xfId="18168"/>
    <cellStyle name="Ç¥ÁØ_°­´ç (2) 3" xfId="18169"/>
    <cellStyle name="C￥AØ_°­´c (2)_광명견적대비1010" xfId="3011"/>
    <cellStyle name="Ç¥ÁØ_°­´ç (2)_광명견적대비1010" xfId="3012"/>
    <cellStyle name="C￥AØ_°­´c (2)_광명견적대비1010_2953-01L" xfId="9057"/>
    <cellStyle name="Ç¥ÁØ_°­´ç (2)_광명견적대비1010_2953-01L" xfId="9058"/>
    <cellStyle name="C￥AØ_°­´c (2)_광명견적대비1010_경기예고(수정)" xfId="9059"/>
    <cellStyle name="Ç¥ÁØ_°­´ç (2)_광명견적대비1010_경기예고(수정)" xfId="9060"/>
    <cellStyle name="C￥AØ_°­´c (2)_광명견적대비1010_경기예고내역서" xfId="9061"/>
    <cellStyle name="Ç¥ÁØ_°­´ç (2)_광명견적대비1010_경기예고내역서" xfId="9062"/>
    <cellStyle name="C￥AØ_°­´c (2)_광명견적대비1010_물가자료(2006년3월)-1" xfId="9063"/>
    <cellStyle name="Ç¥ÁØ_°­´ç (2)_광명견적대비1010_물가자료(2006년3월)-1" xfId="9064"/>
    <cellStyle name="C￥AØ_°­´c (2)_광명견적대비1010_복사본 상부기계(수정)kjs" xfId="9065"/>
    <cellStyle name="Ç¥ÁØ_°­´ç (2)_광명견적대비1010_복사본 상부기계(수정)kjs" xfId="9066"/>
    <cellStyle name="C￥AØ_°­´c (2)_광명견적대비1010_상부기계(수정)" xfId="9067"/>
    <cellStyle name="Ç¥ÁØ_°­´ç (2)_광명견적대비1010_상부기계(수정)" xfId="9068"/>
    <cellStyle name="C￥AØ_°­´c (2)_광명견적대비1010_일위대가(2005년12월)" xfId="9069"/>
    <cellStyle name="Ç¥ÁØ_°­´ç (2)_광명견적대비1010_일위대가(2005년12월)" xfId="9070"/>
    <cellStyle name="C￥AØ_°­´c (2)_광명관급" xfId="3013"/>
    <cellStyle name="Ç¥ÁØ_°­´ç (2)_광명관급" xfId="3014"/>
    <cellStyle name="C￥AØ_°­´c (2)_광명관급 10" xfId="3015"/>
    <cellStyle name="Ç¥ÁØ_°­´ç (2)_광명관급 2" xfId="18170"/>
    <cellStyle name="C￥AØ_°­´c (2)_광명관급 3" xfId="18171"/>
    <cellStyle name="Ç¥ÁØ_°­´ç (2)_광명관급 3" xfId="18172"/>
    <cellStyle name="C￥AØ_°­´c (2)_광명관급 4" xfId="18173"/>
    <cellStyle name="Ç¥ÁØ_°­´ç (2)_광명관급 4" xfId="18174"/>
    <cellStyle name="C￥AØ_°­´c (2)_금광_복사본 상부기계(수정)kjs" xfId="9071"/>
    <cellStyle name="Ç¥ÁØ_°­´ç (2)_금광_복사본 상부기계(수정)kjs" xfId="9072"/>
    <cellStyle name="C￥AØ_°­´c (2)_금광_상부기계(수정)" xfId="9073"/>
    <cellStyle name="Ç¥ÁØ_°­´ç (2)_금광_상부기계(수정)" xfId="9074"/>
    <cellStyle name="C￥AØ_°­´c (2)_삼사" xfId="3016"/>
    <cellStyle name="Ç¥ÁØ_°­´ç (2)_삼사" xfId="3017"/>
    <cellStyle name="C￥AØ_°­´c (2)_삼사 2" xfId="18175"/>
    <cellStyle name="Ç¥ÁØ_°­´ç (2)_삼사 2" xfId="18176"/>
    <cellStyle name="C￥AØ_°­´c (2)_삼사 3" xfId="18177"/>
    <cellStyle name="Ç¥ÁØ_°­´ç (2)_삼사 3" xfId="18178"/>
    <cellStyle name="C￥AØ_°­´c (2)_삼사 4" xfId="18179"/>
    <cellStyle name="Ç¥ÁØ_°­´ç (2)_삼사 4" xfId="18180"/>
    <cellStyle name="C￥AØ_°­´c (2)_삼사_복사본 상부기계(수정)kjs" xfId="9075"/>
    <cellStyle name="Ç¥ÁØ_°­´ç (2)_삼사_복사본 상부기계(수정)kjs" xfId="9076"/>
    <cellStyle name="C￥AØ_°­´c (2)_삼사_상부기계(수정)" xfId="9077"/>
    <cellStyle name="Ç¥ÁØ_°­´ç (2)_삼사_상부기계(수정)" xfId="9078"/>
    <cellStyle name="C￥AØ_°øAe°¡¼³ " xfId="9079"/>
    <cellStyle name="Ç¥ÁØ_°øÅë°¡¼³ " xfId="9080"/>
    <cellStyle name="C￥AØ_°u¸RC×¸n_¾÷A¾º° " xfId="9081"/>
    <cellStyle name="Ç¥ÁØ_0f83zm4yytAvD4aeNz3U4f9Sr" xfId="9082"/>
    <cellStyle name="C￥AØ_¼oAI¼º " xfId="3018"/>
    <cellStyle name="Ç¥ÁØ_¾÷Á¾º° " xfId="9083"/>
    <cellStyle name="C￥AØ_¾c½A " xfId="9084"/>
    <cellStyle name="Ç¥ÁØ_5-1±¤°í " xfId="9085"/>
    <cellStyle name="C￥AØ_95³aAN°y¼o·R " xfId="9086"/>
    <cellStyle name="Ç¥ÁØ_Á¾ÇÕ½Å¼³ " xfId="9087"/>
    <cellStyle name="C￥AØ_A¾COA¶°AºÐ " xfId="9088"/>
    <cellStyle name="Ç¥ÁØ_Á¾ÇÕÃ¶°ÅºÐ " xfId="9089"/>
    <cellStyle name="C￥AØ_AN°y(1.25) " xfId="18181"/>
    <cellStyle name="Ç¥ÁØ_ÅõÀÚÁý°èÇ¥ " xfId="9090"/>
    <cellStyle name="C￥AØ_laroux_1" xfId="9091"/>
    <cellStyle name="Ç¥ÁØ_laroux_1" xfId="9092"/>
    <cellStyle name="C￥AØ_PERSONAL" xfId="9093"/>
    <cellStyle name="Calc Currency (0)" xfId="3019"/>
    <cellStyle name="Calc Currency (0) 10" xfId="9094"/>
    <cellStyle name="Calc Currency (0) 10 2" xfId="18182"/>
    <cellStyle name="Calc Currency (0) 11" xfId="9095"/>
    <cellStyle name="Calc Currency (0) 11 2" xfId="18183"/>
    <cellStyle name="Calc Currency (0) 12" xfId="9096"/>
    <cellStyle name="Calc Currency (0) 12 2" xfId="18184"/>
    <cellStyle name="Calc Currency (0) 13" xfId="9097"/>
    <cellStyle name="Calc Currency (0) 13 2" xfId="18185"/>
    <cellStyle name="Calc Currency (0) 14" xfId="9098"/>
    <cellStyle name="Calc Currency (0) 14 2" xfId="18186"/>
    <cellStyle name="Calc Currency (0) 15" xfId="9099"/>
    <cellStyle name="Calc Currency (0) 15 2" xfId="18187"/>
    <cellStyle name="Calc Currency (0) 16" xfId="9100"/>
    <cellStyle name="Calc Currency (0) 16 2" xfId="18188"/>
    <cellStyle name="Calc Currency (0) 17" xfId="9101"/>
    <cellStyle name="Calc Currency (0) 17 2" xfId="18189"/>
    <cellStyle name="Calc Currency (0) 18" xfId="9102"/>
    <cellStyle name="Calc Currency (0) 18 2" xfId="18190"/>
    <cellStyle name="Calc Currency (0) 19" xfId="9103"/>
    <cellStyle name="Calc Currency (0) 19 2" xfId="18191"/>
    <cellStyle name="Calc Currency (0) 2" xfId="9104"/>
    <cellStyle name="Calc Currency (0) 2 2" xfId="18192"/>
    <cellStyle name="Calc Currency (0) 2 3" xfId="18193"/>
    <cellStyle name="Calc Currency (0) 20" xfId="9105"/>
    <cellStyle name="Calc Currency (0) 21" xfId="9106"/>
    <cellStyle name="Calc Currency (0) 22" xfId="9107"/>
    <cellStyle name="Calc Currency (0) 23" xfId="9108"/>
    <cellStyle name="Calc Currency (0) 24" xfId="9109"/>
    <cellStyle name="Calc Currency (0) 25" xfId="9110"/>
    <cellStyle name="Calc Currency (0) 26" xfId="9111"/>
    <cellStyle name="Calc Currency (0) 27" xfId="9112"/>
    <cellStyle name="Calc Currency (0) 28" xfId="9113"/>
    <cellStyle name="Calc Currency (0) 29" xfId="9114"/>
    <cellStyle name="Calc Currency (0) 3" xfId="9115"/>
    <cellStyle name="Calc Currency (0) 3 2" xfId="18194"/>
    <cellStyle name="Calc Currency (0) 30" xfId="9116"/>
    <cellStyle name="Calc Currency (0) 31" xfId="9117"/>
    <cellStyle name="Calc Currency (0) 32" xfId="9118"/>
    <cellStyle name="Calc Currency (0) 33" xfId="9119"/>
    <cellStyle name="Calc Currency (0) 34" xfId="9120"/>
    <cellStyle name="Calc Currency (0) 35" xfId="9121"/>
    <cellStyle name="Calc Currency (0) 36" xfId="9122"/>
    <cellStyle name="Calc Currency (0) 37" xfId="9123"/>
    <cellStyle name="Calc Currency (0) 38" xfId="9124"/>
    <cellStyle name="Calc Currency (0) 39" xfId="9125"/>
    <cellStyle name="Calc Currency (0) 4" xfId="9126"/>
    <cellStyle name="Calc Currency (0) 4 2" xfId="18195"/>
    <cellStyle name="Calc Currency (0) 40" xfId="9127"/>
    <cellStyle name="Calc Currency (0) 41" xfId="9128"/>
    <cellStyle name="Calc Currency (0) 42" xfId="9129"/>
    <cellStyle name="Calc Currency (0) 43" xfId="9130"/>
    <cellStyle name="Calc Currency (0) 44" xfId="9131"/>
    <cellStyle name="Calc Currency (0) 45" xfId="9132"/>
    <cellStyle name="Calc Currency (0) 46" xfId="9133"/>
    <cellStyle name="Calc Currency (0) 47" xfId="9134"/>
    <cellStyle name="Calc Currency (0) 48" xfId="9135"/>
    <cellStyle name="Calc Currency (0) 49" xfId="9136"/>
    <cellStyle name="Calc Currency (0) 5" xfId="9137"/>
    <cellStyle name="Calc Currency (0) 5 2" xfId="18196"/>
    <cellStyle name="Calc Currency (0) 50" xfId="9138"/>
    <cellStyle name="Calc Currency (0) 51" xfId="9139"/>
    <cellStyle name="Calc Currency (0) 52" xfId="9140"/>
    <cellStyle name="Calc Currency (0) 53" xfId="9141"/>
    <cellStyle name="Calc Currency (0) 54" xfId="9142"/>
    <cellStyle name="Calc Currency (0) 55" xfId="9143"/>
    <cellStyle name="Calc Currency (0) 6" xfId="9144"/>
    <cellStyle name="Calc Currency (0) 6 2" xfId="18197"/>
    <cellStyle name="Calc Currency (0) 7" xfId="9145"/>
    <cellStyle name="Calc Currency (0) 7 2" xfId="18198"/>
    <cellStyle name="Calc Currency (0) 8" xfId="9146"/>
    <cellStyle name="Calc Currency (0) 8 2" xfId="18199"/>
    <cellStyle name="Calc Currency (0) 9" xfId="9147"/>
    <cellStyle name="Calc Currency (0) 9 2" xfId="18200"/>
    <cellStyle name="Calc Currency (0)_공원조성 내역서" xfId="9148"/>
    <cellStyle name="Calc Currency (2)" xfId="3020"/>
    <cellStyle name="Calc Currency (2) 2" xfId="18201"/>
    <cellStyle name="Calc Percent (0)" xfId="3021"/>
    <cellStyle name="Calc Percent (0) 2" xfId="18202"/>
    <cellStyle name="Calc Percent (1)" xfId="3022"/>
    <cellStyle name="Calc Percent (1) 2" xfId="18203"/>
    <cellStyle name="Calc Percent (2)" xfId="3023"/>
    <cellStyle name="Calc Percent (2) 2" xfId="18204"/>
    <cellStyle name="Calc Units (0)" xfId="3024"/>
    <cellStyle name="Calc Units (0) 2" xfId="18205"/>
    <cellStyle name="Calc Units (1)" xfId="3025"/>
    <cellStyle name="Calc Units (1) 2" xfId="18206"/>
    <cellStyle name="Calc Units (2)" xfId="3026"/>
    <cellStyle name="Calc Units (2) 2" xfId="18207"/>
    <cellStyle name="Calculation" xfId="9745"/>
    <cellStyle name="category" xfId="3027"/>
    <cellStyle name="category 10" xfId="9149"/>
    <cellStyle name="category 11" xfId="9150"/>
    <cellStyle name="category 12" xfId="9151"/>
    <cellStyle name="category 13" xfId="9152"/>
    <cellStyle name="category 14" xfId="9153"/>
    <cellStyle name="category 15" xfId="9154"/>
    <cellStyle name="category 16" xfId="9155"/>
    <cellStyle name="category 17" xfId="9156"/>
    <cellStyle name="category 18" xfId="9157"/>
    <cellStyle name="category 19" xfId="9158"/>
    <cellStyle name="category 2" xfId="9159"/>
    <cellStyle name="category 20" xfId="9160"/>
    <cellStyle name="category 21" xfId="9161"/>
    <cellStyle name="category 22" xfId="9162"/>
    <cellStyle name="category 23" xfId="9163"/>
    <cellStyle name="category 24" xfId="9164"/>
    <cellStyle name="category 25" xfId="9165"/>
    <cellStyle name="category 26" xfId="9166"/>
    <cellStyle name="category 3" xfId="9167"/>
    <cellStyle name="category 4" xfId="9168"/>
    <cellStyle name="category 5" xfId="9169"/>
    <cellStyle name="category 6" xfId="9170"/>
    <cellStyle name="category 7" xfId="9171"/>
    <cellStyle name="category 8" xfId="9172"/>
    <cellStyle name="category 9" xfId="9173"/>
    <cellStyle name="Check Cell" xfId="9746"/>
    <cellStyle name="CIAIÆU¸μAⓒ" xfId="9174"/>
    <cellStyle name="CIAIÆU¸μAⓒ 2" xfId="18208"/>
    <cellStyle name="Ⓒo" xfId="3028"/>
    <cellStyle name="Ⓒo 2" xfId="18209"/>
    <cellStyle name="CODE" xfId="9175"/>
    <cellStyle name="Column Heading" xfId="3472"/>
    <cellStyle name="columns_array" xfId="3029"/>
    <cellStyle name="Comma" xfId="3030"/>
    <cellStyle name="Comma [0]" xfId="3031"/>
    <cellStyle name="Comma [0] 2" xfId="3032"/>
    <cellStyle name="Comma [0] 2 2" xfId="18210"/>
    <cellStyle name="Comma [0] 3" xfId="3033"/>
    <cellStyle name="Comma [0] 3 2" xfId="18211"/>
    <cellStyle name="Comma [0] 4" xfId="3034"/>
    <cellStyle name="Comma [0] 4 2" xfId="18212"/>
    <cellStyle name="Comma [0] 5" xfId="3035"/>
    <cellStyle name="Comma [0] 5 2" xfId="18213"/>
    <cellStyle name="Comma [0] 6" xfId="3036"/>
    <cellStyle name="Comma [0] 6 2" xfId="18214"/>
    <cellStyle name="Comma [0] 7" xfId="18215"/>
    <cellStyle name="Comma [0] 8" xfId="18216"/>
    <cellStyle name="Comma [0] 9" xfId="18217"/>
    <cellStyle name="Comma [0]_ " xfId="3037"/>
    <cellStyle name="Comma [00]" xfId="3038"/>
    <cellStyle name="Comma [00] 2" xfId="18218"/>
    <cellStyle name="Comma 10" xfId="9177"/>
    <cellStyle name="Comma 11" xfId="9178"/>
    <cellStyle name="Comma 12" xfId="9179"/>
    <cellStyle name="Comma 13" xfId="9180"/>
    <cellStyle name="Comma 14" xfId="9181"/>
    <cellStyle name="Comma 15" xfId="9182"/>
    <cellStyle name="Comma 16" xfId="9183"/>
    <cellStyle name="Comma 17" xfId="9184"/>
    <cellStyle name="Comma 18" xfId="9185"/>
    <cellStyle name="Comma 19" xfId="9186"/>
    <cellStyle name="Comma 2" xfId="9187"/>
    <cellStyle name="Comma 20" xfId="9188"/>
    <cellStyle name="Comma 21" xfId="9189"/>
    <cellStyle name="Comma 22" xfId="9190"/>
    <cellStyle name="Comma 23" xfId="9191"/>
    <cellStyle name="Comma 24" xfId="9192"/>
    <cellStyle name="Comma 25" xfId="9193"/>
    <cellStyle name="Comma 26" xfId="9194"/>
    <cellStyle name="Comma 3" xfId="9195"/>
    <cellStyle name="Comma 4" xfId="9196"/>
    <cellStyle name="Comma 5" xfId="9197"/>
    <cellStyle name="Comma 6" xfId="9198"/>
    <cellStyle name="Comma 7" xfId="9199"/>
    <cellStyle name="Comma 8" xfId="9200"/>
    <cellStyle name="Comma 9" xfId="9201"/>
    <cellStyle name="comma zerodec" xfId="3039"/>
    <cellStyle name="comma zerodec 10" xfId="9202"/>
    <cellStyle name="comma zerodec 10 2" xfId="18219"/>
    <cellStyle name="comma zerodec 11" xfId="9203"/>
    <cellStyle name="comma zerodec 11 2" xfId="18220"/>
    <cellStyle name="comma zerodec 12" xfId="9204"/>
    <cellStyle name="comma zerodec 12 2" xfId="18221"/>
    <cellStyle name="comma zerodec 13" xfId="9205"/>
    <cellStyle name="comma zerodec 13 2" xfId="18222"/>
    <cellStyle name="comma zerodec 14" xfId="9206"/>
    <cellStyle name="comma zerodec 14 2" xfId="18223"/>
    <cellStyle name="comma zerodec 15" xfId="9207"/>
    <cellStyle name="comma zerodec 15 2" xfId="18224"/>
    <cellStyle name="comma zerodec 16" xfId="9208"/>
    <cellStyle name="comma zerodec 16 2" xfId="18225"/>
    <cellStyle name="comma zerodec 17" xfId="9209"/>
    <cellStyle name="comma zerodec 17 2" xfId="18226"/>
    <cellStyle name="comma zerodec 18" xfId="9210"/>
    <cellStyle name="comma zerodec 18 2" xfId="18227"/>
    <cellStyle name="comma zerodec 19" xfId="9211"/>
    <cellStyle name="comma zerodec 19 2" xfId="18228"/>
    <cellStyle name="comma zerodec 2" xfId="9212"/>
    <cellStyle name="comma zerodec 2 10" xfId="9213"/>
    <cellStyle name="comma zerodec 2 11" xfId="9214"/>
    <cellStyle name="comma zerodec 2 12" xfId="9215"/>
    <cellStyle name="comma zerodec 2 13" xfId="9216"/>
    <cellStyle name="comma zerodec 2 14" xfId="9217"/>
    <cellStyle name="comma zerodec 2 15" xfId="9218"/>
    <cellStyle name="comma zerodec 2 16" xfId="9219"/>
    <cellStyle name="comma zerodec 2 17" xfId="9220"/>
    <cellStyle name="comma zerodec 2 18" xfId="9221"/>
    <cellStyle name="comma zerodec 2 19" xfId="9222"/>
    <cellStyle name="comma zerodec 2 2" xfId="9223"/>
    <cellStyle name="comma zerodec 2 20" xfId="9224"/>
    <cellStyle name="comma zerodec 2 21" xfId="9225"/>
    <cellStyle name="comma zerodec 2 22" xfId="9226"/>
    <cellStyle name="comma zerodec 2 23" xfId="9227"/>
    <cellStyle name="comma zerodec 2 24" xfId="9228"/>
    <cellStyle name="comma zerodec 2 25" xfId="9229"/>
    <cellStyle name="comma zerodec 2 26" xfId="9230"/>
    <cellStyle name="comma zerodec 2 27" xfId="9231"/>
    <cellStyle name="comma zerodec 2 28" xfId="9232"/>
    <cellStyle name="comma zerodec 2 29" xfId="9233"/>
    <cellStyle name="comma zerodec 2 3" xfId="9234"/>
    <cellStyle name="comma zerodec 2 30" xfId="9235"/>
    <cellStyle name="comma zerodec 2 31" xfId="9236"/>
    <cellStyle name="comma zerodec 2 32" xfId="9237"/>
    <cellStyle name="comma zerodec 2 33" xfId="9238"/>
    <cellStyle name="comma zerodec 2 34" xfId="9239"/>
    <cellStyle name="comma zerodec 2 35" xfId="9240"/>
    <cellStyle name="comma zerodec 2 36" xfId="9241"/>
    <cellStyle name="comma zerodec 2 37" xfId="9242"/>
    <cellStyle name="comma zerodec 2 38" xfId="9243"/>
    <cellStyle name="comma zerodec 2 39" xfId="9244"/>
    <cellStyle name="comma zerodec 2 4" xfId="9245"/>
    <cellStyle name="comma zerodec 2 40" xfId="9246"/>
    <cellStyle name="comma zerodec 2 41" xfId="9247"/>
    <cellStyle name="comma zerodec 2 42" xfId="9248"/>
    <cellStyle name="comma zerodec 2 43" xfId="9249"/>
    <cellStyle name="comma zerodec 2 44" xfId="9250"/>
    <cellStyle name="comma zerodec 2 45" xfId="9251"/>
    <cellStyle name="comma zerodec 2 46" xfId="9252"/>
    <cellStyle name="comma zerodec 2 47" xfId="9253"/>
    <cellStyle name="comma zerodec 2 48" xfId="9254"/>
    <cellStyle name="comma zerodec 2 49" xfId="9255"/>
    <cellStyle name="comma zerodec 2 5" xfId="9256"/>
    <cellStyle name="comma zerodec 2 6" xfId="9257"/>
    <cellStyle name="comma zerodec 2 7" xfId="9258"/>
    <cellStyle name="comma zerodec 2 8" xfId="9259"/>
    <cellStyle name="comma zerodec 2 9" xfId="9260"/>
    <cellStyle name="comma zerodec 20" xfId="9261"/>
    <cellStyle name="comma zerodec 20 2" xfId="18229"/>
    <cellStyle name="comma zerodec 21" xfId="9262"/>
    <cellStyle name="comma zerodec 22" xfId="9263"/>
    <cellStyle name="comma zerodec 23" xfId="9264"/>
    <cellStyle name="comma zerodec 24" xfId="9265"/>
    <cellStyle name="comma zerodec 25" xfId="9266"/>
    <cellStyle name="comma zerodec 26" xfId="9267"/>
    <cellStyle name="comma zerodec 27" xfId="9268"/>
    <cellStyle name="comma zerodec 28" xfId="9269"/>
    <cellStyle name="comma zerodec 29" xfId="9270"/>
    <cellStyle name="comma zerodec 3" xfId="9271"/>
    <cellStyle name="comma zerodec 3 2" xfId="18230"/>
    <cellStyle name="comma zerodec 30" xfId="9272"/>
    <cellStyle name="comma zerodec 31" xfId="9273"/>
    <cellStyle name="comma zerodec 32" xfId="9274"/>
    <cellStyle name="comma zerodec 33" xfId="9275"/>
    <cellStyle name="comma zerodec 34" xfId="9276"/>
    <cellStyle name="comma zerodec 35" xfId="9277"/>
    <cellStyle name="comma zerodec 36" xfId="9278"/>
    <cellStyle name="comma zerodec 37" xfId="9279"/>
    <cellStyle name="comma zerodec 38" xfId="9280"/>
    <cellStyle name="comma zerodec 39" xfId="9281"/>
    <cellStyle name="comma zerodec 4" xfId="9282"/>
    <cellStyle name="comma zerodec 4 2" xfId="18231"/>
    <cellStyle name="comma zerodec 40" xfId="9283"/>
    <cellStyle name="comma zerodec 41" xfId="9284"/>
    <cellStyle name="comma zerodec 42" xfId="9285"/>
    <cellStyle name="comma zerodec 43" xfId="9286"/>
    <cellStyle name="comma zerodec 44" xfId="9287"/>
    <cellStyle name="comma zerodec 45" xfId="9288"/>
    <cellStyle name="comma zerodec 46" xfId="9289"/>
    <cellStyle name="comma zerodec 47" xfId="9290"/>
    <cellStyle name="comma zerodec 48" xfId="9291"/>
    <cellStyle name="comma zerodec 49" xfId="9292"/>
    <cellStyle name="comma zerodec 5" xfId="9293"/>
    <cellStyle name="comma zerodec 5 2" xfId="18232"/>
    <cellStyle name="comma zerodec 50" xfId="9294"/>
    <cellStyle name="comma zerodec 51" xfId="9295"/>
    <cellStyle name="comma zerodec 52" xfId="9296"/>
    <cellStyle name="comma zerodec 53" xfId="9297"/>
    <cellStyle name="comma zerodec 54" xfId="9298"/>
    <cellStyle name="comma zerodec 55" xfId="9299"/>
    <cellStyle name="comma zerodec 56" xfId="9300"/>
    <cellStyle name="comma zerodec 57" xfId="9301"/>
    <cellStyle name="comma zerodec 58" xfId="9302"/>
    <cellStyle name="comma zerodec 59" xfId="9303"/>
    <cellStyle name="comma zerodec 6" xfId="9304"/>
    <cellStyle name="comma zerodec 6 2" xfId="18233"/>
    <cellStyle name="comma zerodec 60" xfId="9305"/>
    <cellStyle name="comma zerodec 61" xfId="9306"/>
    <cellStyle name="comma zerodec 62" xfId="9307"/>
    <cellStyle name="comma zerodec 63" xfId="9308"/>
    <cellStyle name="comma zerodec 64" xfId="9309"/>
    <cellStyle name="comma zerodec 65" xfId="9310"/>
    <cellStyle name="comma zerodec 66" xfId="9311"/>
    <cellStyle name="comma zerodec 67" xfId="9312"/>
    <cellStyle name="comma zerodec 68" xfId="9313"/>
    <cellStyle name="comma zerodec 69" xfId="9314"/>
    <cellStyle name="comma zerodec 7" xfId="9315"/>
    <cellStyle name="comma zerodec 7 2" xfId="18234"/>
    <cellStyle name="comma zerodec 70" xfId="9316"/>
    <cellStyle name="comma zerodec 71" xfId="9317"/>
    <cellStyle name="comma zerodec 72" xfId="9318"/>
    <cellStyle name="comma zerodec 73" xfId="9319"/>
    <cellStyle name="comma zerodec 74" xfId="9320"/>
    <cellStyle name="comma zerodec 75" xfId="9321"/>
    <cellStyle name="comma zerodec 76" xfId="9322"/>
    <cellStyle name="comma zerodec 77" xfId="9323"/>
    <cellStyle name="comma zerodec 78" xfId="9324"/>
    <cellStyle name="comma zerodec 79" xfId="9325"/>
    <cellStyle name="comma zerodec 8" xfId="9326"/>
    <cellStyle name="comma zerodec 8 2" xfId="18235"/>
    <cellStyle name="comma zerodec 9" xfId="9327"/>
    <cellStyle name="comma zerodec 9 2" xfId="18236"/>
    <cellStyle name="Comma_ " xfId="3040"/>
    <cellStyle name="Comma0" xfId="3041"/>
    <cellStyle name="Comma0 2" xfId="18237"/>
    <cellStyle name="Comma0 3" xfId="18238"/>
    <cellStyle name="Comma0 4" xfId="18239"/>
    <cellStyle name="Comm뼬_E&amp;ONW2" xfId="9176"/>
    <cellStyle name="Copied" xfId="3042"/>
    <cellStyle name="Copied 2" xfId="18240"/>
    <cellStyle name="Co㋜ma [0]_PGNW1" xfId="3043"/>
    <cellStyle name="Curren?_x0012_퐀_x0017_?" xfId="3044"/>
    <cellStyle name="Curren?_x0012_퐀_x0017_? 2" xfId="18241"/>
    <cellStyle name="Currenby_Cash&amp;DSO Chart" xfId="9328"/>
    <cellStyle name="Currency" xfId="3045"/>
    <cellStyle name="Currency (0)" xfId="3046"/>
    <cellStyle name="Currency (0) 2" xfId="18242"/>
    <cellStyle name="Currency (2)" xfId="3047"/>
    <cellStyle name="Currency (2) 2" xfId="18243"/>
    <cellStyle name="Currency [0]" xfId="3048"/>
    <cellStyle name="Currency [0] 2" xfId="3049"/>
    <cellStyle name="Currency [0] 2 2" xfId="18244"/>
    <cellStyle name="Currency [0] 3" xfId="3050"/>
    <cellStyle name="Currency [0] 3 2" xfId="18245"/>
    <cellStyle name="Currency [0] 4" xfId="3051"/>
    <cellStyle name="Currency [0] 4 2" xfId="18246"/>
    <cellStyle name="Currency [0] 5" xfId="3052"/>
    <cellStyle name="Currency [0] 5 2" xfId="18247"/>
    <cellStyle name="Currency [0] 6" xfId="3053"/>
    <cellStyle name="Currency [0] 6 2" xfId="18248"/>
    <cellStyle name="Currency [0] 7" xfId="18249"/>
    <cellStyle name="Currency [0] 8" xfId="18250"/>
    <cellStyle name="Currency [0] 9" xfId="18251"/>
    <cellStyle name="Currency [0] K" xfId="3054"/>
    <cellStyle name="Currency [0] K 2" xfId="18252"/>
    <cellStyle name="Currency [0]_ " xfId="3055"/>
    <cellStyle name="Currency [00]" xfId="3056"/>
    <cellStyle name="Currency [00] 2" xfId="18253"/>
    <cellStyle name="Currency [ﺜ]_P&amp;L_laroux" xfId="18254"/>
    <cellStyle name="Currency 10" xfId="9329"/>
    <cellStyle name="Currency 11" xfId="9330"/>
    <cellStyle name="Currency 12" xfId="9331"/>
    <cellStyle name="Currency 13" xfId="9332"/>
    <cellStyle name="Currency 14" xfId="9333"/>
    <cellStyle name="Currency 15" xfId="9334"/>
    <cellStyle name="Currency 16" xfId="9335"/>
    <cellStyle name="Currency 17" xfId="9336"/>
    <cellStyle name="Currency 18" xfId="9337"/>
    <cellStyle name="Currency 19" xfId="9338"/>
    <cellStyle name="Currency 2" xfId="9339"/>
    <cellStyle name="Currency 20" xfId="9340"/>
    <cellStyle name="Currency 21" xfId="9341"/>
    <cellStyle name="Currency 22" xfId="9342"/>
    <cellStyle name="Currency 23" xfId="9343"/>
    <cellStyle name="Currency 24" xfId="9344"/>
    <cellStyle name="Currency 25" xfId="9345"/>
    <cellStyle name="Currency 26" xfId="9346"/>
    <cellStyle name="Currency 3" xfId="9347"/>
    <cellStyle name="Currency 4" xfId="9348"/>
    <cellStyle name="Currency 5" xfId="9349"/>
    <cellStyle name="Currency 6" xfId="9350"/>
    <cellStyle name="Currency 7" xfId="9351"/>
    <cellStyle name="Currency 8" xfId="9352"/>
    <cellStyle name="Currency 9" xfId="9353"/>
    <cellStyle name="currency-$" xfId="3057"/>
    <cellStyle name="currency-$ 2" xfId="18255"/>
    <cellStyle name="Currency(￦)" xfId="9354"/>
    <cellStyle name="Currency_ " xfId="3058"/>
    <cellStyle name="Currency0" xfId="3059"/>
    <cellStyle name="Currency0 10" xfId="3060"/>
    <cellStyle name="Currency0 11" xfId="3061"/>
    <cellStyle name="Currency0 12" xfId="3062"/>
    <cellStyle name="Currency0 13" xfId="3063"/>
    <cellStyle name="Currency0 14" xfId="3064"/>
    <cellStyle name="Currency0 15" xfId="3065"/>
    <cellStyle name="Currency0 16" xfId="3066"/>
    <cellStyle name="Currency0 17" xfId="3067"/>
    <cellStyle name="Currency0 18" xfId="3068"/>
    <cellStyle name="Currency0 19" xfId="3069"/>
    <cellStyle name="Currency0 2" xfId="3070"/>
    <cellStyle name="Currency0 20" xfId="3071"/>
    <cellStyle name="Currency0 21" xfId="3072"/>
    <cellStyle name="Currency0 3" xfId="3073"/>
    <cellStyle name="Currency0 4" xfId="3074"/>
    <cellStyle name="Currency0 5" xfId="3075"/>
    <cellStyle name="Currency0 6" xfId="3076"/>
    <cellStyle name="Currency0 7" xfId="3077"/>
    <cellStyle name="Currency0 8" xfId="3078"/>
    <cellStyle name="Currency0 9" xfId="3079"/>
    <cellStyle name="Currency1" xfId="3080"/>
    <cellStyle name="Currency1 10" xfId="9355"/>
    <cellStyle name="Currency1 10 2" xfId="18256"/>
    <cellStyle name="Currency1 11" xfId="9356"/>
    <cellStyle name="Currency1 11 2" xfId="18257"/>
    <cellStyle name="Currency1 12" xfId="9357"/>
    <cellStyle name="Currency1 12 2" xfId="18258"/>
    <cellStyle name="Currency1 13" xfId="9358"/>
    <cellStyle name="Currency1 13 2" xfId="18259"/>
    <cellStyle name="Currency1 14" xfId="9359"/>
    <cellStyle name="Currency1 14 2" xfId="18260"/>
    <cellStyle name="Currency1 15" xfId="9360"/>
    <cellStyle name="Currency1 15 2" xfId="18261"/>
    <cellStyle name="Currency1 16" xfId="9361"/>
    <cellStyle name="Currency1 16 2" xfId="18262"/>
    <cellStyle name="Currency1 17" xfId="9362"/>
    <cellStyle name="Currency1 17 2" xfId="18263"/>
    <cellStyle name="Currency1 18" xfId="9363"/>
    <cellStyle name="Currency1 18 2" xfId="18264"/>
    <cellStyle name="Currency1 19" xfId="9364"/>
    <cellStyle name="Currency1 19 2" xfId="18265"/>
    <cellStyle name="Currency1 2" xfId="9365"/>
    <cellStyle name="Currency1 2 2" xfId="18266"/>
    <cellStyle name="Currency1 20" xfId="9366"/>
    <cellStyle name="Currency1 20 2" xfId="18267"/>
    <cellStyle name="Currency1 21" xfId="9367"/>
    <cellStyle name="Currency1 22" xfId="9368"/>
    <cellStyle name="Currency1 23" xfId="9369"/>
    <cellStyle name="Currency1 24" xfId="9370"/>
    <cellStyle name="Currency1 25" xfId="9371"/>
    <cellStyle name="Currency1 26" xfId="9372"/>
    <cellStyle name="Currency1 3" xfId="9373"/>
    <cellStyle name="Currency1 3 2" xfId="18268"/>
    <cellStyle name="Currency1 4" xfId="9374"/>
    <cellStyle name="Currency1 4 2" xfId="18269"/>
    <cellStyle name="Currency1 5" xfId="9375"/>
    <cellStyle name="Currency1 5 2" xfId="18270"/>
    <cellStyle name="Currency1 6" xfId="9376"/>
    <cellStyle name="Currency1 6 2" xfId="18271"/>
    <cellStyle name="Currency1 7" xfId="9377"/>
    <cellStyle name="Currency1 7 2" xfId="18272"/>
    <cellStyle name="Currency1 8" xfId="9378"/>
    <cellStyle name="Currency1 8 2" xfId="18273"/>
    <cellStyle name="Currency1 9" xfId="9379"/>
    <cellStyle name="Currency1 9 2" xfId="18274"/>
    <cellStyle name="Currency1_대림대 CAT WALK" xfId="9380"/>
    <cellStyle name="custom" xfId="3473"/>
    <cellStyle name="Date" xfId="3081"/>
    <cellStyle name="Date 10" xfId="9381"/>
    <cellStyle name="Date 11" xfId="9382"/>
    <cellStyle name="Date 12" xfId="9383"/>
    <cellStyle name="Date 13" xfId="9384"/>
    <cellStyle name="Date 14" xfId="9385"/>
    <cellStyle name="Date 15" xfId="9386"/>
    <cellStyle name="Date 16" xfId="9387"/>
    <cellStyle name="Date 17" xfId="9388"/>
    <cellStyle name="Date 18" xfId="9389"/>
    <cellStyle name="Date 19" xfId="9390"/>
    <cellStyle name="Date 2" xfId="9391"/>
    <cellStyle name="Date 20" xfId="9392"/>
    <cellStyle name="Date 21" xfId="9393"/>
    <cellStyle name="Date 22" xfId="9394"/>
    <cellStyle name="Date 23" xfId="9395"/>
    <cellStyle name="Date 24" xfId="9396"/>
    <cellStyle name="Date 25" xfId="9397"/>
    <cellStyle name="Date 26" xfId="9398"/>
    <cellStyle name="Date 3" xfId="9399"/>
    <cellStyle name="Date 4" xfId="9400"/>
    <cellStyle name="Date 5" xfId="9401"/>
    <cellStyle name="Date 6" xfId="9402"/>
    <cellStyle name="Date 7" xfId="9403"/>
    <cellStyle name="Date 8" xfId="9404"/>
    <cellStyle name="Date 9" xfId="9405"/>
    <cellStyle name="Date Short" xfId="3082"/>
    <cellStyle name="Date Short 2" xfId="18275"/>
    <cellStyle name="Date_견적서 견본" xfId="9747"/>
    <cellStyle name="Date-Time" xfId="3083"/>
    <cellStyle name="Date-Time 2" xfId="18276"/>
    <cellStyle name="Decimal 1" xfId="3084"/>
    <cellStyle name="Decimal 1 2" xfId="18277"/>
    <cellStyle name="Decimal 2" xfId="3085"/>
    <cellStyle name="Decimal 2 2" xfId="18278"/>
    <cellStyle name="Decimal 3" xfId="3086"/>
    <cellStyle name="Decimal 3 2" xfId="18279"/>
    <cellStyle name="Description" xfId="3474"/>
    <cellStyle name="Dezimal [0]" xfId="3087"/>
    <cellStyle name="Dezimal [0] 2" xfId="18280"/>
    <cellStyle name="Dezimal [0]_laroux" xfId="18281"/>
    <cellStyle name="Dezimal_Actual vs. Prior" xfId="3088"/>
    <cellStyle name="Dollar (zero dec)" xfId="3089"/>
    <cellStyle name="Dollar (zero dec) 10" xfId="9406"/>
    <cellStyle name="Dollar (zero dec) 10 2" xfId="18282"/>
    <cellStyle name="Dollar (zero dec) 11" xfId="9407"/>
    <cellStyle name="Dollar (zero dec) 11 2" xfId="18283"/>
    <cellStyle name="Dollar (zero dec) 12" xfId="9408"/>
    <cellStyle name="Dollar (zero dec) 12 2" xfId="18284"/>
    <cellStyle name="Dollar (zero dec) 13" xfId="9409"/>
    <cellStyle name="Dollar (zero dec) 13 2" xfId="18285"/>
    <cellStyle name="Dollar (zero dec) 14" xfId="9410"/>
    <cellStyle name="Dollar (zero dec) 14 2" xfId="18286"/>
    <cellStyle name="Dollar (zero dec) 15" xfId="9411"/>
    <cellStyle name="Dollar (zero dec) 15 2" xfId="18287"/>
    <cellStyle name="Dollar (zero dec) 16" xfId="9412"/>
    <cellStyle name="Dollar (zero dec) 16 2" xfId="18288"/>
    <cellStyle name="Dollar (zero dec) 17" xfId="9413"/>
    <cellStyle name="Dollar (zero dec) 17 2" xfId="18289"/>
    <cellStyle name="Dollar (zero dec) 18" xfId="9414"/>
    <cellStyle name="Dollar (zero dec) 18 2" xfId="18290"/>
    <cellStyle name="Dollar (zero dec) 19" xfId="9415"/>
    <cellStyle name="Dollar (zero dec) 19 2" xfId="18291"/>
    <cellStyle name="Dollar (zero dec) 2" xfId="9416"/>
    <cellStyle name="Dollar (zero dec) 2 10" xfId="9417"/>
    <cellStyle name="Dollar (zero dec) 2 11" xfId="9418"/>
    <cellStyle name="Dollar (zero dec) 2 12" xfId="9419"/>
    <cellStyle name="Dollar (zero dec) 2 13" xfId="9420"/>
    <cellStyle name="Dollar (zero dec) 2 14" xfId="9421"/>
    <cellStyle name="Dollar (zero dec) 2 15" xfId="9422"/>
    <cellStyle name="Dollar (zero dec) 2 16" xfId="9423"/>
    <cellStyle name="Dollar (zero dec) 2 17" xfId="9424"/>
    <cellStyle name="Dollar (zero dec) 2 18" xfId="9425"/>
    <cellStyle name="Dollar (zero dec) 2 19" xfId="9426"/>
    <cellStyle name="Dollar (zero dec) 2 2" xfId="9427"/>
    <cellStyle name="Dollar (zero dec) 2 20" xfId="9428"/>
    <cellStyle name="Dollar (zero dec) 2 21" xfId="9429"/>
    <cellStyle name="Dollar (zero dec) 2 22" xfId="9430"/>
    <cellStyle name="Dollar (zero dec) 2 23" xfId="9431"/>
    <cellStyle name="Dollar (zero dec) 2 24" xfId="9432"/>
    <cellStyle name="Dollar (zero dec) 2 25" xfId="9433"/>
    <cellStyle name="Dollar (zero dec) 2 26" xfId="9434"/>
    <cellStyle name="Dollar (zero dec) 2 27" xfId="9435"/>
    <cellStyle name="Dollar (zero dec) 2 28" xfId="9436"/>
    <cellStyle name="Dollar (zero dec) 2 29" xfId="9437"/>
    <cellStyle name="Dollar (zero dec) 2 3" xfId="9438"/>
    <cellStyle name="Dollar (zero dec) 2 30" xfId="9439"/>
    <cellStyle name="Dollar (zero dec) 2 31" xfId="9440"/>
    <cellStyle name="Dollar (zero dec) 2 32" xfId="9441"/>
    <cellStyle name="Dollar (zero dec) 2 33" xfId="9442"/>
    <cellStyle name="Dollar (zero dec) 2 34" xfId="9443"/>
    <cellStyle name="Dollar (zero dec) 2 35" xfId="9444"/>
    <cellStyle name="Dollar (zero dec) 2 36" xfId="9445"/>
    <cellStyle name="Dollar (zero dec) 2 37" xfId="9446"/>
    <cellStyle name="Dollar (zero dec) 2 38" xfId="9447"/>
    <cellStyle name="Dollar (zero dec) 2 39" xfId="9448"/>
    <cellStyle name="Dollar (zero dec) 2 4" xfId="9449"/>
    <cellStyle name="Dollar (zero dec) 2 40" xfId="9450"/>
    <cellStyle name="Dollar (zero dec) 2 41" xfId="9451"/>
    <cellStyle name="Dollar (zero dec) 2 42" xfId="9452"/>
    <cellStyle name="Dollar (zero dec) 2 43" xfId="9453"/>
    <cellStyle name="Dollar (zero dec) 2 44" xfId="9454"/>
    <cellStyle name="Dollar (zero dec) 2 45" xfId="9455"/>
    <cellStyle name="Dollar (zero dec) 2 46" xfId="9456"/>
    <cellStyle name="Dollar (zero dec) 2 47" xfId="9457"/>
    <cellStyle name="Dollar (zero dec) 2 48" xfId="9458"/>
    <cellStyle name="Dollar (zero dec) 2 49" xfId="9459"/>
    <cellStyle name="Dollar (zero dec) 2 5" xfId="9460"/>
    <cellStyle name="Dollar (zero dec) 2 6" xfId="9461"/>
    <cellStyle name="Dollar (zero dec) 2 7" xfId="9462"/>
    <cellStyle name="Dollar (zero dec) 2 8" xfId="9463"/>
    <cellStyle name="Dollar (zero dec) 2 9" xfId="9464"/>
    <cellStyle name="Dollar (zero dec) 20" xfId="9465"/>
    <cellStyle name="Dollar (zero dec) 20 2" xfId="18292"/>
    <cellStyle name="Dollar (zero dec) 21" xfId="9466"/>
    <cellStyle name="Dollar (zero dec) 22" xfId="9467"/>
    <cellStyle name="Dollar (zero dec) 23" xfId="9468"/>
    <cellStyle name="Dollar (zero dec) 24" xfId="9469"/>
    <cellStyle name="Dollar (zero dec) 25" xfId="9470"/>
    <cellStyle name="Dollar (zero dec) 26" xfId="9471"/>
    <cellStyle name="Dollar (zero dec) 27" xfId="9472"/>
    <cellStyle name="Dollar (zero dec) 28" xfId="9473"/>
    <cellStyle name="Dollar (zero dec) 29" xfId="9474"/>
    <cellStyle name="Dollar (zero dec) 3" xfId="9475"/>
    <cellStyle name="Dollar (zero dec) 3 2" xfId="18293"/>
    <cellStyle name="Dollar (zero dec) 30" xfId="9476"/>
    <cellStyle name="Dollar (zero dec) 31" xfId="9477"/>
    <cellStyle name="Dollar (zero dec) 32" xfId="9478"/>
    <cellStyle name="Dollar (zero dec) 33" xfId="9479"/>
    <cellStyle name="Dollar (zero dec) 34" xfId="9480"/>
    <cellStyle name="Dollar (zero dec) 35" xfId="9481"/>
    <cellStyle name="Dollar (zero dec) 36" xfId="9482"/>
    <cellStyle name="Dollar (zero dec) 37" xfId="9483"/>
    <cellStyle name="Dollar (zero dec) 38" xfId="9484"/>
    <cellStyle name="Dollar (zero dec) 39" xfId="9485"/>
    <cellStyle name="Dollar (zero dec) 4" xfId="9486"/>
    <cellStyle name="Dollar (zero dec) 4 2" xfId="18294"/>
    <cellStyle name="Dollar (zero dec) 40" xfId="9487"/>
    <cellStyle name="Dollar (zero dec) 41" xfId="9488"/>
    <cellStyle name="Dollar (zero dec) 42" xfId="9489"/>
    <cellStyle name="Dollar (zero dec) 43" xfId="9490"/>
    <cellStyle name="Dollar (zero dec) 44" xfId="9491"/>
    <cellStyle name="Dollar (zero dec) 45" xfId="9492"/>
    <cellStyle name="Dollar (zero dec) 46" xfId="9493"/>
    <cellStyle name="Dollar (zero dec) 47" xfId="9494"/>
    <cellStyle name="Dollar (zero dec) 48" xfId="9495"/>
    <cellStyle name="Dollar (zero dec) 49" xfId="9496"/>
    <cellStyle name="Dollar (zero dec) 5" xfId="9497"/>
    <cellStyle name="Dollar (zero dec) 5 2" xfId="18295"/>
    <cellStyle name="Dollar (zero dec) 50" xfId="9498"/>
    <cellStyle name="Dollar (zero dec) 51" xfId="9499"/>
    <cellStyle name="Dollar (zero dec) 52" xfId="9500"/>
    <cellStyle name="Dollar (zero dec) 53" xfId="9501"/>
    <cellStyle name="Dollar (zero dec) 54" xfId="9502"/>
    <cellStyle name="Dollar (zero dec) 55" xfId="9503"/>
    <cellStyle name="Dollar (zero dec) 56" xfId="9504"/>
    <cellStyle name="Dollar (zero dec) 57" xfId="9505"/>
    <cellStyle name="Dollar (zero dec) 58" xfId="9506"/>
    <cellStyle name="Dollar (zero dec) 59" xfId="9507"/>
    <cellStyle name="Dollar (zero dec) 6" xfId="9508"/>
    <cellStyle name="Dollar (zero dec) 6 2" xfId="18296"/>
    <cellStyle name="Dollar (zero dec) 60" xfId="9509"/>
    <cellStyle name="Dollar (zero dec) 61" xfId="9510"/>
    <cellStyle name="Dollar (zero dec) 62" xfId="9511"/>
    <cellStyle name="Dollar (zero dec) 63" xfId="9512"/>
    <cellStyle name="Dollar (zero dec) 64" xfId="9513"/>
    <cellStyle name="Dollar (zero dec) 65" xfId="9514"/>
    <cellStyle name="Dollar (zero dec) 66" xfId="9515"/>
    <cellStyle name="Dollar (zero dec) 67" xfId="9516"/>
    <cellStyle name="Dollar (zero dec) 68" xfId="9517"/>
    <cellStyle name="Dollar (zero dec) 69" xfId="9518"/>
    <cellStyle name="Dollar (zero dec) 7" xfId="9519"/>
    <cellStyle name="Dollar (zero dec) 7 2" xfId="18297"/>
    <cellStyle name="Dollar (zero dec) 70" xfId="9520"/>
    <cellStyle name="Dollar (zero dec) 71" xfId="9521"/>
    <cellStyle name="Dollar (zero dec) 72" xfId="9522"/>
    <cellStyle name="Dollar (zero dec) 73" xfId="9523"/>
    <cellStyle name="Dollar (zero dec) 74" xfId="9524"/>
    <cellStyle name="Dollar (zero dec) 75" xfId="9525"/>
    <cellStyle name="Dollar (zero dec) 76" xfId="9526"/>
    <cellStyle name="Dollar (zero dec) 77" xfId="9527"/>
    <cellStyle name="Dollar (zero dec) 78" xfId="9528"/>
    <cellStyle name="Dollar (zero dec) 79" xfId="9529"/>
    <cellStyle name="Dollar (zero dec) 8" xfId="9530"/>
    <cellStyle name="Dollar (zero dec) 8 2" xfId="18298"/>
    <cellStyle name="Dollar (zero dec) 9" xfId="9531"/>
    <cellStyle name="Dollar (zero dec) 9 2" xfId="18299"/>
    <cellStyle name="EA" xfId="3090"/>
    <cellStyle name="EA 2" xfId="18300"/>
    <cellStyle name="Enter Currency (0)" xfId="3091"/>
    <cellStyle name="Enter Currency (0) 2" xfId="18301"/>
    <cellStyle name="Enter Currency (2)" xfId="3092"/>
    <cellStyle name="Enter Currency (2) 2" xfId="18302"/>
    <cellStyle name="Enter Units (0)" xfId="3093"/>
    <cellStyle name="Enter Units (0) 2" xfId="18303"/>
    <cellStyle name="Enter Units (1)" xfId="3094"/>
    <cellStyle name="Enter Units (1) 2" xfId="18304"/>
    <cellStyle name="Enter Units (2)" xfId="3095"/>
    <cellStyle name="Enter Units (2) 2" xfId="18305"/>
    <cellStyle name="Entered" xfId="3096"/>
    <cellStyle name="Entered 2" xfId="18306"/>
    <cellStyle name="Euro" xfId="3097"/>
    <cellStyle name="Euro 10" xfId="3098"/>
    <cellStyle name="Euro 11" xfId="3099"/>
    <cellStyle name="Euro 12" xfId="3100"/>
    <cellStyle name="Euro 13" xfId="3101"/>
    <cellStyle name="Euro 14" xfId="3102"/>
    <cellStyle name="Euro 15" xfId="3103"/>
    <cellStyle name="Euro 16" xfId="3104"/>
    <cellStyle name="Euro 17" xfId="3105"/>
    <cellStyle name="Euro 18" xfId="3106"/>
    <cellStyle name="Euro 19" xfId="3107"/>
    <cellStyle name="Euro 2" xfId="3108"/>
    <cellStyle name="Euro 20" xfId="3109"/>
    <cellStyle name="Euro 21" xfId="3110"/>
    <cellStyle name="Euro 3" xfId="3111"/>
    <cellStyle name="Euro 4" xfId="3112"/>
    <cellStyle name="Euro 5" xfId="3113"/>
    <cellStyle name="Euro 6" xfId="3114"/>
    <cellStyle name="Euro 7" xfId="3115"/>
    <cellStyle name="Euro 8" xfId="3116"/>
    <cellStyle name="Euro 9" xfId="3117"/>
    <cellStyle name="Explanatory Text" xfId="9748"/>
    <cellStyle name="F2" xfId="9534"/>
    <cellStyle name="F2 2" xfId="18307"/>
    <cellStyle name="F3" xfId="9535"/>
    <cellStyle name="F3 2" xfId="18308"/>
    <cellStyle name="F4" xfId="9536"/>
    <cellStyle name="F4 2" xfId="18309"/>
    <cellStyle name="F5" xfId="9537"/>
    <cellStyle name="F5 2" xfId="18310"/>
    <cellStyle name="F6" xfId="9538"/>
    <cellStyle name="F6 2" xfId="18311"/>
    <cellStyle name="F7" xfId="9539"/>
    <cellStyle name="F7 2" xfId="18312"/>
    <cellStyle name="F8" xfId="9540"/>
    <cellStyle name="F8 2" xfId="18313"/>
    <cellStyle name="Fixed" xfId="3118"/>
    <cellStyle name="Fixed 10" xfId="9541"/>
    <cellStyle name="Fixed 11" xfId="9542"/>
    <cellStyle name="Fixed 12" xfId="9543"/>
    <cellStyle name="Fixed 13" xfId="9544"/>
    <cellStyle name="Fixed 14" xfId="9545"/>
    <cellStyle name="Fixed 15" xfId="9546"/>
    <cellStyle name="Fixed 16" xfId="9547"/>
    <cellStyle name="Fixed 17" xfId="9548"/>
    <cellStyle name="Fixed 18" xfId="9549"/>
    <cellStyle name="Fixed 19" xfId="9550"/>
    <cellStyle name="Fixed 2" xfId="3119"/>
    <cellStyle name="Fixed 2 2" xfId="18314"/>
    <cellStyle name="Fixed 20" xfId="9551"/>
    <cellStyle name="Fixed 21" xfId="9552"/>
    <cellStyle name="Fixed 22" xfId="9553"/>
    <cellStyle name="Fixed 23" xfId="9554"/>
    <cellStyle name="Fixed 24" xfId="9555"/>
    <cellStyle name="Fixed 25" xfId="9556"/>
    <cellStyle name="Fixed 26" xfId="9557"/>
    <cellStyle name="Fixed 3" xfId="3120"/>
    <cellStyle name="Fixed 3 2" xfId="18315"/>
    <cellStyle name="Fixed 4" xfId="3121"/>
    <cellStyle name="Fixed 4 2" xfId="18316"/>
    <cellStyle name="Fixed 5" xfId="3122"/>
    <cellStyle name="Fixed 5 2" xfId="18317"/>
    <cellStyle name="Fixed 6" xfId="3123"/>
    <cellStyle name="Fixed 6 2" xfId="18318"/>
    <cellStyle name="Fixed 7" xfId="9558"/>
    <cellStyle name="Fixed 8" xfId="9559"/>
    <cellStyle name="Fixed 9" xfId="9560"/>
    <cellStyle name="Fixed_대림대 CAT WALK" xfId="9561"/>
    <cellStyle name="Followed Hyperlink" xfId="3124"/>
    <cellStyle name="Followed Hyperlink 2" xfId="18319"/>
    <cellStyle name="Good" xfId="9749"/>
    <cellStyle name="Grey" xfId="3125"/>
    <cellStyle name="Grey 2" xfId="18320"/>
    <cellStyle name="Grey 3" xfId="18321"/>
    <cellStyle name="Grey 4" xfId="18322"/>
    <cellStyle name="group" xfId="3475"/>
    <cellStyle name="H1" xfId="9562"/>
    <cellStyle name="H2" xfId="9563"/>
    <cellStyle name="head 1" xfId="9564"/>
    <cellStyle name="Head1" xfId="3126"/>
    <cellStyle name="Head1 2" xfId="18323"/>
    <cellStyle name="HEADER" xfId="3127"/>
    <cellStyle name="Header " xfId="9565"/>
    <cellStyle name="Header - Style1" xfId="3128"/>
    <cellStyle name="Header - Style1 2" xfId="18324"/>
    <cellStyle name="HEADER 2" xfId="18325"/>
    <cellStyle name="HEADER 3" xfId="18326"/>
    <cellStyle name="HEADER 4" xfId="18327"/>
    <cellStyle name="HEADER 5" xfId="18328"/>
    <cellStyle name="HEADER 6" xfId="18329"/>
    <cellStyle name="Header1" xfId="3129"/>
    <cellStyle name="Header1 2" xfId="18330"/>
    <cellStyle name="Header2" xfId="3130"/>
    <cellStyle name="Header2 2" xfId="18331"/>
    <cellStyle name="Heading 1" xfId="3131"/>
    <cellStyle name="Heading 1 2" xfId="18332"/>
    <cellStyle name="Heading 1 3" xfId="18333"/>
    <cellStyle name="Heading 1 4" xfId="18334"/>
    <cellStyle name="Heading 2" xfId="3132"/>
    <cellStyle name="Heading 2 2" xfId="18335"/>
    <cellStyle name="Heading 2 3" xfId="18336"/>
    <cellStyle name="Heading 2 4" xfId="18337"/>
    <cellStyle name="Heading 3" xfId="9750"/>
    <cellStyle name="Heading 4" xfId="9751"/>
    <cellStyle name="Heading1" xfId="3133"/>
    <cellStyle name="Heading1 10" xfId="9566"/>
    <cellStyle name="Heading1 11" xfId="9567"/>
    <cellStyle name="Heading1 12" xfId="9568"/>
    <cellStyle name="Heading1 13" xfId="9569"/>
    <cellStyle name="Heading1 14" xfId="9570"/>
    <cellStyle name="Heading1 15" xfId="9571"/>
    <cellStyle name="Heading1 16" xfId="9572"/>
    <cellStyle name="Heading1 17" xfId="9573"/>
    <cellStyle name="Heading1 18" xfId="9574"/>
    <cellStyle name="Heading1 19" xfId="9575"/>
    <cellStyle name="Heading1 2" xfId="3134"/>
    <cellStyle name="Heading1 2 2" xfId="18338"/>
    <cellStyle name="Heading1 2 3" xfId="18339"/>
    <cellStyle name="Heading1 20" xfId="9576"/>
    <cellStyle name="Heading1 21" xfId="9577"/>
    <cellStyle name="Heading1 22" xfId="9578"/>
    <cellStyle name="Heading1 23" xfId="9579"/>
    <cellStyle name="Heading1 24" xfId="9580"/>
    <cellStyle name="Heading1 25" xfId="9581"/>
    <cellStyle name="Heading1 26" xfId="9582"/>
    <cellStyle name="Heading1 3" xfId="3135"/>
    <cellStyle name="Heading1 3 2" xfId="18340"/>
    <cellStyle name="Heading1 4" xfId="3136"/>
    <cellStyle name="Heading1 4 2" xfId="18341"/>
    <cellStyle name="Heading1 5" xfId="3137"/>
    <cellStyle name="Heading1 5 2" xfId="18342"/>
    <cellStyle name="Heading1 6" xfId="3138"/>
    <cellStyle name="Heading1 6 2" xfId="18343"/>
    <cellStyle name="Heading1 7" xfId="9583"/>
    <cellStyle name="Heading1 8" xfId="9584"/>
    <cellStyle name="Heading1 9" xfId="9585"/>
    <cellStyle name="Heading1_대림대 CAT WALK" xfId="9586"/>
    <cellStyle name="Heading2" xfId="3139"/>
    <cellStyle name="Heading2 10" xfId="9587"/>
    <cellStyle name="Heading2 11" xfId="9588"/>
    <cellStyle name="Heading2 12" xfId="9589"/>
    <cellStyle name="Heading2 13" xfId="9590"/>
    <cellStyle name="Heading2 14" xfId="9591"/>
    <cellStyle name="Heading2 15" xfId="9592"/>
    <cellStyle name="Heading2 16" xfId="9593"/>
    <cellStyle name="Heading2 17" xfId="9594"/>
    <cellStyle name="Heading2 18" xfId="9595"/>
    <cellStyle name="Heading2 19" xfId="9596"/>
    <cellStyle name="Heading2 2" xfId="3140"/>
    <cellStyle name="Heading2 2 2" xfId="18344"/>
    <cellStyle name="Heading2 2 3" xfId="18345"/>
    <cellStyle name="Heading2 20" xfId="9597"/>
    <cellStyle name="Heading2 21" xfId="9598"/>
    <cellStyle name="Heading2 22" xfId="9599"/>
    <cellStyle name="Heading2 23" xfId="9600"/>
    <cellStyle name="Heading2 24" xfId="9601"/>
    <cellStyle name="Heading2 25" xfId="9602"/>
    <cellStyle name="Heading2 26" xfId="9603"/>
    <cellStyle name="Heading2 3" xfId="3141"/>
    <cellStyle name="Heading2 3 2" xfId="18346"/>
    <cellStyle name="Heading2 4" xfId="3142"/>
    <cellStyle name="Heading2 4 2" xfId="18347"/>
    <cellStyle name="Heading2 5" xfId="3143"/>
    <cellStyle name="Heading2 5 2" xfId="18348"/>
    <cellStyle name="Heading2 6" xfId="3144"/>
    <cellStyle name="Heading2 6 2" xfId="18349"/>
    <cellStyle name="Heading2 7" xfId="9604"/>
    <cellStyle name="Heading2 8" xfId="9605"/>
    <cellStyle name="Heading2 9" xfId="9606"/>
    <cellStyle name="Heading2_대림대 CAT WALK" xfId="9607"/>
    <cellStyle name="Hedaings" xfId="3145"/>
    <cellStyle name="Hedaings 2" xfId="18350"/>
    <cellStyle name="Helv8_PFD4.XLS" xfId="9608"/>
    <cellStyle name="HIGHLIGHT" xfId="3146"/>
    <cellStyle name="HIGHLIGHT 2" xfId="18351"/>
    <cellStyle name="Hyperlink" xfId="3147"/>
    <cellStyle name="Hyperlink 10" xfId="3148"/>
    <cellStyle name="Hyperlink 10 2" xfId="18352"/>
    <cellStyle name="Hyperlink 11" xfId="3149"/>
    <cellStyle name="Hyperlink 11 2" xfId="18353"/>
    <cellStyle name="Hyperlink 12" xfId="3150"/>
    <cellStyle name="Hyperlink 12 2" xfId="18354"/>
    <cellStyle name="Hyperlink 13" xfId="3151"/>
    <cellStyle name="Hyperlink 13 2" xfId="18355"/>
    <cellStyle name="Hyperlink 14" xfId="3152"/>
    <cellStyle name="Hyperlink 14 2" xfId="18356"/>
    <cellStyle name="Hyperlink 15" xfId="3153"/>
    <cellStyle name="Hyperlink 15 2" xfId="18357"/>
    <cellStyle name="Hyperlink 16" xfId="3154"/>
    <cellStyle name="Hyperlink 16 2" xfId="18358"/>
    <cellStyle name="Hyperlink 17" xfId="3155"/>
    <cellStyle name="Hyperlink 17 2" xfId="18359"/>
    <cellStyle name="Hyperlink 18" xfId="3156"/>
    <cellStyle name="Hyperlink 18 2" xfId="18360"/>
    <cellStyle name="Hyperlink 19" xfId="3157"/>
    <cellStyle name="Hyperlink 19 2" xfId="18361"/>
    <cellStyle name="Hyperlink 2" xfId="3158"/>
    <cellStyle name="Hyperlink 2 2" xfId="18362"/>
    <cellStyle name="Hyperlink 20" xfId="3159"/>
    <cellStyle name="Hyperlink 20 2" xfId="18363"/>
    <cellStyle name="Hyperlink 21" xfId="3160"/>
    <cellStyle name="Hyperlink 21 2" xfId="18364"/>
    <cellStyle name="Hyperlink 22" xfId="3161"/>
    <cellStyle name="Hyperlink 22 2" xfId="18365"/>
    <cellStyle name="Hyperlink 23" xfId="3162"/>
    <cellStyle name="Hyperlink 23 2" xfId="18366"/>
    <cellStyle name="Hyperlink 24" xfId="3163"/>
    <cellStyle name="Hyperlink 24 2" xfId="18367"/>
    <cellStyle name="Hyperlink 25" xfId="3164"/>
    <cellStyle name="Hyperlink 25 2" xfId="18368"/>
    <cellStyle name="Hyperlink 26" xfId="18369"/>
    <cellStyle name="Hyperlink 3" xfId="3165"/>
    <cellStyle name="Hyperlink 3 2" xfId="18370"/>
    <cellStyle name="Hyperlink 4" xfId="3166"/>
    <cellStyle name="Hyperlink 4 2" xfId="18371"/>
    <cellStyle name="Hyperlink 5" xfId="3167"/>
    <cellStyle name="Hyperlink 5 2" xfId="18372"/>
    <cellStyle name="Hyperlink 6" xfId="3168"/>
    <cellStyle name="Hyperlink 6 2" xfId="18373"/>
    <cellStyle name="Hyperlink 7" xfId="3169"/>
    <cellStyle name="Hyperlink 7 2" xfId="18374"/>
    <cellStyle name="Hyperlink 8" xfId="3170"/>
    <cellStyle name="Hyperlink 8 2" xfId="18375"/>
    <cellStyle name="Hyperlink 9" xfId="3171"/>
    <cellStyle name="Hyperlink 9 2" xfId="18376"/>
    <cellStyle name="Hyperlink_NEGS" xfId="3172"/>
    <cellStyle name="Input" xfId="3173"/>
    <cellStyle name="Input %" xfId="3174"/>
    <cellStyle name="Input % 2" xfId="18377"/>
    <cellStyle name="Input [yellow]" xfId="3175"/>
    <cellStyle name="Input [yellow] 2" xfId="18378"/>
    <cellStyle name="Input [yellow] 3" xfId="18379"/>
    <cellStyle name="Input [yellow] 4" xfId="18380"/>
    <cellStyle name="Input 1" xfId="3176"/>
    <cellStyle name="Input 1 2" xfId="18381"/>
    <cellStyle name="Input 2" xfId="18382"/>
    <cellStyle name="Input 3" xfId="3177"/>
    <cellStyle name="Input 3 2" xfId="18383"/>
    <cellStyle name="Input 4" xfId="18384"/>
    <cellStyle name="Input 5" xfId="18385"/>
    <cellStyle name="Input Cells" xfId="3178"/>
    <cellStyle name="Input Cells 2" xfId="18386"/>
    <cellStyle name="L`" xfId="9609"/>
    <cellStyle name="Link Currency (0)" xfId="3179"/>
    <cellStyle name="Link Currency (0) 2" xfId="18387"/>
    <cellStyle name="Link Currency (2)" xfId="3180"/>
    <cellStyle name="Link Currency (2) 2" xfId="18388"/>
    <cellStyle name="Link Units (0)" xfId="3181"/>
    <cellStyle name="Link Units (0) 2" xfId="18389"/>
    <cellStyle name="Link Units (1)" xfId="3182"/>
    <cellStyle name="Link Units (1) 2" xfId="18390"/>
    <cellStyle name="Link Units (2)" xfId="3183"/>
    <cellStyle name="Link Units (2) 2" xfId="18391"/>
    <cellStyle name="Linked Cell" xfId="9752"/>
    <cellStyle name="Linked Cells" xfId="3184"/>
    <cellStyle name="Linked Cells 2" xfId="18392"/>
    <cellStyle name="LongDesc" xfId="3185"/>
    <cellStyle name="LongDesc 2" xfId="18393"/>
    <cellStyle name="Macintosh 텍스트 (*.txt)" xfId="9610"/>
    <cellStyle name="meny_RESULTS" xfId="3186"/>
    <cellStyle name="midle" xfId="3187"/>
    <cellStyle name="Midtitle" xfId="9611"/>
    <cellStyle name="Miglia - Stile1" xfId="9612"/>
    <cellStyle name="Miglia - Stile2" xfId="9613"/>
    <cellStyle name="Miglia - Stile3" xfId="9614"/>
    <cellStyle name="Miglia - Stile4" xfId="9615"/>
    <cellStyle name="Miglia - Stile5" xfId="9616"/>
    <cellStyle name="Millares [0]_96 Risk" xfId="3188"/>
    <cellStyle name="Millares_96 Risk" xfId="3189"/>
    <cellStyle name="Milliers [0]_!!!GO" xfId="3190"/>
    <cellStyle name="Milliers_!!!GO" xfId="3191"/>
    <cellStyle name="Model" xfId="3192"/>
    <cellStyle name="Model 2" xfId="18394"/>
    <cellStyle name="Mon?aire [0]_!!!GO" xfId="3193"/>
    <cellStyle name="Mon?aire_!!!GO" xfId="3194"/>
    <cellStyle name="Moneda [0]_96 Risk" xfId="3195"/>
    <cellStyle name="Moneda_96 Risk" xfId="3196"/>
    <cellStyle name="Month" xfId="3197"/>
    <cellStyle name="Month 2" xfId="18395"/>
    <cellStyle name="MS Proofing Tools" xfId="9617"/>
    <cellStyle name="Neutral" xfId="9753"/>
    <cellStyle name="New" xfId="3198"/>
    <cellStyle name="New 2" xfId="18396"/>
    <cellStyle name="no dec" xfId="3199"/>
    <cellStyle name="no dec 2" xfId="18397"/>
    <cellStyle name="nohs" xfId="9618"/>
    <cellStyle name="Norial_mud plant bolted_KD2" xfId="9619"/>
    <cellStyle name="norm?n?Hodnoty NAVISION" xfId="3200"/>
    <cellStyle name="norm?n?Hodnoty NAVISION 2" xfId="18398"/>
    <cellStyle name="norm?n?RESULTS" xfId="3201"/>
    <cellStyle name="norm?n?RESULTS 2" xfId="18399"/>
    <cellStyle name="normal" xfId="9620"/>
    <cellStyle name="Normal - Stile6" xfId="9621"/>
    <cellStyle name="Normal - Stile7" xfId="9622"/>
    <cellStyle name="Normal - Stile8" xfId="9623"/>
    <cellStyle name="Normal - Style1" xfId="3203"/>
    <cellStyle name="Normal - Style1 10" xfId="3204"/>
    <cellStyle name="Normal - Style1 10 2" xfId="18400"/>
    <cellStyle name="Normal - Style1 11" xfId="3205"/>
    <cellStyle name="Normal - Style1 11 2" xfId="18401"/>
    <cellStyle name="Normal - Style1 12" xfId="3206"/>
    <cellStyle name="Normal - Style1 12 2" xfId="18402"/>
    <cellStyle name="Normal - Style1 13" xfId="3207"/>
    <cellStyle name="Normal - Style1 13 2" xfId="18403"/>
    <cellStyle name="Normal - Style1 14" xfId="3208"/>
    <cellStyle name="Normal - Style1 14 2" xfId="18404"/>
    <cellStyle name="Normal - Style1 15" xfId="3209"/>
    <cellStyle name="Normal - Style1 15 2" xfId="18405"/>
    <cellStyle name="Normal - Style1 16" xfId="3210"/>
    <cellStyle name="Normal - Style1 16 2" xfId="18406"/>
    <cellStyle name="Normal - Style1 17" xfId="3211"/>
    <cellStyle name="Normal - Style1 17 2" xfId="18407"/>
    <cellStyle name="Normal - Style1 18" xfId="3212"/>
    <cellStyle name="Normal - Style1 18 2" xfId="18408"/>
    <cellStyle name="Normal - Style1 19" xfId="3213"/>
    <cellStyle name="Normal - Style1 19 2" xfId="18409"/>
    <cellStyle name="Normal - Style1 2" xfId="3214"/>
    <cellStyle name="Normal - Style1 2 10" xfId="3215"/>
    <cellStyle name="Normal - Style1 2 11" xfId="3216"/>
    <cellStyle name="Normal - Style1 2 12" xfId="3217"/>
    <cellStyle name="Normal - Style1 2 13" xfId="3218"/>
    <cellStyle name="Normal - Style1 2 14" xfId="3219"/>
    <cellStyle name="Normal - Style1 2 15" xfId="3220"/>
    <cellStyle name="Normal - Style1 2 16" xfId="3221"/>
    <cellStyle name="Normal - Style1 2 17" xfId="3222"/>
    <cellStyle name="Normal - Style1 2 18" xfId="3223"/>
    <cellStyle name="Normal - Style1 2 19" xfId="3224"/>
    <cellStyle name="Normal - Style1 2 2" xfId="3225"/>
    <cellStyle name="Normal - Style1 2 2 10" xfId="3226"/>
    <cellStyle name="Normal - Style1 2 2 11" xfId="3227"/>
    <cellStyle name="Normal - Style1 2 2 12" xfId="3228"/>
    <cellStyle name="Normal - Style1 2 2 13" xfId="3229"/>
    <cellStyle name="Normal - Style1 2 2 14" xfId="3230"/>
    <cellStyle name="Normal - Style1 2 2 15" xfId="3231"/>
    <cellStyle name="Normal - Style1 2 2 16" xfId="3232"/>
    <cellStyle name="Normal - Style1 2 2 17" xfId="3233"/>
    <cellStyle name="Normal - Style1 2 2 18" xfId="3234"/>
    <cellStyle name="Normal - Style1 2 2 19" xfId="3235"/>
    <cellStyle name="Normal - Style1 2 2 2" xfId="3236"/>
    <cellStyle name="Normal - Style1 2 2 20" xfId="3237"/>
    <cellStyle name="Normal - Style1 2 2 21" xfId="3238"/>
    <cellStyle name="Normal - Style1 2 2 3" xfId="3239"/>
    <cellStyle name="Normal - Style1 2 2 4" xfId="3240"/>
    <cellStyle name="Normal - Style1 2 2 5" xfId="3241"/>
    <cellStyle name="Normal - Style1 2 2 6" xfId="3242"/>
    <cellStyle name="Normal - Style1 2 2 7" xfId="3243"/>
    <cellStyle name="Normal - Style1 2 2 8" xfId="3244"/>
    <cellStyle name="Normal - Style1 2 2 9" xfId="3245"/>
    <cellStyle name="Normal - Style1 2 20" xfId="3246"/>
    <cellStyle name="Normal - Style1 2 21" xfId="3247"/>
    <cellStyle name="Normal - Style1 2 22" xfId="3248"/>
    <cellStyle name="Normal - Style1 2 23" xfId="3249"/>
    <cellStyle name="Normal - Style1 2 24" xfId="3250"/>
    <cellStyle name="Normal - Style1 2 25" xfId="3251"/>
    <cellStyle name="Normal - Style1 2 3" xfId="3252"/>
    <cellStyle name="Normal - Style1 2 3 2" xfId="18410"/>
    <cellStyle name="Normal - Style1 2 4" xfId="3253"/>
    <cellStyle name="Normal - Style1 2 4 2" xfId="18411"/>
    <cellStyle name="Normal - Style1 2 5" xfId="3254"/>
    <cellStyle name="Normal - Style1 2 5 2" xfId="18412"/>
    <cellStyle name="Normal - Style1 2 6" xfId="3255"/>
    <cellStyle name="Normal - Style1 2 6 2" xfId="18413"/>
    <cellStyle name="Normal - Style1 2 7" xfId="3256"/>
    <cellStyle name="Normal - Style1 2 8" xfId="3257"/>
    <cellStyle name="Normal - Style1 2 9" xfId="3258"/>
    <cellStyle name="Normal - Style1 20" xfId="3259"/>
    <cellStyle name="Normal - Style1 20 2" xfId="18414"/>
    <cellStyle name="Normal - Style1 21" xfId="3260"/>
    <cellStyle name="Normal - Style1 21 2" xfId="18415"/>
    <cellStyle name="Normal - Style1 22" xfId="3261"/>
    <cellStyle name="Normal - Style1 22 2" xfId="18416"/>
    <cellStyle name="Normal - Style1 23" xfId="3262"/>
    <cellStyle name="Normal - Style1 23 2" xfId="18417"/>
    <cellStyle name="Normal - Style1 24" xfId="3263"/>
    <cellStyle name="Normal - Style1 24 2" xfId="18418"/>
    <cellStyle name="Normal - Style1 25" xfId="3264"/>
    <cellStyle name="Normal - Style1 25 2" xfId="18419"/>
    <cellStyle name="Normal - Style1 26" xfId="3265"/>
    <cellStyle name="Normal - Style1 26 2" xfId="18420"/>
    <cellStyle name="Normal - Style1 27" xfId="3266"/>
    <cellStyle name="Normal - Style1 27 2" xfId="18421"/>
    <cellStyle name="Normal - Style1 28" xfId="3267"/>
    <cellStyle name="Normal - Style1 28 2" xfId="18422"/>
    <cellStyle name="Normal - Style1 29" xfId="3268"/>
    <cellStyle name="Normal - Style1 29 2" xfId="18423"/>
    <cellStyle name="Normal - Style1 3" xfId="3269"/>
    <cellStyle name="Normal - Style1 3 10" xfId="3270"/>
    <cellStyle name="Normal - Style1 3 11" xfId="3271"/>
    <cellStyle name="Normal - Style1 3 12" xfId="3272"/>
    <cellStyle name="Normal - Style1 3 13" xfId="3273"/>
    <cellStyle name="Normal - Style1 3 14" xfId="3274"/>
    <cellStyle name="Normal - Style1 3 15" xfId="3275"/>
    <cellStyle name="Normal - Style1 3 16" xfId="3276"/>
    <cellStyle name="Normal - Style1 3 17" xfId="3277"/>
    <cellStyle name="Normal - Style1 3 18" xfId="3278"/>
    <cellStyle name="Normal - Style1 3 19" xfId="3279"/>
    <cellStyle name="Normal - Style1 3 2" xfId="3280"/>
    <cellStyle name="Normal - Style1 3 2 10" xfId="3281"/>
    <cellStyle name="Normal - Style1 3 2 11" xfId="3282"/>
    <cellStyle name="Normal - Style1 3 2 12" xfId="3283"/>
    <cellStyle name="Normal - Style1 3 2 13" xfId="3284"/>
    <cellStyle name="Normal - Style1 3 2 14" xfId="3285"/>
    <cellStyle name="Normal - Style1 3 2 15" xfId="3286"/>
    <cellStyle name="Normal - Style1 3 2 16" xfId="3287"/>
    <cellStyle name="Normal - Style1 3 2 17" xfId="3288"/>
    <cellStyle name="Normal - Style1 3 2 18" xfId="3289"/>
    <cellStyle name="Normal - Style1 3 2 19" xfId="3290"/>
    <cellStyle name="Normal - Style1 3 2 2" xfId="3291"/>
    <cellStyle name="Normal - Style1 3 2 20" xfId="3292"/>
    <cellStyle name="Normal - Style1 3 2 21" xfId="3293"/>
    <cellStyle name="Normal - Style1 3 2 3" xfId="3294"/>
    <cellStyle name="Normal - Style1 3 2 4" xfId="3295"/>
    <cellStyle name="Normal - Style1 3 2 5" xfId="3296"/>
    <cellStyle name="Normal - Style1 3 2 6" xfId="3297"/>
    <cellStyle name="Normal - Style1 3 2 7" xfId="3298"/>
    <cellStyle name="Normal - Style1 3 2 8" xfId="3299"/>
    <cellStyle name="Normal - Style1 3 2 9" xfId="3300"/>
    <cellStyle name="Normal - Style1 3 20" xfId="3301"/>
    <cellStyle name="Normal - Style1 3 21" xfId="3302"/>
    <cellStyle name="Normal - Style1 3 22" xfId="3303"/>
    <cellStyle name="Normal - Style1 3 23" xfId="3304"/>
    <cellStyle name="Normal - Style1 3 24" xfId="3305"/>
    <cellStyle name="Normal - Style1 3 25" xfId="3306"/>
    <cellStyle name="Normal - Style1 3 3" xfId="3307"/>
    <cellStyle name="Normal - Style1 3 3 2" xfId="18424"/>
    <cellStyle name="Normal - Style1 3 4" xfId="3308"/>
    <cellStyle name="Normal - Style1 3 4 2" xfId="18425"/>
    <cellStyle name="Normal - Style1 3 5" xfId="3309"/>
    <cellStyle name="Normal - Style1 3 5 2" xfId="18426"/>
    <cellStyle name="Normal - Style1 3 6" xfId="3310"/>
    <cellStyle name="Normal - Style1 3 6 2" xfId="18427"/>
    <cellStyle name="Normal - Style1 3 7" xfId="3311"/>
    <cellStyle name="Normal - Style1 3 8" xfId="3312"/>
    <cellStyle name="Normal - Style1 3 9" xfId="3313"/>
    <cellStyle name="Normal - Style1 30" xfId="3314"/>
    <cellStyle name="Normal - Style1 30 2" xfId="18428"/>
    <cellStyle name="Normal - Style1 31" xfId="18429"/>
    <cellStyle name="Normal - Style1 31 2" xfId="18430"/>
    <cellStyle name="Normal - Style1 32" xfId="18431"/>
    <cellStyle name="Normal - Style1 33" xfId="18432"/>
    <cellStyle name="Normal - Style1 34" xfId="18433"/>
    <cellStyle name="Normal - Style1 4" xfId="3315"/>
    <cellStyle name="Normal - Style1 4 10" xfId="3316"/>
    <cellStyle name="Normal - Style1 4 11" xfId="3317"/>
    <cellStyle name="Normal - Style1 4 12" xfId="3318"/>
    <cellStyle name="Normal - Style1 4 13" xfId="3319"/>
    <cellStyle name="Normal - Style1 4 14" xfId="3320"/>
    <cellStyle name="Normal - Style1 4 15" xfId="3321"/>
    <cellStyle name="Normal - Style1 4 16" xfId="3322"/>
    <cellStyle name="Normal - Style1 4 17" xfId="3323"/>
    <cellStyle name="Normal - Style1 4 18" xfId="3324"/>
    <cellStyle name="Normal - Style1 4 19" xfId="3325"/>
    <cellStyle name="Normal - Style1 4 2" xfId="3326"/>
    <cellStyle name="Normal - Style1 4 2 10" xfId="3327"/>
    <cellStyle name="Normal - Style1 4 2 11" xfId="3328"/>
    <cellStyle name="Normal - Style1 4 2 12" xfId="3329"/>
    <cellStyle name="Normal - Style1 4 2 13" xfId="3330"/>
    <cellStyle name="Normal - Style1 4 2 14" xfId="3331"/>
    <cellStyle name="Normal - Style1 4 2 15" xfId="3332"/>
    <cellStyle name="Normal - Style1 4 2 16" xfId="3333"/>
    <cellStyle name="Normal - Style1 4 2 17" xfId="3334"/>
    <cellStyle name="Normal - Style1 4 2 18" xfId="3335"/>
    <cellStyle name="Normal - Style1 4 2 19" xfId="3336"/>
    <cellStyle name="Normal - Style1 4 2 2" xfId="3337"/>
    <cellStyle name="Normal - Style1 4 2 20" xfId="3338"/>
    <cellStyle name="Normal - Style1 4 2 21" xfId="3339"/>
    <cellStyle name="Normal - Style1 4 2 3" xfId="3340"/>
    <cellStyle name="Normal - Style1 4 2 4" xfId="3341"/>
    <cellStyle name="Normal - Style1 4 2 5" xfId="3342"/>
    <cellStyle name="Normal - Style1 4 2 6" xfId="3343"/>
    <cellStyle name="Normal - Style1 4 2 7" xfId="3344"/>
    <cellStyle name="Normal - Style1 4 2 8" xfId="3345"/>
    <cellStyle name="Normal - Style1 4 2 9" xfId="3346"/>
    <cellStyle name="Normal - Style1 4 20" xfId="3347"/>
    <cellStyle name="Normal - Style1 4 21" xfId="3348"/>
    <cellStyle name="Normal - Style1 4 22" xfId="3349"/>
    <cellStyle name="Normal - Style1 4 23" xfId="3350"/>
    <cellStyle name="Normal - Style1 4 24" xfId="3351"/>
    <cellStyle name="Normal - Style1 4 25" xfId="3352"/>
    <cellStyle name="Normal - Style1 4 3" xfId="3353"/>
    <cellStyle name="Normal - Style1 4 3 2" xfId="18434"/>
    <cellStyle name="Normal - Style1 4 4" xfId="3354"/>
    <cellStyle name="Normal - Style1 4 4 2" xfId="18435"/>
    <cellStyle name="Normal - Style1 4 5" xfId="3355"/>
    <cellStyle name="Normal - Style1 4 5 2" xfId="18436"/>
    <cellStyle name="Normal - Style1 4 6" xfId="3356"/>
    <cellStyle name="Normal - Style1 4 6 2" xfId="18437"/>
    <cellStyle name="Normal - Style1 4 7" xfId="3357"/>
    <cellStyle name="Normal - Style1 4 8" xfId="3358"/>
    <cellStyle name="Normal - Style1 4 9" xfId="3359"/>
    <cellStyle name="Normal - Style1 5" xfId="3360"/>
    <cellStyle name="Normal - Style1 5 2" xfId="18438"/>
    <cellStyle name="Normal - Style1 6" xfId="3361"/>
    <cellStyle name="Normal - Style1 6 2" xfId="18439"/>
    <cellStyle name="Normal - Style1 7" xfId="3362"/>
    <cellStyle name="Normal - Style1 7 2" xfId="18440"/>
    <cellStyle name="Normal - Style1 8" xfId="3363"/>
    <cellStyle name="Normal - Style1 8 2" xfId="18441"/>
    <cellStyle name="Normal - Style1 9" xfId="3364"/>
    <cellStyle name="Normal - Style1 9 2" xfId="18442"/>
    <cellStyle name="Normal - Style1_공원조성 내역서" xfId="9624"/>
    <cellStyle name="Normal - Style2" xfId="3365"/>
    <cellStyle name="Normal - Style2 2" xfId="18443"/>
    <cellStyle name="Normal - Style3" xfId="3366"/>
    <cellStyle name="Normal - Style3 2" xfId="18444"/>
    <cellStyle name="Normal - Style4" xfId="3367"/>
    <cellStyle name="Normal - Style4 2" xfId="18445"/>
    <cellStyle name="Normal - Style5" xfId="3368"/>
    <cellStyle name="Normal - Style5 2" xfId="18446"/>
    <cellStyle name="Normal - Style6" xfId="3369"/>
    <cellStyle name="Normal - Style6 2" xfId="18447"/>
    <cellStyle name="Normal - Style7" xfId="3370"/>
    <cellStyle name="Normal - Style7 2" xfId="18448"/>
    <cellStyle name="Normal - Style8" xfId="3371"/>
    <cellStyle name="Normal - Style8 2" xfId="18449"/>
    <cellStyle name="Normal - 유형1" xfId="3202"/>
    <cellStyle name="Normal - 유형1 2" xfId="18450"/>
    <cellStyle name="Normal 11" xfId="3372"/>
    <cellStyle name="Normal 11 2" xfId="18451"/>
    <cellStyle name="normal 2" xfId="18452"/>
    <cellStyle name="normal 3" xfId="18453"/>
    <cellStyle name="Normal_ " xfId="3373"/>
    <cellStyle name="NormalBold" xfId="3374"/>
    <cellStyle name="NormalBold 2" xfId="18454"/>
    <cellStyle name="Noroal_ SG&amp;A Bridge " xfId="9625"/>
    <cellStyle name="Note" xfId="9754"/>
    <cellStyle name="N䁯rmal_MCOE Summary (5)_98선급금" xfId="9626"/>
    <cellStyle name="Obsolete" xfId="3375"/>
    <cellStyle name="Obsolete 2" xfId="18455"/>
    <cellStyle name="Œ…?æ맖?e [0.00]_laroux" xfId="3376"/>
    <cellStyle name="Œ…?æ맖?e_laroux" xfId="3377"/>
    <cellStyle name="oft Excel]_x000d__x000a_Comment=The open=/f lines load custom functions into the Paste Function list._x000d__x000a_Maximized=3_x000d__x000a_AutoFormat=" xfId="3378"/>
    <cellStyle name="oft Excel]_x000d__x000a_Comment=The open=/f lines load custom functions into the Paste Function list._x000d__x000a_Maximized=3_x000d__x000a_AutoFormat= 2" xfId="18456"/>
    <cellStyle name="oh" xfId="9627"/>
    <cellStyle name="oh 2" xfId="18457"/>
    <cellStyle name="One-Decimal" xfId="3379"/>
    <cellStyle name="One-Decimal 2" xfId="18458"/>
    <cellStyle name="Output" xfId="9755"/>
    <cellStyle name="Over1" xfId="3380"/>
    <cellStyle name="Over1 2" xfId="18459"/>
    <cellStyle name="Percent" xfId="3381"/>
    <cellStyle name="Percent ()" xfId="3382"/>
    <cellStyle name="Percent () 2" xfId="18460"/>
    <cellStyle name="Percent (0)" xfId="3383"/>
    <cellStyle name="Percent (0) 2" xfId="18461"/>
    <cellStyle name="Percent (1)" xfId="3384"/>
    <cellStyle name="Percent (1) 2" xfId="18462"/>
    <cellStyle name="Percent [0]" xfId="3385"/>
    <cellStyle name="Percent [0] 2" xfId="18463"/>
    <cellStyle name="Percent [00]" xfId="3386"/>
    <cellStyle name="Percent [00] 2" xfId="18464"/>
    <cellStyle name="Percent [2]" xfId="3387"/>
    <cellStyle name="Percent [2] 2" xfId="18465"/>
    <cellStyle name="Percent 1" xfId="3388"/>
    <cellStyle name="Percent 1 2" xfId="18466"/>
    <cellStyle name="Percent 10" xfId="9628"/>
    <cellStyle name="Percent 11" xfId="9629"/>
    <cellStyle name="Percent 12" xfId="9630"/>
    <cellStyle name="Percent 13" xfId="9631"/>
    <cellStyle name="Percent 14" xfId="9632"/>
    <cellStyle name="Percent 15" xfId="9633"/>
    <cellStyle name="Percent 16" xfId="9634"/>
    <cellStyle name="Percent 17" xfId="9635"/>
    <cellStyle name="Percent 18" xfId="9636"/>
    <cellStyle name="Percent 19" xfId="9637"/>
    <cellStyle name="Percent 2" xfId="3389"/>
    <cellStyle name="Percent 2 2" xfId="18467"/>
    <cellStyle name="Percent 20" xfId="9638"/>
    <cellStyle name="Percent 21" xfId="9639"/>
    <cellStyle name="Percent 22" xfId="9640"/>
    <cellStyle name="Percent 23" xfId="9641"/>
    <cellStyle name="Percent 24" xfId="9642"/>
    <cellStyle name="Percent 25" xfId="9643"/>
    <cellStyle name="Percent 26" xfId="9644"/>
    <cellStyle name="Percent 3" xfId="9645"/>
    <cellStyle name="Percent 4" xfId="9646"/>
    <cellStyle name="Percent 5" xfId="9647"/>
    <cellStyle name="Percent 6" xfId="9648"/>
    <cellStyle name="Percent 7" xfId="9649"/>
    <cellStyle name="Percent 8" xfId="9650"/>
    <cellStyle name="Percent 9" xfId="9651"/>
    <cellStyle name="Percent_!!!GO" xfId="3476"/>
    <cellStyle name="PrePop Currency (0)" xfId="3390"/>
    <cellStyle name="PrePop Currency (0) 2" xfId="18468"/>
    <cellStyle name="PrePop Currency (2)" xfId="3391"/>
    <cellStyle name="PrePop Currency (2) 2" xfId="18469"/>
    <cellStyle name="PrePop Units (0)" xfId="3392"/>
    <cellStyle name="PrePop Units (0) 2" xfId="18470"/>
    <cellStyle name="PrePop Units (1)" xfId="3393"/>
    <cellStyle name="PrePop Units (1) 2" xfId="18471"/>
    <cellStyle name="PrePop Units (2)" xfId="3394"/>
    <cellStyle name="PrePop Units (2) 2" xfId="18472"/>
    <cellStyle name="Price" xfId="3477"/>
    <cellStyle name="Price Header" xfId="3395"/>
    <cellStyle name="Price Header 2" xfId="18473"/>
    <cellStyle name="Produkt oversk." xfId="3396"/>
    <cellStyle name="Produkt oversk. 2" xfId="18474"/>
    <cellStyle name="QDF" xfId="3478"/>
    <cellStyle name="RAMEY" xfId="3397"/>
    <cellStyle name="Ramey $k" xfId="3398"/>
    <cellStyle name="Ramey $k 2" xfId="18475"/>
    <cellStyle name="RAMEY 2" xfId="18476"/>
    <cellStyle name="RAMEY 3" xfId="18477"/>
    <cellStyle name="RAMEY 4" xfId="18478"/>
    <cellStyle name="RAMEY_P&amp;O BKUP" xfId="3399"/>
    <cellStyle name="Red,Bold,12pt" xfId="3479"/>
    <cellStyle name="Released" xfId="3400"/>
    <cellStyle name="Released 2" xfId="18479"/>
    <cellStyle name="RevList" xfId="3401"/>
    <cellStyle name="RevList 2" xfId="18480"/>
    <cellStyle name="s]_x000d__x000a_run=c:\Hedgehog\app31.exe_x000d__x000a_spooler=yes_x000d__x000a_load=_x000d__x000a_run=_x000d__x000a_Beep=yes_x000d__x000a_NullPort=None_x000d__x000a_BorderWidth=3_x000d__x000a_CursorBlinkRate=530_x000d__x000a_D" xfId="9652"/>
    <cellStyle name="section" xfId="9653"/>
    <cellStyle name="sh" xfId="9654"/>
    <cellStyle name="sh 2" xfId="18481"/>
    <cellStyle name="Shaded" xfId="3402"/>
    <cellStyle name="Shaded 2" xfId="18482"/>
    <cellStyle name="small descr." xfId="3480"/>
    <cellStyle name="Small Print" xfId="3403"/>
    <cellStyle name="Small Print 2" xfId="18483"/>
    <cellStyle name="ssh" xfId="9655"/>
    <cellStyle name="ssh 2" xfId="18484"/>
    <cellStyle name="STANDARD" xfId="3404"/>
    <cellStyle name="STANDARD 2" xfId="18485"/>
    <cellStyle name="STD" xfId="3405"/>
    <cellStyle name="STD 2" xfId="18486"/>
    <cellStyle name="subhead" xfId="3406"/>
    <cellStyle name="subhead 2" xfId="18487"/>
    <cellStyle name="Subtotal" xfId="3407"/>
    <cellStyle name="Subtotal 2" xfId="18488"/>
    <cellStyle name="Sum" xfId="3408"/>
    <cellStyle name="Sum %of HV" xfId="3409"/>
    <cellStyle name="Sum %of HV 2" xfId="18489"/>
    <cellStyle name="Sum 2" xfId="18490"/>
    <cellStyle name="Sum 3" xfId="18491"/>
    <cellStyle name="Sum 4" xfId="18492"/>
    <cellStyle name="Tableau_en_tete" xfId="3410"/>
    <cellStyle name="testtitle" xfId="9656"/>
    <cellStyle name="text" xfId="3481"/>
    <cellStyle name="Text Indent A" xfId="3411"/>
    <cellStyle name="Text Indent A 2" xfId="18493"/>
    <cellStyle name="Text Indent B" xfId="3412"/>
    <cellStyle name="Text Indent B 2" xfId="18494"/>
    <cellStyle name="Text Indent C" xfId="3413"/>
    <cellStyle name="Text Indent C 2" xfId="18495"/>
    <cellStyle name="þ?b?þ?b?þ?b?þ?b?þ?b?þ?b?þ?b灌þ?b?þ?&lt;?b?þ?b濬þ?b?þ?b?þ昰_x0018_?þ????_x0008_" xfId="9657"/>
    <cellStyle name="þ൚b⍼þ൪b⎨þൺb⏜þඊb␌þකb濰þඪb瀠þයb灌þ්b炈þ宐&lt;෢b濈þෲb濬þขb瀐þฒb瀰þ昰_x0018_⋸þ㤕䰀ጤܕ_x0008_" xfId="9658"/>
    <cellStyle name="þ_x001d_ð'&amp;Oy?Hy9_x0008__x000f__x0007_æ_x0007__x0007__x0001__x0001_" xfId="9661"/>
    <cellStyle name="þ_x001d_ð'&amp;Oy?Hy9_x0008_E_x000c_￠_x000d__x0007__x0001__x0001_" xfId="9662"/>
    <cellStyle name="þ_x001d_ð'&amp;Oý&amp;Hý9_x0008__x000f__x0007_æ_x0007__x0007__x0001__x0001_" xfId="9659"/>
    <cellStyle name="þ_x001d_ð'&amp;Oý&amp;Hý9_x0008_Ë_x000c_¢_x000d__x0007__x0001__x0001_" xfId="9660"/>
    <cellStyle name="Thousands (0)" xfId="3414"/>
    <cellStyle name="Thousands (0) 2" xfId="18496"/>
    <cellStyle name="Thousands (1)" xfId="3415"/>
    <cellStyle name="Thousands (1) 2" xfId="18497"/>
    <cellStyle name="time" xfId="3416"/>
    <cellStyle name="time 2" xfId="18498"/>
    <cellStyle name="Title" xfId="9663"/>
    <cellStyle name="title [1]" xfId="3417"/>
    <cellStyle name="title [1] 2" xfId="18499"/>
    <cellStyle name="title [2]" xfId="3418"/>
    <cellStyle name="title [2] 2" xfId="18500"/>
    <cellStyle name="Title_7월31일 기성청구" xfId="9664"/>
    <cellStyle name="Title2" xfId="3419"/>
    <cellStyle name="Title2 2" xfId="18501"/>
    <cellStyle name="Total" xfId="3420"/>
    <cellStyle name="Total 10" xfId="9665"/>
    <cellStyle name="Total 11" xfId="9666"/>
    <cellStyle name="Total 12" xfId="9667"/>
    <cellStyle name="Total 13" xfId="9668"/>
    <cellStyle name="Total 14" xfId="9669"/>
    <cellStyle name="Total 15" xfId="9670"/>
    <cellStyle name="Total 16" xfId="9671"/>
    <cellStyle name="Total 17" xfId="9672"/>
    <cellStyle name="Total 18" xfId="9673"/>
    <cellStyle name="Total 19" xfId="9674"/>
    <cellStyle name="Total 2" xfId="9675"/>
    <cellStyle name="Total 20" xfId="9676"/>
    <cellStyle name="Total 21" xfId="9677"/>
    <cellStyle name="Total 22" xfId="9678"/>
    <cellStyle name="Total 23" xfId="9679"/>
    <cellStyle name="Total 24" xfId="9680"/>
    <cellStyle name="Total 25" xfId="9681"/>
    <cellStyle name="Total 26" xfId="9682"/>
    <cellStyle name="Total 3" xfId="9683"/>
    <cellStyle name="Total 4" xfId="9684"/>
    <cellStyle name="Total 5" xfId="9685"/>
    <cellStyle name="Total 6" xfId="9686"/>
    <cellStyle name="Total 7" xfId="9687"/>
    <cellStyle name="Total 8" xfId="9688"/>
    <cellStyle name="Total 9" xfId="9689"/>
    <cellStyle name="Total_대림대 CAT WALK" xfId="9690"/>
    <cellStyle name="Tusenskille [0]_all sept2000 OCT" xfId="3421"/>
    <cellStyle name="Tusenskille_all sept2000 OCT" xfId="3422"/>
    <cellStyle name="Tusental (0)_pldt" xfId="3482"/>
    <cellStyle name="Tusental_NPV" xfId="3423"/>
    <cellStyle name="UM" xfId="9691"/>
    <cellStyle name="UM 2" xfId="18502"/>
    <cellStyle name="under overskrft" xfId="3424"/>
    <cellStyle name="under overskrft 2" xfId="18503"/>
    <cellStyle name="Underline 2" xfId="3425"/>
    <cellStyle name="Underline 2 2" xfId="18504"/>
    <cellStyle name="Unprot" xfId="3426"/>
    <cellStyle name="Unprot 2" xfId="18505"/>
    <cellStyle name="Unprot$" xfId="3427"/>
    <cellStyle name="Unprot$ 2" xfId="18506"/>
    <cellStyle name="Unprotect" xfId="3428"/>
    <cellStyle name="Unprotect 2" xfId="18507"/>
    <cellStyle name="Valuta (0)_pldt" xfId="3483"/>
    <cellStyle name="Valuta [0]_all sept2000 OCT" xfId="3429"/>
    <cellStyle name="Valuta_all sept2000 OCT" xfId="3430"/>
    <cellStyle name="W?rung [0]" xfId="3484"/>
    <cellStyle name="W?rung_Ausdruck RUND (D)" xfId="3431"/>
    <cellStyle name="Währung [0]" xfId="3433"/>
    <cellStyle name="Währung [0] 2" xfId="18508"/>
    <cellStyle name="Währung_2002_November_Price_Book_Linked" xfId="3434"/>
    <cellStyle name="Warning Text" xfId="9756"/>
    <cellStyle name="WHead - Style2" xfId="3435"/>
    <cellStyle name="WHead - Style2 2" xfId="18509"/>
    <cellStyle name="ww" xfId="3436"/>
    <cellStyle name="ww 2" xfId="18510"/>
    <cellStyle name="Year" xfId="3437"/>
    <cellStyle name="Year 2" xfId="18511"/>
    <cellStyle name="_x0008_z" xfId="9693"/>
    <cellStyle name="μU¿¡ ¿A´A CIAIÆU¸μAⓒ" xfId="9694"/>
    <cellStyle name="μU¿¡ ¿A´A CIAIÆU¸μAⓒ 2" xfId="18512"/>
    <cellStyle name="パーセント_技計ｾﾝﾀ" xfId="9695"/>
    <cellStyle name="|?ドE" xfId="8935"/>
    <cellStyle name="가." xfId="7815"/>
    <cellStyle name="강조색1 10" xfId="18513"/>
    <cellStyle name="강조색1 2" xfId="735"/>
    <cellStyle name="강조색1 2 10" xfId="736"/>
    <cellStyle name="강조색1 2 10 2" xfId="18514"/>
    <cellStyle name="강조색1 2 11" xfId="737"/>
    <cellStyle name="강조색1 2 11 2" xfId="18515"/>
    <cellStyle name="강조색1 2 12" xfId="738"/>
    <cellStyle name="강조색1 2 12 2" xfId="18516"/>
    <cellStyle name="강조색1 2 13" xfId="739"/>
    <cellStyle name="강조색1 2 13 2" xfId="18517"/>
    <cellStyle name="강조색1 2 14" xfId="740"/>
    <cellStyle name="강조색1 2 14 2" xfId="18518"/>
    <cellStyle name="강조색1 2 15" xfId="18519"/>
    <cellStyle name="강조색1 2 16" xfId="18520"/>
    <cellStyle name="강조색1 2 17" xfId="18521"/>
    <cellStyle name="강조색1 2 2" xfId="741"/>
    <cellStyle name="강조색1 2 2 2" xfId="18522"/>
    <cellStyle name="강조색1 2 3" xfId="742"/>
    <cellStyle name="강조색1 2 3 2" xfId="18523"/>
    <cellStyle name="강조색1 2 4" xfId="743"/>
    <cellStyle name="강조색1 2 4 2" xfId="18524"/>
    <cellStyle name="강조색1 2 5" xfId="744"/>
    <cellStyle name="강조색1 2 5 2" xfId="18525"/>
    <cellStyle name="강조색1 2 6" xfId="745"/>
    <cellStyle name="강조색1 2 6 2" xfId="18526"/>
    <cellStyle name="강조색1 2 7" xfId="746"/>
    <cellStyle name="강조색1 2 7 2" xfId="18527"/>
    <cellStyle name="강조색1 2 8" xfId="747"/>
    <cellStyle name="강조색1 2 8 2" xfId="18528"/>
    <cellStyle name="강조색1 2 9" xfId="748"/>
    <cellStyle name="강조색1 2 9 2" xfId="18529"/>
    <cellStyle name="강조색1 3" xfId="749"/>
    <cellStyle name="강조색1 3 10" xfId="750"/>
    <cellStyle name="강조색1 3 10 2" xfId="18530"/>
    <cellStyle name="강조색1 3 11" xfId="751"/>
    <cellStyle name="강조색1 3 11 2" xfId="18531"/>
    <cellStyle name="강조색1 3 12" xfId="752"/>
    <cellStyle name="강조색1 3 12 2" xfId="18532"/>
    <cellStyle name="강조색1 3 13" xfId="753"/>
    <cellStyle name="강조색1 3 13 2" xfId="18533"/>
    <cellStyle name="강조색1 3 14" xfId="754"/>
    <cellStyle name="강조색1 3 14 2" xfId="18534"/>
    <cellStyle name="강조색1 3 15" xfId="18535"/>
    <cellStyle name="강조색1 3 16" xfId="18536"/>
    <cellStyle name="강조색1 3 17" xfId="18537"/>
    <cellStyle name="강조색1 3 2" xfId="755"/>
    <cellStyle name="강조색1 3 2 2" xfId="18538"/>
    <cellStyle name="강조색1 3 3" xfId="756"/>
    <cellStyle name="강조색1 3 3 2" xfId="18539"/>
    <cellStyle name="강조색1 3 4" xfId="757"/>
    <cellStyle name="강조색1 3 4 2" xfId="18540"/>
    <cellStyle name="강조색1 3 5" xfId="758"/>
    <cellStyle name="강조색1 3 5 2" xfId="18541"/>
    <cellStyle name="강조색1 3 6" xfId="759"/>
    <cellStyle name="강조색1 3 6 2" xfId="18542"/>
    <cellStyle name="강조색1 3 7" xfId="760"/>
    <cellStyle name="강조색1 3 7 2" xfId="18543"/>
    <cellStyle name="강조색1 3 8" xfId="761"/>
    <cellStyle name="강조색1 3 8 2" xfId="18544"/>
    <cellStyle name="강조색1 3 9" xfId="762"/>
    <cellStyle name="강조색1 3 9 2" xfId="18545"/>
    <cellStyle name="강조색1 4" xfId="18546"/>
    <cellStyle name="강조색1 4 2" xfId="18547"/>
    <cellStyle name="강조색1 5" xfId="18548"/>
    <cellStyle name="강조색1 5 2" xfId="18549"/>
    <cellStyle name="강조색1 6" xfId="18550"/>
    <cellStyle name="강조색1 6 2" xfId="18551"/>
    <cellStyle name="강조색1 7" xfId="18552"/>
    <cellStyle name="강조색1 7 2" xfId="18553"/>
    <cellStyle name="강조색1 8" xfId="18554"/>
    <cellStyle name="강조색1 8 2" xfId="18555"/>
    <cellStyle name="강조색1 9" xfId="18556"/>
    <cellStyle name="강조색1 9 2" xfId="18557"/>
    <cellStyle name="강조색2 10" xfId="18558"/>
    <cellStyle name="강조색2 2" xfId="763"/>
    <cellStyle name="강조색2 2 10" xfId="764"/>
    <cellStyle name="강조색2 2 10 2" xfId="18559"/>
    <cellStyle name="강조색2 2 11" xfId="765"/>
    <cellStyle name="강조색2 2 11 2" xfId="18560"/>
    <cellStyle name="강조색2 2 12" xfId="766"/>
    <cellStyle name="강조색2 2 12 2" xfId="18561"/>
    <cellStyle name="강조색2 2 13" xfId="767"/>
    <cellStyle name="강조색2 2 13 2" xfId="18562"/>
    <cellStyle name="강조색2 2 14" xfId="768"/>
    <cellStyle name="강조색2 2 14 2" xfId="18563"/>
    <cellStyle name="강조색2 2 15" xfId="18564"/>
    <cellStyle name="강조색2 2 2" xfId="769"/>
    <cellStyle name="강조색2 2 2 2" xfId="18565"/>
    <cellStyle name="강조색2 2 3" xfId="770"/>
    <cellStyle name="강조색2 2 3 2" xfId="18566"/>
    <cellStyle name="강조색2 2 4" xfId="771"/>
    <cellStyle name="강조색2 2 4 2" xfId="18567"/>
    <cellStyle name="강조색2 2 5" xfId="772"/>
    <cellStyle name="강조색2 2 5 2" xfId="18568"/>
    <cellStyle name="강조색2 2 6" xfId="773"/>
    <cellStyle name="강조색2 2 6 2" xfId="18569"/>
    <cellStyle name="강조색2 2 7" xfId="774"/>
    <cellStyle name="강조색2 2 7 2" xfId="18570"/>
    <cellStyle name="강조색2 2 8" xfId="775"/>
    <cellStyle name="강조색2 2 8 2" xfId="18571"/>
    <cellStyle name="강조색2 2 9" xfId="776"/>
    <cellStyle name="강조색2 2 9 2" xfId="18572"/>
    <cellStyle name="강조색2 3" xfId="777"/>
    <cellStyle name="강조색2 3 10" xfId="778"/>
    <cellStyle name="강조색2 3 10 2" xfId="18573"/>
    <cellStyle name="강조색2 3 11" xfId="779"/>
    <cellStyle name="강조색2 3 11 2" xfId="18574"/>
    <cellStyle name="강조색2 3 12" xfId="780"/>
    <cellStyle name="강조색2 3 12 2" xfId="18575"/>
    <cellStyle name="강조색2 3 13" xfId="781"/>
    <cellStyle name="강조색2 3 13 2" xfId="18576"/>
    <cellStyle name="강조색2 3 14" xfId="782"/>
    <cellStyle name="강조색2 3 14 2" xfId="18577"/>
    <cellStyle name="강조색2 3 15" xfId="18578"/>
    <cellStyle name="강조색2 3 2" xfId="783"/>
    <cellStyle name="강조색2 3 2 2" xfId="18579"/>
    <cellStyle name="강조색2 3 3" xfId="784"/>
    <cellStyle name="강조색2 3 3 2" xfId="18580"/>
    <cellStyle name="강조색2 3 4" xfId="785"/>
    <cellStyle name="강조색2 3 4 2" xfId="18581"/>
    <cellStyle name="강조색2 3 5" xfId="786"/>
    <cellStyle name="강조색2 3 5 2" xfId="18582"/>
    <cellStyle name="강조색2 3 6" xfId="787"/>
    <cellStyle name="강조색2 3 6 2" xfId="18583"/>
    <cellStyle name="강조색2 3 7" xfId="788"/>
    <cellStyle name="강조색2 3 7 2" xfId="18584"/>
    <cellStyle name="강조색2 3 8" xfId="789"/>
    <cellStyle name="강조색2 3 8 2" xfId="18585"/>
    <cellStyle name="강조색2 3 9" xfId="790"/>
    <cellStyle name="강조색2 3 9 2" xfId="18586"/>
    <cellStyle name="강조색2 4" xfId="18587"/>
    <cellStyle name="강조색2 4 2" xfId="18588"/>
    <cellStyle name="강조색2 5" xfId="18589"/>
    <cellStyle name="강조색2 5 2" xfId="18590"/>
    <cellStyle name="강조색2 6" xfId="18591"/>
    <cellStyle name="강조색2 6 2" xfId="18592"/>
    <cellStyle name="강조색2 7" xfId="18593"/>
    <cellStyle name="강조색2 7 2" xfId="18594"/>
    <cellStyle name="강조색2 8" xfId="18595"/>
    <cellStyle name="강조색2 8 2" xfId="18596"/>
    <cellStyle name="강조색2 9" xfId="18597"/>
    <cellStyle name="강조색2 9 2" xfId="18598"/>
    <cellStyle name="강조색3 10" xfId="18599"/>
    <cellStyle name="강조색3 2" xfId="791"/>
    <cellStyle name="강조색3 2 10" xfId="792"/>
    <cellStyle name="강조색3 2 10 2" xfId="18600"/>
    <cellStyle name="강조색3 2 11" xfId="793"/>
    <cellStyle name="강조색3 2 11 2" xfId="18601"/>
    <cellStyle name="강조색3 2 12" xfId="794"/>
    <cellStyle name="강조색3 2 12 2" xfId="18602"/>
    <cellStyle name="강조색3 2 13" xfId="795"/>
    <cellStyle name="강조색3 2 13 2" xfId="18603"/>
    <cellStyle name="강조색3 2 14" xfId="796"/>
    <cellStyle name="강조색3 2 14 2" xfId="18604"/>
    <cellStyle name="강조색3 2 15" xfId="18605"/>
    <cellStyle name="강조색3 2 2" xfId="797"/>
    <cellStyle name="강조색3 2 2 2" xfId="18606"/>
    <cellStyle name="강조색3 2 3" xfId="798"/>
    <cellStyle name="강조색3 2 3 2" xfId="18607"/>
    <cellStyle name="강조색3 2 4" xfId="799"/>
    <cellStyle name="강조색3 2 4 2" xfId="18608"/>
    <cellStyle name="강조색3 2 5" xfId="800"/>
    <cellStyle name="강조색3 2 5 2" xfId="18609"/>
    <cellStyle name="강조색3 2 6" xfId="801"/>
    <cellStyle name="강조색3 2 6 2" xfId="18610"/>
    <cellStyle name="강조색3 2 7" xfId="802"/>
    <cellStyle name="강조색3 2 7 2" xfId="18611"/>
    <cellStyle name="강조색3 2 8" xfId="803"/>
    <cellStyle name="강조색3 2 8 2" xfId="18612"/>
    <cellStyle name="강조색3 2 9" xfId="804"/>
    <cellStyle name="강조색3 2 9 2" xfId="18613"/>
    <cellStyle name="강조색3 3" xfId="805"/>
    <cellStyle name="강조색3 3 10" xfId="806"/>
    <cellStyle name="강조색3 3 10 2" xfId="18614"/>
    <cellStyle name="강조색3 3 11" xfId="807"/>
    <cellStyle name="강조색3 3 11 2" xfId="18615"/>
    <cellStyle name="강조색3 3 12" xfId="808"/>
    <cellStyle name="강조색3 3 12 2" xfId="18616"/>
    <cellStyle name="강조색3 3 13" xfId="809"/>
    <cellStyle name="강조색3 3 13 2" xfId="18617"/>
    <cellStyle name="강조색3 3 14" xfId="810"/>
    <cellStyle name="강조색3 3 14 2" xfId="18618"/>
    <cellStyle name="강조색3 3 15" xfId="18619"/>
    <cellStyle name="강조색3 3 2" xfId="811"/>
    <cellStyle name="강조색3 3 2 2" xfId="18620"/>
    <cellStyle name="강조색3 3 3" xfId="812"/>
    <cellStyle name="강조색3 3 3 2" xfId="18621"/>
    <cellStyle name="강조색3 3 4" xfId="813"/>
    <cellStyle name="강조색3 3 4 2" xfId="18622"/>
    <cellStyle name="강조색3 3 5" xfId="814"/>
    <cellStyle name="강조색3 3 5 2" xfId="18623"/>
    <cellStyle name="강조색3 3 6" xfId="815"/>
    <cellStyle name="강조색3 3 6 2" xfId="18624"/>
    <cellStyle name="강조색3 3 7" xfId="816"/>
    <cellStyle name="강조색3 3 7 2" xfId="18625"/>
    <cellStyle name="강조색3 3 8" xfId="817"/>
    <cellStyle name="강조색3 3 8 2" xfId="18626"/>
    <cellStyle name="강조색3 3 9" xfId="818"/>
    <cellStyle name="강조색3 3 9 2" xfId="18627"/>
    <cellStyle name="강조색3 4" xfId="18628"/>
    <cellStyle name="강조색3 4 2" xfId="18629"/>
    <cellStyle name="강조색3 5" xfId="18630"/>
    <cellStyle name="강조색3 5 2" xfId="18631"/>
    <cellStyle name="강조색3 6" xfId="18632"/>
    <cellStyle name="강조색3 6 2" xfId="18633"/>
    <cellStyle name="강조색3 7" xfId="18634"/>
    <cellStyle name="강조색3 7 2" xfId="18635"/>
    <cellStyle name="강조색3 8" xfId="18636"/>
    <cellStyle name="강조색3 8 2" xfId="18637"/>
    <cellStyle name="강조색3 9" xfId="18638"/>
    <cellStyle name="강조색3 9 2" xfId="18639"/>
    <cellStyle name="강조색4 10" xfId="18640"/>
    <cellStyle name="강조색4 2" xfId="819"/>
    <cellStyle name="강조색4 2 10" xfId="820"/>
    <cellStyle name="강조색4 2 10 2" xfId="18641"/>
    <cellStyle name="강조색4 2 11" xfId="821"/>
    <cellStyle name="강조색4 2 11 2" xfId="18642"/>
    <cellStyle name="강조색4 2 12" xfId="822"/>
    <cellStyle name="강조색4 2 12 2" xfId="18643"/>
    <cellStyle name="강조색4 2 13" xfId="823"/>
    <cellStyle name="강조색4 2 13 2" xfId="18644"/>
    <cellStyle name="강조색4 2 14" xfId="824"/>
    <cellStyle name="강조색4 2 14 2" xfId="18645"/>
    <cellStyle name="강조색4 2 15" xfId="18646"/>
    <cellStyle name="강조색4 2 16" xfId="18647"/>
    <cellStyle name="강조색4 2 17" xfId="18648"/>
    <cellStyle name="강조색4 2 2" xfId="825"/>
    <cellStyle name="강조색4 2 2 2" xfId="18649"/>
    <cellStyle name="강조색4 2 3" xfId="826"/>
    <cellStyle name="강조색4 2 3 2" xfId="18650"/>
    <cellStyle name="강조색4 2 4" xfId="827"/>
    <cellStyle name="강조색4 2 4 2" xfId="18651"/>
    <cellStyle name="강조색4 2 5" xfId="828"/>
    <cellStyle name="강조색4 2 5 2" xfId="18652"/>
    <cellStyle name="강조색4 2 6" xfId="829"/>
    <cellStyle name="강조색4 2 6 2" xfId="18653"/>
    <cellStyle name="강조색4 2 7" xfId="830"/>
    <cellStyle name="강조색4 2 7 2" xfId="18654"/>
    <cellStyle name="강조색4 2 8" xfId="831"/>
    <cellStyle name="강조색4 2 8 2" xfId="18655"/>
    <cellStyle name="강조색4 2 9" xfId="832"/>
    <cellStyle name="강조색4 2 9 2" xfId="18656"/>
    <cellStyle name="강조색4 3" xfId="833"/>
    <cellStyle name="강조색4 3 10" xfId="834"/>
    <cellStyle name="강조색4 3 10 2" xfId="18657"/>
    <cellStyle name="강조색4 3 11" xfId="835"/>
    <cellStyle name="강조색4 3 11 2" xfId="18658"/>
    <cellStyle name="강조색4 3 12" xfId="836"/>
    <cellStyle name="강조색4 3 12 2" xfId="18659"/>
    <cellStyle name="강조색4 3 13" xfId="837"/>
    <cellStyle name="강조색4 3 13 2" xfId="18660"/>
    <cellStyle name="강조색4 3 14" xfId="838"/>
    <cellStyle name="강조색4 3 14 2" xfId="18661"/>
    <cellStyle name="강조색4 3 15" xfId="18662"/>
    <cellStyle name="강조색4 3 16" xfId="18663"/>
    <cellStyle name="강조색4 3 17" xfId="18664"/>
    <cellStyle name="강조색4 3 2" xfId="839"/>
    <cellStyle name="강조색4 3 2 2" xfId="18665"/>
    <cellStyle name="강조색4 3 3" xfId="840"/>
    <cellStyle name="강조색4 3 3 2" xfId="18666"/>
    <cellStyle name="강조색4 3 4" xfId="841"/>
    <cellStyle name="강조색4 3 4 2" xfId="18667"/>
    <cellStyle name="강조색4 3 5" xfId="842"/>
    <cellStyle name="강조색4 3 5 2" xfId="18668"/>
    <cellStyle name="강조색4 3 6" xfId="843"/>
    <cellStyle name="강조색4 3 6 2" xfId="18669"/>
    <cellStyle name="강조색4 3 7" xfId="844"/>
    <cellStyle name="강조색4 3 7 2" xfId="18670"/>
    <cellStyle name="강조색4 3 8" xfId="845"/>
    <cellStyle name="강조색4 3 8 2" xfId="18671"/>
    <cellStyle name="강조색4 3 9" xfId="846"/>
    <cellStyle name="강조색4 3 9 2" xfId="18672"/>
    <cellStyle name="강조색4 4" xfId="18673"/>
    <cellStyle name="강조색4 4 2" xfId="18674"/>
    <cellStyle name="강조색4 5" xfId="18675"/>
    <cellStyle name="강조색4 5 2" xfId="18676"/>
    <cellStyle name="강조색4 6" xfId="18677"/>
    <cellStyle name="강조색4 6 2" xfId="18678"/>
    <cellStyle name="강조색4 7" xfId="18679"/>
    <cellStyle name="강조색4 7 2" xfId="18680"/>
    <cellStyle name="강조색4 8" xfId="18681"/>
    <cellStyle name="강조색4 8 2" xfId="18682"/>
    <cellStyle name="강조색4 9" xfId="18683"/>
    <cellStyle name="강조색4 9 2" xfId="18684"/>
    <cellStyle name="강조색5 10" xfId="18685"/>
    <cellStyle name="강조색5 2" xfId="847"/>
    <cellStyle name="강조색5 2 10" xfId="848"/>
    <cellStyle name="강조색5 2 10 2" xfId="18686"/>
    <cellStyle name="강조색5 2 11" xfId="849"/>
    <cellStyle name="강조색5 2 11 2" xfId="18687"/>
    <cellStyle name="강조색5 2 12" xfId="850"/>
    <cellStyle name="강조색5 2 12 2" xfId="18688"/>
    <cellStyle name="강조색5 2 13" xfId="851"/>
    <cellStyle name="강조색5 2 13 2" xfId="18689"/>
    <cellStyle name="강조색5 2 14" xfId="852"/>
    <cellStyle name="강조색5 2 14 2" xfId="18690"/>
    <cellStyle name="강조색5 2 15" xfId="18691"/>
    <cellStyle name="강조색5 2 2" xfId="853"/>
    <cellStyle name="강조색5 2 2 2" xfId="18692"/>
    <cellStyle name="강조색5 2 3" xfId="854"/>
    <cellStyle name="강조색5 2 3 2" xfId="18693"/>
    <cellStyle name="강조색5 2 4" xfId="855"/>
    <cellStyle name="강조색5 2 4 2" xfId="18694"/>
    <cellStyle name="강조색5 2 5" xfId="856"/>
    <cellStyle name="강조색5 2 5 2" xfId="18695"/>
    <cellStyle name="강조색5 2 6" xfId="857"/>
    <cellStyle name="강조색5 2 6 2" xfId="18696"/>
    <cellStyle name="강조색5 2 7" xfId="858"/>
    <cellStyle name="강조색5 2 7 2" xfId="18697"/>
    <cellStyle name="강조색5 2 8" xfId="859"/>
    <cellStyle name="강조색5 2 8 2" xfId="18698"/>
    <cellStyle name="강조색5 2 9" xfId="860"/>
    <cellStyle name="강조색5 2 9 2" xfId="18699"/>
    <cellStyle name="강조색5 3" xfId="861"/>
    <cellStyle name="강조색5 3 10" xfId="862"/>
    <cellStyle name="강조색5 3 10 2" xfId="18700"/>
    <cellStyle name="강조색5 3 11" xfId="863"/>
    <cellStyle name="강조색5 3 11 2" xfId="18701"/>
    <cellStyle name="강조색5 3 12" xfId="864"/>
    <cellStyle name="강조색5 3 12 2" xfId="18702"/>
    <cellStyle name="강조색5 3 13" xfId="865"/>
    <cellStyle name="강조색5 3 13 2" xfId="18703"/>
    <cellStyle name="강조색5 3 14" xfId="866"/>
    <cellStyle name="강조색5 3 14 2" xfId="18704"/>
    <cellStyle name="강조색5 3 15" xfId="18705"/>
    <cellStyle name="강조색5 3 2" xfId="867"/>
    <cellStyle name="강조색5 3 2 2" xfId="18706"/>
    <cellStyle name="강조색5 3 3" xfId="868"/>
    <cellStyle name="강조색5 3 3 2" xfId="18707"/>
    <cellStyle name="강조색5 3 4" xfId="869"/>
    <cellStyle name="강조색5 3 4 2" xfId="18708"/>
    <cellStyle name="강조색5 3 5" xfId="870"/>
    <cellStyle name="강조색5 3 5 2" xfId="18709"/>
    <cellStyle name="강조색5 3 6" xfId="871"/>
    <cellStyle name="강조색5 3 6 2" xfId="18710"/>
    <cellStyle name="강조색5 3 7" xfId="872"/>
    <cellStyle name="강조색5 3 7 2" xfId="18711"/>
    <cellStyle name="강조색5 3 8" xfId="873"/>
    <cellStyle name="강조색5 3 8 2" xfId="18712"/>
    <cellStyle name="강조색5 3 9" xfId="874"/>
    <cellStyle name="강조색5 3 9 2" xfId="18713"/>
    <cellStyle name="강조색5 4" xfId="18714"/>
    <cellStyle name="강조색5 4 2" xfId="18715"/>
    <cellStyle name="강조색5 5" xfId="18716"/>
    <cellStyle name="강조색5 5 2" xfId="18717"/>
    <cellStyle name="강조색5 6" xfId="18718"/>
    <cellStyle name="강조색5 6 2" xfId="18719"/>
    <cellStyle name="강조색5 7" xfId="18720"/>
    <cellStyle name="강조색5 7 2" xfId="18721"/>
    <cellStyle name="강조색5 8" xfId="18722"/>
    <cellStyle name="강조색5 8 2" xfId="18723"/>
    <cellStyle name="강조색5 9" xfId="18724"/>
    <cellStyle name="강조색5 9 2" xfId="18725"/>
    <cellStyle name="강조색6 10" xfId="18726"/>
    <cellStyle name="강조색6 2" xfId="875"/>
    <cellStyle name="강조색6 2 10" xfId="876"/>
    <cellStyle name="강조색6 2 10 2" xfId="18727"/>
    <cellStyle name="강조색6 2 11" xfId="877"/>
    <cellStyle name="강조색6 2 11 2" xfId="18728"/>
    <cellStyle name="강조색6 2 12" xfId="878"/>
    <cellStyle name="강조색6 2 12 2" xfId="18729"/>
    <cellStyle name="강조색6 2 13" xfId="879"/>
    <cellStyle name="강조색6 2 13 2" xfId="18730"/>
    <cellStyle name="강조색6 2 14" xfId="880"/>
    <cellStyle name="강조색6 2 14 2" xfId="18731"/>
    <cellStyle name="강조색6 2 15" xfId="18732"/>
    <cellStyle name="강조색6 2 2" xfId="881"/>
    <cellStyle name="강조색6 2 2 2" xfId="18733"/>
    <cellStyle name="강조색6 2 3" xfId="882"/>
    <cellStyle name="강조색6 2 3 2" xfId="18734"/>
    <cellStyle name="강조색6 2 4" xfId="883"/>
    <cellStyle name="강조색6 2 4 2" xfId="18735"/>
    <cellStyle name="강조색6 2 5" xfId="884"/>
    <cellStyle name="강조색6 2 5 2" xfId="18736"/>
    <cellStyle name="강조색6 2 6" xfId="885"/>
    <cellStyle name="강조색6 2 6 2" xfId="18737"/>
    <cellStyle name="강조색6 2 7" xfId="886"/>
    <cellStyle name="강조색6 2 7 2" xfId="18738"/>
    <cellStyle name="강조색6 2 8" xfId="887"/>
    <cellStyle name="강조색6 2 8 2" xfId="18739"/>
    <cellStyle name="강조색6 2 9" xfId="888"/>
    <cellStyle name="강조색6 2 9 2" xfId="18740"/>
    <cellStyle name="강조색6 3" xfId="889"/>
    <cellStyle name="강조색6 3 10" xfId="890"/>
    <cellStyle name="강조색6 3 10 2" xfId="18741"/>
    <cellStyle name="강조색6 3 11" xfId="891"/>
    <cellStyle name="강조색6 3 11 2" xfId="18742"/>
    <cellStyle name="강조색6 3 12" xfId="892"/>
    <cellStyle name="강조색6 3 12 2" xfId="18743"/>
    <cellStyle name="강조색6 3 13" xfId="893"/>
    <cellStyle name="강조색6 3 13 2" xfId="18744"/>
    <cellStyle name="강조색6 3 14" xfId="894"/>
    <cellStyle name="강조색6 3 14 2" xfId="18745"/>
    <cellStyle name="강조색6 3 15" xfId="18746"/>
    <cellStyle name="강조색6 3 2" xfId="895"/>
    <cellStyle name="강조색6 3 2 2" xfId="18747"/>
    <cellStyle name="강조색6 3 3" xfId="896"/>
    <cellStyle name="강조색6 3 3 2" xfId="18748"/>
    <cellStyle name="강조색6 3 4" xfId="897"/>
    <cellStyle name="강조색6 3 4 2" xfId="18749"/>
    <cellStyle name="강조색6 3 5" xfId="898"/>
    <cellStyle name="강조색6 3 5 2" xfId="18750"/>
    <cellStyle name="강조색6 3 6" xfId="899"/>
    <cellStyle name="강조색6 3 6 2" xfId="18751"/>
    <cellStyle name="강조색6 3 7" xfId="900"/>
    <cellStyle name="강조색6 3 7 2" xfId="18752"/>
    <cellStyle name="강조색6 3 8" xfId="901"/>
    <cellStyle name="강조색6 3 8 2" xfId="18753"/>
    <cellStyle name="강조색6 3 9" xfId="902"/>
    <cellStyle name="강조색6 3 9 2" xfId="18754"/>
    <cellStyle name="강조색6 4" xfId="18755"/>
    <cellStyle name="강조색6 4 2" xfId="18756"/>
    <cellStyle name="강조색6 5" xfId="18757"/>
    <cellStyle name="강조색6 5 2" xfId="18758"/>
    <cellStyle name="강조색6 6" xfId="18759"/>
    <cellStyle name="강조색6 6 2" xfId="18760"/>
    <cellStyle name="강조색6 7" xfId="18761"/>
    <cellStyle name="강조색6 7 2" xfId="18762"/>
    <cellStyle name="강조색6 8" xfId="18763"/>
    <cellStyle name="강조색6 8 2" xfId="18764"/>
    <cellStyle name="강조색6 9" xfId="18765"/>
    <cellStyle name="강조색6 9 2" xfId="18766"/>
    <cellStyle name="견적-FRP" xfId="7818"/>
    <cellStyle name="견적-금액" xfId="7816"/>
    <cellStyle name="견적부" xfId="7817"/>
    <cellStyle name="경고문 10" xfId="18767"/>
    <cellStyle name="경고문 2" xfId="903"/>
    <cellStyle name="경고문 2 10" xfId="904"/>
    <cellStyle name="경고문 2 10 2" xfId="18768"/>
    <cellStyle name="경고문 2 11" xfId="905"/>
    <cellStyle name="경고문 2 11 2" xfId="18769"/>
    <cellStyle name="경고문 2 12" xfId="906"/>
    <cellStyle name="경고문 2 12 2" xfId="18770"/>
    <cellStyle name="경고문 2 13" xfId="907"/>
    <cellStyle name="경고문 2 13 2" xfId="18771"/>
    <cellStyle name="경고문 2 14" xfId="908"/>
    <cellStyle name="경고문 2 14 2" xfId="18772"/>
    <cellStyle name="경고문 2 15" xfId="18773"/>
    <cellStyle name="경고문 2 2" xfId="909"/>
    <cellStyle name="경고문 2 2 2" xfId="18774"/>
    <cellStyle name="경고문 2 3" xfId="910"/>
    <cellStyle name="경고문 2 3 2" xfId="18775"/>
    <cellStyle name="경고문 2 4" xfId="911"/>
    <cellStyle name="경고문 2 4 2" xfId="18776"/>
    <cellStyle name="경고문 2 5" xfId="912"/>
    <cellStyle name="경고문 2 5 2" xfId="18777"/>
    <cellStyle name="경고문 2 6" xfId="913"/>
    <cellStyle name="경고문 2 6 2" xfId="18778"/>
    <cellStyle name="경고문 2 7" xfId="914"/>
    <cellStyle name="경고문 2 7 2" xfId="18779"/>
    <cellStyle name="경고문 2 8" xfId="915"/>
    <cellStyle name="경고문 2 8 2" xfId="18780"/>
    <cellStyle name="경고문 2 9" xfId="916"/>
    <cellStyle name="경고문 2 9 2" xfId="18781"/>
    <cellStyle name="경고문 3" xfId="917"/>
    <cellStyle name="경고문 3 10" xfId="918"/>
    <cellStyle name="경고문 3 10 2" xfId="18782"/>
    <cellStyle name="경고문 3 11" xfId="919"/>
    <cellStyle name="경고문 3 11 2" xfId="18783"/>
    <cellStyle name="경고문 3 12" xfId="920"/>
    <cellStyle name="경고문 3 12 2" xfId="18784"/>
    <cellStyle name="경고문 3 13" xfId="921"/>
    <cellStyle name="경고문 3 13 2" xfId="18785"/>
    <cellStyle name="경고문 3 14" xfId="922"/>
    <cellStyle name="경고문 3 14 2" xfId="18786"/>
    <cellStyle name="경고문 3 15" xfId="18787"/>
    <cellStyle name="경고문 3 2" xfId="923"/>
    <cellStyle name="경고문 3 2 2" xfId="18788"/>
    <cellStyle name="경고문 3 3" xfId="924"/>
    <cellStyle name="경고문 3 3 2" xfId="18789"/>
    <cellStyle name="경고문 3 4" xfId="925"/>
    <cellStyle name="경고문 3 4 2" xfId="18790"/>
    <cellStyle name="경고문 3 5" xfId="926"/>
    <cellStyle name="경고문 3 5 2" xfId="18791"/>
    <cellStyle name="경고문 3 6" xfId="927"/>
    <cellStyle name="경고문 3 6 2" xfId="18792"/>
    <cellStyle name="경고문 3 7" xfId="928"/>
    <cellStyle name="경고문 3 7 2" xfId="18793"/>
    <cellStyle name="경고문 3 8" xfId="929"/>
    <cellStyle name="경고문 3 8 2" xfId="18794"/>
    <cellStyle name="경고문 3 9" xfId="930"/>
    <cellStyle name="경고문 3 9 2" xfId="18795"/>
    <cellStyle name="경고문 4" xfId="18796"/>
    <cellStyle name="경고문 4 2" xfId="18797"/>
    <cellStyle name="경고문 5" xfId="18798"/>
    <cellStyle name="경고문 5 2" xfId="18799"/>
    <cellStyle name="경고문 6" xfId="18800"/>
    <cellStyle name="경고문 6 2" xfId="18801"/>
    <cellStyle name="경고문 7" xfId="18802"/>
    <cellStyle name="경고문 7 2" xfId="18803"/>
    <cellStyle name="경고문 8" xfId="18804"/>
    <cellStyle name="경고문 8 2" xfId="18805"/>
    <cellStyle name="경고문 9" xfId="18806"/>
    <cellStyle name="경고문 9 2" xfId="18807"/>
    <cellStyle name="계산 10" xfId="18808"/>
    <cellStyle name="계산 2" xfId="931"/>
    <cellStyle name="계산 2 10" xfId="932"/>
    <cellStyle name="계산 2 10 2" xfId="18809"/>
    <cellStyle name="계산 2 11" xfId="933"/>
    <cellStyle name="계산 2 11 2" xfId="18810"/>
    <cellStyle name="계산 2 12" xfId="934"/>
    <cellStyle name="계산 2 12 2" xfId="18811"/>
    <cellStyle name="계산 2 13" xfId="935"/>
    <cellStyle name="계산 2 13 2" xfId="18812"/>
    <cellStyle name="계산 2 14" xfId="936"/>
    <cellStyle name="계산 2 14 2" xfId="18813"/>
    <cellStyle name="계산 2 15" xfId="18814"/>
    <cellStyle name="계산 2 16" xfId="18815"/>
    <cellStyle name="계산 2 17" xfId="18816"/>
    <cellStyle name="계산 2 2" xfId="937"/>
    <cellStyle name="계산 2 2 2" xfId="18817"/>
    <cellStyle name="계산 2 3" xfId="938"/>
    <cellStyle name="계산 2 3 2" xfId="18818"/>
    <cellStyle name="계산 2 4" xfId="939"/>
    <cellStyle name="계산 2 4 2" xfId="18819"/>
    <cellStyle name="계산 2 5" xfId="940"/>
    <cellStyle name="계산 2 5 2" xfId="18820"/>
    <cellStyle name="계산 2 6" xfId="941"/>
    <cellStyle name="계산 2 6 2" xfId="18821"/>
    <cellStyle name="계산 2 7" xfId="942"/>
    <cellStyle name="계산 2 7 2" xfId="18822"/>
    <cellStyle name="계산 2 8" xfId="943"/>
    <cellStyle name="계산 2 8 2" xfId="18823"/>
    <cellStyle name="계산 2 9" xfId="944"/>
    <cellStyle name="계산 2 9 2" xfId="18824"/>
    <cellStyle name="계산 3" xfId="945"/>
    <cellStyle name="계산 3 10" xfId="946"/>
    <cellStyle name="계산 3 10 2" xfId="18825"/>
    <cellStyle name="계산 3 11" xfId="947"/>
    <cellStyle name="계산 3 11 2" xfId="18826"/>
    <cellStyle name="계산 3 12" xfId="948"/>
    <cellStyle name="계산 3 12 2" xfId="18827"/>
    <cellStyle name="계산 3 13" xfId="949"/>
    <cellStyle name="계산 3 13 2" xfId="18828"/>
    <cellStyle name="계산 3 14" xfId="950"/>
    <cellStyle name="계산 3 14 2" xfId="18829"/>
    <cellStyle name="계산 3 15" xfId="18830"/>
    <cellStyle name="계산 3 16" xfId="18831"/>
    <cellStyle name="계산 3 17" xfId="18832"/>
    <cellStyle name="계산 3 2" xfId="951"/>
    <cellStyle name="계산 3 2 2" xfId="18833"/>
    <cellStyle name="계산 3 3" xfId="952"/>
    <cellStyle name="계산 3 3 2" xfId="18834"/>
    <cellStyle name="계산 3 4" xfId="953"/>
    <cellStyle name="계산 3 4 2" xfId="18835"/>
    <cellStyle name="계산 3 5" xfId="954"/>
    <cellStyle name="계산 3 5 2" xfId="18836"/>
    <cellStyle name="계산 3 6" xfId="955"/>
    <cellStyle name="계산 3 6 2" xfId="18837"/>
    <cellStyle name="계산 3 7" xfId="956"/>
    <cellStyle name="계산 3 7 2" xfId="18838"/>
    <cellStyle name="계산 3 8" xfId="957"/>
    <cellStyle name="계산 3 8 2" xfId="18839"/>
    <cellStyle name="계산 3 9" xfId="958"/>
    <cellStyle name="계산 3 9 2" xfId="18840"/>
    <cellStyle name="계산 4" xfId="18841"/>
    <cellStyle name="계산 4 2" xfId="18842"/>
    <cellStyle name="계산 5" xfId="18843"/>
    <cellStyle name="계산 5 2" xfId="18844"/>
    <cellStyle name="계산 6" xfId="18845"/>
    <cellStyle name="계산 6 2" xfId="18846"/>
    <cellStyle name="계산 7" xfId="18847"/>
    <cellStyle name="계산 7 2" xfId="18848"/>
    <cellStyle name="계산 8" xfId="18849"/>
    <cellStyle name="계산 8 2" xfId="18850"/>
    <cellStyle name="계산 9" xfId="18851"/>
    <cellStyle name="계산 9 2" xfId="18852"/>
    <cellStyle name="고정소숫점" xfId="959"/>
    <cellStyle name="고정소숫점 10" xfId="7819"/>
    <cellStyle name="고정소숫점 10 2" xfId="18853"/>
    <cellStyle name="고정소숫점 11" xfId="7820"/>
    <cellStyle name="고정소숫점 11 2" xfId="18854"/>
    <cellStyle name="고정소숫점 12" xfId="7821"/>
    <cellStyle name="고정소숫점 12 2" xfId="18855"/>
    <cellStyle name="고정소숫점 13" xfId="7822"/>
    <cellStyle name="고정소숫점 13 2" xfId="18856"/>
    <cellStyle name="고정소숫점 14" xfId="7823"/>
    <cellStyle name="고정소숫점 14 2" xfId="18857"/>
    <cellStyle name="고정소숫점 15" xfId="7824"/>
    <cellStyle name="고정소숫점 15 2" xfId="18858"/>
    <cellStyle name="고정소숫점 16" xfId="7825"/>
    <cellStyle name="고정소숫점 16 2" xfId="18859"/>
    <cellStyle name="고정소숫점 17" xfId="7826"/>
    <cellStyle name="고정소숫점 17 2" xfId="18860"/>
    <cellStyle name="고정소숫점 18" xfId="7827"/>
    <cellStyle name="고정소숫점 18 2" xfId="18861"/>
    <cellStyle name="고정소숫점 19" xfId="7828"/>
    <cellStyle name="고정소숫점 19 2" xfId="18862"/>
    <cellStyle name="고정소숫점 2" xfId="960"/>
    <cellStyle name="고정소숫점 2 2" xfId="18863"/>
    <cellStyle name="고정소숫점 20" xfId="7829"/>
    <cellStyle name="고정소숫점 21" xfId="7830"/>
    <cellStyle name="고정소숫점 22" xfId="7831"/>
    <cellStyle name="고정소숫점 23" xfId="7832"/>
    <cellStyle name="고정소숫점 24" xfId="7833"/>
    <cellStyle name="고정소숫점 25" xfId="7834"/>
    <cellStyle name="고정소숫점 26" xfId="7835"/>
    <cellStyle name="고정소숫점 3" xfId="961"/>
    <cellStyle name="고정소숫점 3 2" xfId="18864"/>
    <cellStyle name="고정소숫점 4" xfId="962"/>
    <cellStyle name="고정소숫점 4 2" xfId="18865"/>
    <cellStyle name="고정소숫점 5" xfId="963"/>
    <cellStyle name="고정소숫점 5 2" xfId="18866"/>
    <cellStyle name="고정소숫점 6" xfId="964"/>
    <cellStyle name="고정소숫점 6 2" xfId="18867"/>
    <cellStyle name="고정소숫점 7" xfId="965"/>
    <cellStyle name="고정소숫점 7 2" xfId="18868"/>
    <cellStyle name="고정소숫점 8" xfId="966"/>
    <cellStyle name="고정소숫점 8 2" xfId="18869"/>
    <cellStyle name="고정소숫점 9" xfId="967"/>
    <cellStyle name="고정소숫점 9 2" xfId="18870"/>
    <cellStyle name="고정출력1" xfId="968"/>
    <cellStyle name="고정출력1 10" xfId="7836"/>
    <cellStyle name="고정출력1 11" xfId="7837"/>
    <cellStyle name="고정출력1 12" xfId="7838"/>
    <cellStyle name="고정출력1 13" xfId="7839"/>
    <cellStyle name="고정출력1 14" xfId="7840"/>
    <cellStyle name="고정출력1 15" xfId="7841"/>
    <cellStyle name="고정출력1 16" xfId="7842"/>
    <cellStyle name="고정출력1 17" xfId="7843"/>
    <cellStyle name="고정출력1 18" xfId="7844"/>
    <cellStyle name="고정출력1 19" xfId="7845"/>
    <cellStyle name="고정출력1 2" xfId="7846"/>
    <cellStyle name="고정출력1 20" xfId="7847"/>
    <cellStyle name="고정출력1 21" xfId="7848"/>
    <cellStyle name="고정출력1 22" xfId="7849"/>
    <cellStyle name="고정출력1 23" xfId="7850"/>
    <cellStyle name="고정출력1 24" xfId="7851"/>
    <cellStyle name="고정출력1 25" xfId="7852"/>
    <cellStyle name="고정출력1 26" xfId="7853"/>
    <cellStyle name="고정출력1 3" xfId="7854"/>
    <cellStyle name="고정출력1 4" xfId="7855"/>
    <cellStyle name="고정출력1 5" xfId="7856"/>
    <cellStyle name="고정출력1 6" xfId="7857"/>
    <cellStyle name="고정출력1 7" xfId="7858"/>
    <cellStyle name="고정출력1 8" xfId="7859"/>
    <cellStyle name="고정출력1 9" xfId="7860"/>
    <cellStyle name="고정출력1_공원조성 내역서" xfId="7861"/>
    <cellStyle name="고정출력2" xfId="969"/>
    <cellStyle name="고정출력2 10" xfId="7862"/>
    <cellStyle name="고정출력2 11" xfId="7863"/>
    <cellStyle name="고정출력2 12" xfId="7864"/>
    <cellStyle name="고정출력2 13" xfId="7865"/>
    <cellStyle name="고정출력2 14" xfId="7866"/>
    <cellStyle name="고정출력2 15" xfId="7867"/>
    <cellStyle name="고정출력2 16" xfId="7868"/>
    <cellStyle name="고정출력2 17" xfId="7869"/>
    <cellStyle name="고정출력2 18" xfId="7870"/>
    <cellStyle name="고정출력2 19" xfId="7871"/>
    <cellStyle name="고정출력2 2" xfId="7872"/>
    <cellStyle name="고정출력2 20" xfId="7873"/>
    <cellStyle name="고정출력2 21" xfId="7874"/>
    <cellStyle name="고정출력2 22" xfId="7875"/>
    <cellStyle name="고정출력2 23" xfId="7876"/>
    <cellStyle name="고정출력2 24" xfId="7877"/>
    <cellStyle name="고정출력2 25" xfId="7878"/>
    <cellStyle name="고정출력2 26" xfId="7879"/>
    <cellStyle name="고정출력2 3" xfId="7880"/>
    <cellStyle name="고정출력2 4" xfId="7881"/>
    <cellStyle name="고정출력2 5" xfId="7882"/>
    <cellStyle name="고정출력2 6" xfId="7883"/>
    <cellStyle name="고정출력2 7" xfId="7884"/>
    <cellStyle name="고정출력2 8" xfId="7885"/>
    <cellStyle name="고정출력2 9" xfId="7886"/>
    <cellStyle name="고정출력2_공원조성 내역서" xfId="7887"/>
    <cellStyle name="공백" xfId="7888"/>
    <cellStyle name="공백1" xfId="7889"/>
    <cellStyle name="공백1수" xfId="7890"/>
    <cellStyle name="공사원가계산서(조경)" xfId="7891"/>
    <cellStyle name="공종" xfId="7892"/>
    <cellStyle name="공종 2" xfId="18871"/>
    <cellStyle name="咬訌裝?INCOM1" xfId="970"/>
    <cellStyle name="咬訌裝?INCOM1 10" xfId="971"/>
    <cellStyle name="咬訌裝?INCOM1 11" xfId="972"/>
    <cellStyle name="咬訌裝?INCOM1 12" xfId="973"/>
    <cellStyle name="咬訌裝?INCOM1 13" xfId="974"/>
    <cellStyle name="咬訌裝?INCOM1 14" xfId="975"/>
    <cellStyle name="咬訌裝?INCOM1 15" xfId="976"/>
    <cellStyle name="咬訌裝?INCOM1 16" xfId="977"/>
    <cellStyle name="咬訌裝?INCOM1 17" xfId="978"/>
    <cellStyle name="咬訌裝?INCOM1 18" xfId="979"/>
    <cellStyle name="咬訌裝?INCOM1 19" xfId="980"/>
    <cellStyle name="咬訌裝?INCOM1 2" xfId="981"/>
    <cellStyle name="咬訌裝?INCOM1 20" xfId="982"/>
    <cellStyle name="咬訌裝?INCOM1 21" xfId="983"/>
    <cellStyle name="咬訌裝?INCOM1 22" xfId="984"/>
    <cellStyle name="咬訌裝?INCOM1 23" xfId="985"/>
    <cellStyle name="咬訌裝?INCOM1 24" xfId="986"/>
    <cellStyle name="咬訌裝?INCOM1 25" xfId="987"/>
    <cellStyle name="咬訌裝?INCOM1 26" xfId="988"/>
    <cellStyle name="咬訌裝?INCOM1 27" xfId="989"/>
    <cellStyle name="咬訌裝?INCOM1 28" xfId="990"/>
    <cellStyle name="咬訌裝?INCOM1 29" xfId="991"/>
    <cellStyle name="咬訌裝?INCOM1 3" xfId="992"/>
    <cellStyle name="咬訌裝?INCOM1 30" xfId="993"/>
    <cellStyle name="咬訌裝?INCOM1 4" xfId="994"/>
    <cellStyle name="咬訌裝?INCOM1 5" xfId="995"/>
    <cellStyle name="咬訌裝?INCOM1 6" xfId="996"/>
    <cellStyle name="咬訌裝?INCOM1 7" xfId="997"/>
    <cellStyle name="咬訌裝?INCOM1 8" xfId="998"/>
    <cellStyle name="咬訌裝?INCOM1 9" xfId="999"/>
    <cellStyle name="咬訌裝?INCOM10" xfId="1000"/>
    <cellStyle name="咬訌裝?INCOM10 10" xfId="1001"/>
    <cellStyle name="咬訌裝?INCOM10 11" xfId="1002"/>
    <cellStyle name="咬訌裝?INCOM10 12" xfId="1003"/>
    <cellStyle name="咬訌裝?INCOM10 13" xfId="1004"/>
    <cellStyle name="咬訌裝?INCOM10 14" xfId="1005"/>
    <cellStyle name="咬訌裝?INCOM10 15" xfId="1006"/>
    <cellStyle name="咬訌裝?INCOM10 16" xfId="1007"/>
    <cellStyle name="咬訌裝?INCOM10 17" xfId="1008"/>
    <cellStyle name="咬訌裝?INCOM10 18" xfId="1009"/>
    <cellStyle name="咬訌裝?INCOM10 19" xfId="1010"/>
    <cellStyle name="咬訌裝?INCOM10 2" xfId="1011"/>
    <cellStyle name="咬訌裝?INCOM10 20" xfId="1012"/>
    <cellStyle name="咬訌裝?INCOM10 21" xfId="1013"/>
    <cellStyle name="咬訌裝?INCOM10 22" xfId="1014"/>
    <cellStyle name="咬訌裝?INCOM10 23" xfId="1015"/>
    <cellStyle name="咬訌裝?INCOM10 24" xfId="1016"/>
    <cellStyle name="咬訌裝?INCOM10 25" xfId="1017"/>
    <cellStyle name="咬訌裝?INCOM10 26" xfId="1018"/>
    <cellStyle name="咬訌裝?INCOM10 27" xfId="1019"/>
    <cellStyle name="咬訌裝?INCOM10 28" xfId="1020"/>
    <cellStyle name="咬訌裝?INCOM10 29" xfId="1021"/>
    <cellStyle name="咬訌裝?INCOM10 3" xfId="1022"/>
    <cellStyle name="咬訌裝?INCOM10 30" xfId="1023"/>
    <cellStyle name="咬訌裝?INCOM10 4" xfId="1024"/>
    <cellStyle name="咬訌裝?INCOM10 5" xfId="1025"/>
    <cellStyle name="咬訌裝?INCOM10 6" xfId="1026"/>
    <cellStyle name="咬訌裝?INCOM10 7" xfId="1027"/>
    <cellStyle name="咬訌裝?INCOM10 8" xfId="1028"/>
    <cellStyle name="咬訌裝?INCOM10 9" xfId="1029"/>
    <cellStyle name="咬訌裝?INCOM2" xfId="1030"/>
    <cellStyle name="咬訌裝?INCOM2 10" xfId="1031"/>
    <cellStyle name="咬訌裝?INCOM2 11" xfId="1032"/>
    <cellStyle name="咬訌裝?INCOM2 12" xfId="1033"/>
    <cellStyle name="咬訌裝?INCOM2 13" xfId="1034"/>
    <cellStyle name="咬訌裝?INCOM2 14" xfId="1035"/>
    <cellStyle name="咬訌裝?INCOM2 15" xfId="1036"/>
    <cellStyle name="咬訌裝?INCOM2 16" xfId="1037"/>
    <cellStyle name="咬訌裝?INCOM2 17" xfId="1038"/>
    <cellStyle name="咬訌裝?INCOM2 18" xfId="1039"/>
    <cellStyle name="咬訌裝?INCOM2 19" xfId="1040"/>
    <cellStyle name="咬訌裝?INCOM2 2" xfId="1041"/>
    <cellStyle name="咬訌裝?INCOM2 20" xfId="1042"/>
    <cellStyle name="咬訌裝?INCOM2 21" xfId="1043"/>
    <cellStyle name="咬訌裝?INCOM2 22" xfId="1044"/>
    <cellStyle name="咬訌裝?INCOM2 23" xfId="1045"/>
    <cellStyle name="咬訌裝?INCOM2 24" xfId="1046"/>
    <cellStyle name="咬訌裝?INCOM2 25" xfId="1047"/>
    <cellStyle name="咬訌裝?INCOM2 26" xfId="1048"/>
    <cellStyle name="咬訌裝?INCOM2 27" xfId="1049"/>
    <cellStyle name="咬訌裝?INCOM2 28" xfId="1050"/>
    <cellStyle name="咬訌裝?INCOM2 29" xfId="1051"/>
    <cellStyle name="咬訌裝?INCOM2 3" xfId="1052"/>
    <cellStyle name="咬訌裝?INCOM2 30" xfId="1053"/>
    <cellStyle name="咬訌裝?INCOM2 4" xfId="1054"/>
    <cellStyle name="咬訌裝?INCOM2 5" xfId="1055"/>
    <cellStyle name="咬訌裝?INCOM2 6" xfId="1056"/>
    <cellStyle name="咬訌裝?INCOM2 7" xfId="1057"/>
    <cellStyle name="咬訌裝?INCOM2 8" xfId="1058"/>
    <cellStyle name="咬訌裝?INCOM2 9" xfId="1059"/>
    <cellStyle name="咬訌裝?INCOM3" xfId="1060"/>
    <cellStyle name="咬訌裝?INCOM3 10" xfId="1061"/>
    <cellStyle name="咬訌裝?INCOM3 11" xfId="1062"/>
    <cellStyle name="咬訌裝?INCOM3 12" xfId="1063"/>
    <cellStyle name="咬訌裝?INCOM3 13" xfId="1064"/>
    <cellStyle name="咬訌裝?INCOM3 14" xfId="1065"/>
    <cellStyle name="咬訌裝?INCOM3 15" xfId="1066"/>
    <cellStyle name="咬訌裝?INCOM3 16" xfId="1067"/>
    <cellStyle name="咬訌裝?INCOM3 17" xfId="1068"/>
    <cellStyle name="咬訌裝?INCOM3 18" xfId="1069"/>
    <cellStyle name="咬訌裝?INCOM3 19" xfId="1070"/>
    <cellStyle name="咬訌裝?INCOM3 2" xfId="1071"/>
    <cellStyle name="咬訌裝?INCOM3 20" xfId="1072"/>
    <cellStyle name="咬訌裝?INCOM3 21" xfId="1073"/>
    <cellStyle name="咬訌裝?INCOM3 22" xfId="1074"/>
    <cellStyle name="咬訌裝?INCOM3 23" xfId="1075"/>
    <cellStyle name="咬訌裝?INCOM3 24" xfId="1076"/>
    <cellStyle name="咬訌裝?INCOM3 25" xfId="1077"/>
    <cellStyle name="咬訌裝?INCOM3 26" xfId="1078"/>
    <cellStyle name="咬訌裝?INCOM3 27" xfId="1079"/>
    <cellStyle name="咬訌裝?INCOM3 28" xfId="1080"/>
    <cellStyle name="咬訌裝?INCOM3 29" xfId="1081"/>
    <cellStyle name="咬訌裝?INCOM3 3" xfId="1082"/>
    <cellStyle name="咬訌裝?INCOM3 30" xfId="1083"/>
    <cellStyle name="咬訌裝?INCOM3 4" xfId="1084"/>
    <cellStyle name="咬訌裝?INCOM3 5" xfId="1085"/>
    <cellStyle name="咬訌裝?INCOM3 6" xfId="1086"/>
    <cellStyle name="咬訌裝?INCOM3 7" xfId="1087"/>
    <cellStyle name="咬訌裝?INCOM3 8" xfId="1088"/>
    <cellStyle name="咬訌裝?INCOM3 9" xfId="1089"/>
    <cellStyle name="咬訌裝?INCOM4" xfId="1090"/>
    <cellStyle name="咬訌裝?INCOM4 10" xfId="1091"/>
    <cellStyle name="咬訌裝?INCOM4 11" xfId="1092"/>
    <cellStyle name="咬訌裝?INCOM4 12" xfId="1093"/>
    <cellStyle name="咬訌裝?INCOM4 13" xfId="1094"/>
    <cellStyle name="咬訌裝?INCOM4 14" xfId="1095"/>
    <cellStyle name="咬訌裝?INCOM4 15" xfId="1096"/>
    <cellStyle name="咬訌裝?INCOM4 16" xfId="1097"/>
    <cellStyle name="咬訌裝?INCOM4 17" xfId="1098"/>
    <cellStyle name="咬訌裝?INCOM4 18" xfId="1099"/>
    <cellStyle name="咬訌裝?INCOM4 19" xfId="1100"/>
    <cellStyle name="咬訌裝?INCOM4 2" xfId="1101"/>
    <cellStyle name="咬訌裝?INCOM4 20" xfId="1102"/>
    <cellStyle name="咬訌裝?INCOM4 21" xfId="1103"/>
    <cellStyle name="咬訌裝?INCOM4 22" xfId="1104"/>
    <cellStyle name="咬訌裝?INCOM4 23" xfId="1105"/>
    <cellStyle name="咬訌裝?INCOM4 24" xfId="1106"/>
    <cellStyle name="咬訌裝?INCOM4 25" xfId="1107"/>
    <cellStyle name="咬訌裝?INCOM4 26" xfId="1108"/>
    <cellStyle name="咬訌裝?INCOM4 27" xfId="1109"/>
    <cellStyle name="咬訌裝?INCOM4 28" xfId="1110"/>
    <cellStyle name="咬訌裝?INCOM4 29" xfId="1111"/>
    <cellStyle name="咬訌裝?INCOM4 3" xfId="1112"/>
    <cellStyle name="咬訌裝?INCOM4 30" xfId="1113"/>
    <cellStyle name="咬訌裝?INCOM4 4" xfId="1114"/>
    <cellStyle name="咬訌裝?INCOM4 5" xfId="1115"/>
    <cellStyle name="咬訌裝?INCOM4 6" xfId="1116"/>
    <cellStyle name="咬訌裝?INCOM4 7" xfId="1117"/>
    <cellStyle name="咬訌裝?INCOM4 8" xfId="1118"/>
    <cellStyle name="咬訌裝?INCOM4 9" xfId="1119"/>
    <cellStyle name="咬訌裝?INCOM5" xfId="1120"/>
    <cellStyle name="咬訌裝?INCOM5 10" xfId="1121"/>
    <cellStyle name="咬訌裝?INCOM5 11" xfId="1122"/>
    <cellStyle name="咬訌裝?INCOM5 12" xfId="1123"/>
    <cellStyle name="咬訌裝?INCOM5 13" xfId="1124"/>
    <cellStyle name="咬訌裝?INCOM5 14" xfId="1125"/>
    <cellStyle name="咬訌裝?INCOM5 15" xfId="1126"/>
    <cellStyle name="咬訌裝?INCOM5 16" xfId="1127"/>
    <cellStyle name="咬訌裝?INCOM5 17" xfId="1128"/>
    <cellStyle name="咬訌裝?INCOM5 18" xfId="1129"/>
    <cellStyle name="咬訌裝?INCOM5 19" xfId="1130"/>
    <cellStyle name="咬訌裝?INCOM5 2" xfId="1131"/>
    <cellStyle name="咬訌裝?INCOM5 20" xfId="1132"/>
    <cellStyle name="咬訌裝?INCOM5 21" xfId="1133"/>
    <cellStyle name="咬訌裝?INCOM5 22" xfId="1134"/>
    <cellStyle name="咬訌裝?INCOM5 23" xfId="1135"/>
    <cellStyle name="咬訌裝?INCOM5 24" xfId="1136"/>
    <cellStyle name="咬訌裝?INCOM5 25" xfId="1137"/>
    <cellStyle name="咬訌裝?INCOM5 26" xfId="1138"/>
    <cellStyle name="咬訌裝?INCOM5 27" xfId="1139"/>
    <cellStyle name="咬訌裝?INCOM5 28" xfId="1140"/>
    <cellStyle name="咬訌裝?INCOM5 29" xfId="1141"/>
    <cellStyle name="咬訌裝?INCOM5 3" xfId="1142"/>
    <cellStyle name="咬訌裝?INCOM5 30" xfId="1143"/>
    <cellStyle name="咬訌裝?INCOM5 4" xfId="1144"/>
    <cellStyle name="咬訌裝?INCOM5 5" xfId="1145"/>
    <cellStyle name="咬訌裝?INCOM5 6" xfId="1146"/>
    <cellStyle name="咬訌裝?INCOM5 7" xfId="1147"/>
    <cellStyle name="咬訌裝?INCOM5 8" xfId="1148"/>
    <cellStyle name="咬訌裝?INCOM5 9" xfId="1149"/>
    <cellStyle name="咬訌裝?INCOM6" xfId="1150"/>
    <cellStyle name="咬訌裝?INCOM6 10" xfId="1151"/>
    <cellStyle name="咬訌裝?INCOM6 11" xfId="1152"/>
    <cellStyle name="咬訌裝?INCOM6 12" xfId="1153"/>
    <cellStyle name="咬訌裝?INCOM6 13" xfId="1154"/>
    <cellStyle name="咬訌裝?INCOM6 14" xfId="1155"/>
    <cellStyle name="咬訌裝?INCOM6 15" xfId="1156"/>
    <cellStyle name="咬訌裝?INCOM6 16" xfId="1157"/>
    <cellStyle name="咬訌裝?INCOM6 17" xfId="1158"/>
    <cellStyle name="咬訌裝?INCOM6 18" xfId="1159"/>
    <cellStyle name="咬訌裝?INCOM6 19" xfId="1160"/>
    <cellStyle name="咬訌裝?INCOM6 2" xfId="1161"/>
    <cellStyle name="咬訌裝?INCOM6 20" xfId="1162"/>
    <cellStyle name="咬訌裝?INCOM6 21" xfId="1163"/>
    <cellStyle name="咬訌裝?INCOM6 22" xfId="1164"/>
    <cellStyle name="咬訌裝?INCOM6 23" xfId="1165"/>
    <cellStyle name="咬訌裝?INCOM6 24" xfId="1166"/>
    <cellStyle name="咬訌裝?INCOM6 25" xfId="1167"/>
    <cellStyle name="咬訌裝?INCOM6 26" xfId="1168"/>
    <cellStyle name="咬訌裝?INCOM6 27" xfId="1169"/>
    <cellStyle name="咬訌裝?INCOM6 28" xfId="1170"/>
    <cellStyle name="咬訌裝?INCOM6 29" xfId="1171"/>
    <cellStyle name="咬訌裝?INCOM6 3" xfId="1172"/>
    <cellStyle name="咬訌裝?INCOM6 30" xfId="1173"/>
    <cellStyle name="咬訌裝?INCOM6 4" xfId="1174"/>
    <cellStyle name="咬訌裝?INCOM6 5" xfId="1175"/>
    <cellStyle name="咬訌裝?INCOM6 6" xfId="1176"/>
    <cellStyle name="咬訌裝?INCOM6 7" xfId="1177"/>
    <cellStyle name="咬訌裝?INCOM6 8" xfId="1178"/>
    <cellStyle name="咬訌裝?INCOM6 9" xfId="1179"/>
    <cellStyle name="咬訌裝?INCOM7" xfId="1180"/>
    <cellStyle name="咬訌裝?INCOM7 10" xfId="1181"/>
    <cellStyle name="咬訌裝?INCOM7 11" xfId="1182"/>
    <cellStyle name="咬訌裝?INCOM7 12" xfId="1183"/>
    <cellStyle name="咬訌裝?INCOM7 13" xfId="1184"/>
    <cellStyle name="咬訌裝?INCOM7 14" xfId="1185"/>
    <cellStyle name="咬訌裝?INCOM7 15" xfId="1186"/>
    <cellStyle name="咬訌裝?INCOM7 16" xfId="1187"/>
    <cellStyle name="咬訌裝?INCOM7 17" xfId="1188"/>
    <cellStyle name="咬訌裝?INCOM7 18" xfId="1189"/>
    <cellStyle name="咬訌裝?INCOM7 19" xfId="1190"/>
    <cellStyle name="咬訌裝?INCOM7 2" xfId="1191"/>
    <cellStyle name="咬訌裝?INCOM7 20" xfId="1192"/>
    <cellStyle name="咬訌裝?INCOM7 21" xfId="1193"/>
    <cellStyle name="咬訌裝?INCOM7 22" xfId="1194"/>
    <cellStyle name="咬訌裝?INCOM7 23" xfId="1195"/>
    <cellStyle name="咬訌裝?INCOM7 24" xfId="1196"/>
    <cellStyle name="咬訌裝?INCOM7 25" xfId="1197"/>
    <cellStyle name="咬訌裝?INCOM7 26" xfId="1198"/>
    <cellStyle name="咬訌裝?INCOM7 27" xfId="1199"/>
    <cellStyle name="咬訌裝?INCOM7 28" xfId="1200"/>
    <cellStyle name="咬訌裝?INCOM7 29" xfId="1201"/>
    <cellStyle name="咬訌裝?INCOM7 3" xfId="1202"/>
    <cellStyle name="咬訌裝?INCOM7 30" xfId="1203"/>
    <cellStyle name="咬訌裝?INCOM7 4" xfId="1204"/>
    <cellStyle name="咬訌裝?INCOM7 5" xfId="1205"/>
    <cellStyle name="咬訌裝?INCOM7 6" xfId="1206"/>
    <cellStyle name="咬訌裝?INCOM7 7" xfId="1207"/>
    <cellStyle name="咬訌裝?INCOM7 8" xfId="1208"/>
    <cellStyle name="咬訌裝?INCOM7 9" xfId="1209"/>
    <cellStyle name="咬訌裝?INCOM8" xfId="1210"/>
    <cellStyle name="咬訌裝?INCOM8 10" xfId="1211"/>
    <cellStyle name="咬訌裝?INCOM8 11" xfId="1212"/>
    <cellStyle name="咬訌裝?INCOM8 12" xfId="1213"/>
    <cellStyle name="咬訌裝?INCOM8 13" xfId="1214"/>
    <cellStyle name="咬訌裝?INCOM8 14" xfId="1215"/>
    <cellStyle name="咬訌裝?INCOM8 15" xfId="1216"/>
    <cellStyle name="咬訌裝?INCOM8 16" xfId="1217"/>
    <cellStyle name="咬訌裝?INCOM8 17" xfId="1218"/>
    <cellStyle name="咬訌裝?INCOM8 18" xfId="1219"/>
    <cellStyle name="咬訌裝?INCOM8 19" xfId="1220"/>
    <cellStyle name="咬訌裝?INCOM8 2" xfId="1221"/>
    <cellStyle name="咬訌裝?INCOM8 20" xfId="1222"/>
    <cellStyle name="咬訌裝?INCOM8 21" xfId="1223"/>
    <cellStyle name="咬訌裝?INCOM8 22" xfId="1224"/>
    <cellStyle name="咬訌裝?INCOM8 23" xfId="1225"/>
    <cellStyle name="咬訌裝?INCOM8 24" xfId="1226"/>
    <cellStyle name="咬訌裝?INCOM8 25" xfId="1227"/>
    <cellStyle name="咬訌裝?INCOM8 26" xfId="1228"/>
    <cellStyle name="咬訌裝?INCOM8 27" xfId="1229"/>
    <cellStyle name="咬訌裝?INCOM8 28" xfId="1230"/>
    <cellStyle name="咬訌裝?INCOM8 29" xfId="1231"/>
    <cellStyle name="咬訌裝?INCOM8 3" xfId="1232"/>
    <cellStyle name="咬訌裝?INCOM8 30" xfId="1233"/>
    <cellStyle name="咬訌裝?INCOM8 4" xfId="1234"/>
    <cellStyle name="咬訌裝?INCOM8 5" xfId="1235"/>
    <cellStyle name="咬訌裝?INCOM8 6" xfId="1236"/>
    <cellStyle name="咬訌裝?INCOM8 7" xfId="1237"/>
    <cellStyle name="咬訌裝?INCOM8 8" xfId="1238"/>
    <cellStyle name="咬訌裝?INCOM8 9" xfId="1239"/>
    <cellStyle name="咬訌裝?INCOM9" xfId="1240"/>
    <cellStyle name="咬訌裝?INCOM9 10" xfId="1241"/>
    <cellStyle name="咬訌裝?INCOM9 11" xfId="1242"/>
    <cellStyle name="咬訌裝?INCOM9 12" xfId="1243"/>
    <cellStyle name="咬訌裝?INCOM9 13" xfId="1244"/>
    <cellStyle name="咬訌裝?INCOM9 14" xfId="1245"/>
    <cellStyle name="咬訌裝?INCOM9 15" xfId="1246"/>
    <cellStyle name="咬訌裝?INCOM9 16" xfId="1247"/>
    <cellStyle name="咬訌裝?INCOM9 17" xfId="1248"/>
    <cellStyle name="咬訌裝?INCOM9 18" xfId="1249"/>
    <cellStyle name="咬訌裝?INCOM9 19" xfId="1250"/>
    <cellStyle name="咬訌裝?INCOM9 2" xfId="1251"/>
    <cellStyle name="咬訌裝?INCOM9 20" xfId="1252"/>
    <cellStyle name="咬訌裝?INCOM9 21" xfId="1253"/>
    <cellStyle name="咬訌裝?INCOM9 22" xfId="1254"/>
    <cellStyle name="咬訌裝?INCOM9 23" xfId="1255"/>
    <cellStyle name="咬訌裝?INCOM9 24" xfId="1256"/>
    <cellStyle name="咬訌裝?INCOM9 25" xfId="1257"/>
    <cellStyle name="咬訌裝?INCOM9 26" xfId="1258"/>
    <cellStyle name="咬訌裝?INCOM9 27" xfId="1259"/>
    <cellStyle name="咬訌裝?INCOM9 28" xfId="1260"/>
    <cellStyle name="咬訌裝?INCOM9 29" xfId="1261"/>
    <cellStyle name="咬訌裝?INCOM9 3" xfId="1262"/>
    <cellStyle name="咬訌裝?INCOM9 30" xfId="1263"/>
    <cellStyle name="咬訌裝?INCOM9 4" xfId="1264"/>
    <cellStyle name="咬訌裝?INCOM9 5" xfId="1265"/>
    <cellStyle name="咬訌裝?INCOM9 6" xfId="1266"/>
    <cellStyle name="咬訌裝?INCOM9 7" xfId="1267"/>
    <cellStyle name="咬訌裝?INCOM9 8" xfId="1268"/>
    <cellStyle name="咬訌裝?INCOM9 9" xfId="1269"/>
    <cellStyle name="咬訌裝?PRIB11" xfId="1270"/>
    <cellStyle name="咬訌裝?PRIB11 10" xfId="1271"/>
    <cellStyle name="咬訌裝?PRIB11 11" xfId="1272"/>
    <cellStyle name="咬訌裝?PRIB11 12" xfId="1273"/>
    <cellStyle name="咬訌裝?PRIB11 13" xfId="1274"/>
    <cellStyle name="咬訌裝?PRIB11 14" xfId="1275"/>
    <cellStyle name="咬訌裝?PRIB11 15" xfId="1276"/>
    <cellStyle name="咬訌裝?PRIB11 16" xfId="1277"/>
    <cellStyle name="咬訌裝?PRIB11 17" xfId="1278"/>
    <cellStyle name="咬訌裝?PRIB11 18" xfId="1279"/>
    <cellStyle name="咬訌裝?PRIB11 19" xfId="1280"/>
    <cellStyle name="咬訌裝?PRIB11 2" xfId="1281"/>
    <cellStyle name="咬訌裝?PRIB11 20" xfId="1282"/>
    <cellStyle name="咬訌裝?PRIB11 21" xfId="1283"/>
    <cellStyle name="咬訌裝?PRIB11 22" xfId="1284"/>
    <cellStyle name="咬訌裝?PRIB11 23" xfId="1285"/>
    <cellStyle name="咬訌裝?PRIB11 24" xfId="1286"/>
    <cellStyle name="咬訌裝?PRIB11 25" xfId="1287"/>
    <cellStyle name="咬訌裝?PRIB11 26" xfId="1288"/>
    <cellStyle name="咬訌裝?PRIB11 27" xfId="1289"/>
    <cellStyle name="咬訌裝?PRIB11 28" xfId="1290"/>
    <cellStyle name="咬訌裝?PRIB11 29" xfId="1291"/>
    <cellStyle name="咬訌裝?PRIB11 3" xfId="1292"/>
    <cellStyle name="咬訌裝?PRIB11 30" xfId="1293"/>
    <cellStyle name="咬訌裝?PRIB11 4" xfId="1294"/>
    <cellStyle name="咬訌裝?PRIB11 5" xfId="1295"/>
    <cellStyle name="咬訌裝?PRIB11 6" xfId="1296"/>
    <cellStyle name="咬訌裝?PRIB11 7" xfId="1297"/>
    <cellStyle name="咬訌裝?PRIB11 8" xfId="1298"/>
    <cellStyle name="咬訌裝?PRIB11 9" xfId="1299"/>
    <cellStyle name="글꼴" xfId="7893"/>
    <cellStyle name="금액" xfId="7894"/>
    <cellStyle name="기계" xfId="7895"/>
    <cellStyle name="김해전기" xfId="1300"/>
    <cellStyle name="김호(E4전환)" xfId="7896"/>
    <cellStyle name="끼_x0001_?" xfId="7897"/>
    <cellStyle name="나쁨 10" xfId="18872"/>
    <cellStyle name="나쁨 2" xfId="1301"/>
    <cellStyle name="나쁨 2 10" xfId="1302"/>
    <cellStyle name="나쁨 2 10 2" xfId="18873"/>
    <cellStyle name="나쁨 2 11" xfId="1303"/>
    <cellStyle name="나쁨 2 11 2" xfId="18874"/>
    <cellStyle name="나쁨 2 12" xfId="1304"/>
    <cellStyle name="나쁨 2 12 2" xfId="18875"/>
    <cellStyle name="나쁨 2 13" xfId="1305"/>
    <cellStyle name="나쁨 2 13 2" xfId="18876"/>
    <cellStyle name="나쁨 2 14" xfId="1306"/>
    <cellStyle name="나쁨 2 14 2" xfId="18877"/>
    <cellStyle name="나쁨 2 15" xfId="18878"/>
    <cellStyle name="나쁨 2 2" xfId="1307"/>
    <cellStyle name="나쁨 2 2 2" xfId="18879"/>
    <cellStyle name="나쁨 2 3" xfId="1308"/>
    <cellStyle name="나쁨 2 3 2" xfId="18880"/>
    <cellStyle name="나쁨 2 4" xfId="1309"/>
    <cellStyle name="나쁨 2 4 2" xfId="18881"/>
    <cellStyle name="나쁨 2 5" xfId="1310"/>
    <cellStyle name="나쁨 2 5 2" xfId="18882"/>
    <cellStyle name="나쁨 2 6" xfId="1311"/>
    <cellStyle name="나쁨 2 6 2" xfId="18883"/>
    <cellStyle name="나쁨 2 7" xfId="1312"/>
    <cellStyle name="나쁨 2 7 2" xfId="18884"/>
    <cellStyle name="나쁨 2 8" xfId="1313"/>
    <cellStyle name="나쁨 2 8 2" xfId="18885"/>
    <cellStyle name="나쁨 2 9" xfId="1314"/>
    <cellStyle name="나쁨 2 9 2" xfId="18886"/>
    <cellStyle name="나쁨 3" xfId="1315"/>
    <cellStyle name="나쁨 3 10" xfId="1316"/>
    <cellStyle name="나쁨 3 10 2" xfId="18887"/>
    <cellStyle name="나쁨 3 11" xfId="1317"/>
    <cellStyle name="나쁨 3 11 2" xfId="18888"/>
    <cellStyle name="나쁨 3 12" xfId="1318"/>
    <cellStyle name="나쁨 3 12 2" xfId="18889"/>
    <cellStyle name="나쁨 3 13" xfId="1319"/>
    <cellStyle name="나쁨 3 13 2" xfId="18890"/>
    <cellStyle name="나쁨 3 14" xfId="1320"/>
    <cellStyle name="나쁨 3 14 2" xfId="18891"/>
    <cellStyle name="나쁨 3 15" xfId="18892"/>
    <cellStyle name="나쁨 3 2" xfId="1321"/>
    <cellStyle name="나쁨 3 2 2" xfId="18893"/>
    <cellStyle name="나쁨 3 3" xfId="1322"/>
    <cellStyle name="나쁨 3 3 2" xfId="18894"/>
    <cellStyle name="나쁨 3 4" xfId="1323"/>
    <cellStyle name="나쁨 3 4 2" xfId="18895"/>
    <cellStyle name="나쁨 3 5" xfId="1324"/>
    <cellStyle name="나쁨 3 5 2" xfId="18896"/>
    <cellStyle name="나쁨 3 6" xfId="1325"/>
    <cellStyle name="나쁨 3 6 2" xfId="18897"/>
    <cellStyle name="나쁨 3 7" xfId="1326"/>
    <cellStyle name="나쁨 3 7 2" xfId="18898"/>
    <cellStyle name="나쁨 3 8" xfId="1327"/>
    <cellStyle name="나쁨 3 8 2" xfId="18899"/>
    <cellStyle name="나쁨 3 9" xfId="1328"/>
    <cellStyle name="나쁨 3 9 2" xfId="18900"/>
    <cellStyle name="나쁨 4" xfId="18901"/>
    <cellStyle name="나쁨 4 2" xfId="18902"/>
    <cellStyle name="나쁨 5" xfId="18903"/>
    <cellStyle name="나쁨 5 2" xfId="18904"/>
    <cellStyle name="나쁨 6" xfId="18905"/>
    <cellStyle name="나쁨 6 2" xfId="18906"/>
    <cellStyle name="나쁨 7" xfId="18907"/>
    <cellStyle name="나쁨 7 2" xfId="18908"/>
    <cellStyle name="나쁨 8" xfId="18909"/>
    <cellStyle name="나쁨 8 2" xfId="18910"/>
    <cellStyle name="나쁨 9" xfId="18911"/>
    <cellStyle name="나쁨 9 2" xfId="18912"/>
    <cellStyle name="날짜" xfId="1329"/>
    <cellStyle name="날짜 10" xfId="7898"/>
    <cellStyle name="날짜 11" xfId="7899"/>
    <cellStyle name="날짜 12" xfId="7900"/>
    <cellStyle name="날짜 13" xfId="7901"/>
    <cellStyle name="날짜 14" xfId="7902"/>
    <cellStyle name="날짜 15" xfId="7903"/>
    <cellStyle name="날짜 16" xfId="7904"/>
    <cellStyle name="날짜 17" xfId="7905"/>
    <cellStyle name="날짜 18" xfId="7906"/>
    <cellStyle name="날짜 19" xfId="7907"/>
    <cellStyle name="날짜 2" xfId="7908"/>
    <cellStyle name="날짜 20" xfId="7909"/>
    <cellStyle name="날짜 21" xfId="7910"/>
    <cellStyle name="날짜 22" xfId="7911"/>
    <cellStyle name="날짜 23" xfId="7912"/>
    <cellStyle name="날짜 24" xfId="7913"/>
    <cellStyle name="날짜 25" xfId="7914"/>
    <cellStyle name="날짜 26" xfId="7915"/>
    <cellStyle name="날짜 3" xfId="7916"/>
    <cellStyle name="날짜 4" xfId="7917"/>
    <cellStyle name="날짜 5" xfId="7918"/>
    <cellStyle name="날짜 6" xfId="7919"/>
    <cellStyle name="날짜 7" xfId="7920"/>
    <cellStyle name="날짜 8" xfId="7921"/>
    <cellStyle name="날짜 9" xfId="7922"/>
    <cellStyle name="내역" xfId="9735"/>
    <cellStyle name="내역서" xfId="7923"/>
    <cellStyle name="내역서 2" xfId="18913"/>
    <cellStyle name="네모제목" xfId="7924"/>
    <cellStyle name="네모제목 2" xfId="18914"/>
    <cellStyle name="단위" xfId="7925"/>
    <cellStyle name="단위(원)" xfId="1330"/>
    <cellStyle name="단위(원) 2" xfId="18915"/>
    <cellStyle name="달러" xfId="1331"/>
    <cellStyle name="달러 10" xfId="7926"/>
    <cellStyle name="달러 11" xfId="7927"/>
    <cellStyle name="달러 12" xfId="7928"/>
    <cellStyle name="달러 13" xfId="7929"/>
    <cellStyle name="달러 14" xfId="7930"/>
    <cellStyle name="달러 15" xfId="7931"/>
    <cellStyle name="달러 16" xfId="7932"/>
    <cellStyle name="달러 17" xfId="7933"/>
    <cellStyle name="달러 18" xfId="7934"/>
    <cellStyle name="달러 19" xfId="7935"/>
    <cellStyle name="달러 2" xfId="7936"/>
    <cellStyle name="달러 20" xfId="7937"/>
    <cellStyle name="달러 21" xfId="7938"/>
    <cellStyle name="달러 22" xfId="7939"/>
    <cellStyle name="달러 23" xfId="7940"/>
    <cellStyle name="달러 24" xfId="7941"/>
    <cellStyle name="달러 25" xfId="7942"/>
    <cellStyle name="달러 26" xfId="7943"/>
    <cellStyle name="달러 3" xfId="7944"/>
    <cellStyle name="달러 4" xfId="7945"/>
    <cellStyle name="달러 5" xfId="7946"/>
    <cellStyle name="달러 6" xfId="7947"/>
    <cellStyle name="달러 7" xfId="7948"/>
    <cellStyle name="달러 8" xfId="7949"/>
    <cellStyle name="달러 9" xfId="7950"/>
    <cellStyle name="돋움채" xfId="7951"/>
    <cellStyle name="뒤에 오는 하이퍼링크" xfId="1332"/>
    <cellStyle name="뒤에 오는 하이퍼링크 10" xfId="7952"/>
    <cellStyle name="뒤에 오는 하이퍼링크 11" xfId="7953"/>
    <cellStyle name="뒤에 오는 하이퍼링크 12" xfId="7954"/>
    <cellStyle name="뒤에 오는 하이퍼링크 13" xfId="7955"/>
    <cellStyle name="뒤에 오는 하이퍼링크 14" xfId="7956"/>
    <cellStyle name="뒤에 오는 하이퍼링크 15" xfId="7957"/>
    <cellStyle name="뒤에 오는 하이퍼링크 16" xfId="7958"/>
    <cellStyle name="뒤에 오는 하이퍼링크 17" xfId="7959"/>
    <cellStyle name="뒤에 오는 하이퍼링크 18" xfId="7960"/>
    <cellStyle name="뒤에 오는 하이퍼링크 19" xfId="7961"/>
    <cellStyle name="뒤에 오는 하이퍼링크 2" xfId="7962"/>
    <cellStyle name="뒤에 오는 하이퍼링크 20" xfId="7963"/>
    <cellStyle name="뒤에 오는 하이퍼링크 21" xfId="7964"/>
    <cellStyle name="뒤에 오는 하이퍼링크 22" xfId="7965"/>
    <cellStyle name="뒤에 오는 하이퍼링크 23" xfId="7966"/>
    <cellStyle name="뒤에 오는 하이퍼링크 24" xfId="7967"/>
    <cellStyle name="뒤에 오는 하이퍼링크 25" xfId="7968"/>
    <cellStyle name="뒤에 오는 하이퍼링크 26" xfId="7969"/>
    <cellStyle name="뒤에 오는 하이퍼링크 27" xfId="7970"/>
    <cellStyle name="뒤에 오는 하이퍼링크 28" xfId="7971"/>
    <cellStyle name="뒤에 오는 하이퍼링크 29" xfId="7972"/>
    <cellStyle name="뒤에 오는 하이퍼링크 3" xfId="7973"/>
    <cellStyle name="뒤에 오는 하이퍼링크 30" xfId="7974"/>
    <cellStyle name="뒤에 오는 하이퍼링크 31" xfId="7975"/>
    <cellStyle name="뒤에 오는 하이퍼링크 32" xfId="7976"/>
    <cellStyle name="뒤에 오는 하이퍼링크 33" xfId="7977"/>
    <cellStyle name="뒤에 오는 하이퍼링크 34" xfId="7978"/>
    <cellStyle name="뒤에 오는 하이퍼링크 35" xfId="7979"/>
    <cellStyle name="뒤에 오는 하이퍼링크 36" xfId="7980"/>
    <cellStyle name="뒤에 오는 하이퍼링크 37" xfId="7981"/>
    <cellStyle name="뒤에 오는 하이퍼링크 38" xfId="7982"/>
    <cellStyle name="뒤에 오는 하이퍼링크 39" xfId="7983"/>
    <cellStyle name="뒤에 오는 하이퍼링크 4" xfId="7984"/>
    <cellStyle name="뒤에 오는 하이퍼링크 40" xfId="7985"/>
    <cellStyle name="뒤에 오는 하이퍼링크 41" xfId="7986"/>
    <cellStyle name="뒤에 오는 하이퍼링크 42" xfId="7987"/>
    <cellStyle name="뒤에 오는 하이퍼링크 43" xfId="7988"/>
    <cellStyle name="뒤에 오는 하이퍼링크 44" xfId="7989"/>
    <cellStyle name="뒤에 오는 하이퍼링크 45" xfId="7990"/>
    <cellStyle name="뒤에 오는 하이퍼링크 46" xfId="7991"/>
    <cellStyle name="뒤에 오는 하이퍼링크 47" xfId="7992"/>
    <cellStyle name="뒤에 오는 하이퍼링크 48" xfId="7993"/>
    <cellStyle name="뒤에 오는 하이퍼링크 49" xfId="7994"/>
    <cellStyle name="뒤에 오는 하이퍼링크 5" xfId="7995"/>
    <cellStyle name="뒤에 오는 하이퍼링크 50" xfId="7996"/>
    <cellStyle name="뒤에 오는 하이퍼링크 51" xfId="7997"/>
    <cellStyle name="뒤에 오는 하이퍼링크 52" xfId="7998"/>
    <cellStyle name="뒤에 오는 하이퍼링크 53" xfId="7999"/>
    <cellStyle name="뒤에 오는 하이퍼링크 54" xfId="8000"/>
    <cellStyle name="뒤에 오는 하이퍼링크 55" xfId="8001"/>
    <cellStyle name="뒤에 오는 하이퍼링크 6" xfId="8002"/>
    <cellStyle name="뒤에 오는 하이퍼링크 7" xfId="8003"/>
    <cellStyle name="뒤에 오는 하이퍼링크 8" xfId="8004"/>
    <cellStyle name="뒤에 오는 하이퍼링크 9" xfId="8005"/>
    <cellStyle name="뒤에 오는 하이퍼링크_1.3F RENEWAL" xfId="8006"/>
    <cellStyle name="똿떓죶Ø괻 [0.00]_NT Server " xfId="8007"/>
    <cellStyle name="똿떓죶Ø괻_NT Server " xfId="8008"/>
    <cellStyle name="똿뗦먛귟 [0.00]_laroux" xfId="1333"/>
    <cellStyle name="똿뗦먛귟_laroux" xfId="1334"/>
    <cellStyle name="마이너스키" xfId="8009"/>
    <cellStyle name="메모 10" xfId="18916"/>
    <cellStyle name="메모 11" xfId="18917"/>
    <cellStyle name="메모 2" xfId="1335"/>
    <cellStyle name="메모 2 10" xfId="1336"/>
    <cellStyle name="메모 2 10 2" xfId="18918"/>
    <cellStyle name="메모 2 11" xfId="1337"/>
    <cellStyle name="메모 2 11 2" xfId="18919"/>
    <cellStyle name="메모 2 12" xfId="1338"/>
    <cellStyle name="메모 2 12 2" xfId="18920"/>
    <cellStyle name="메모 2 13" xfId="1339"/>
    <cellStyle name="메모 2 13 2" xfId="18921"/>
    <cellStyle name="메모 2 14" xfId="1340"/>
    <cellStyle name="메모 2 14 2" xfId="18922"/>
    <cellStyle name="메모 2 15" xfId="18923"/>
    <cellStyle name="메모 2 2" xfId="1341"/>
    <cellStyle name="메모 2 2 2" xfId="18924"/>
    <cellStyle name="메모 2 3" xfId="1342"/>
    <cellStyle name="메모 2 3 2" xfId="18925"/>
    <cellStyle name="메모 2 4" xfId="1343"/>
    <cellStyle name="메모 2 4 2" xfId="18926"/>
    <cellStyle name="메모 2 5" xfId="1344"/>
    <cellStyle name="메모 2 5 2" xfId="18927"/>
    <cellStyle name="메모 2 6" xfId="1345"/>
    <cellStyle name="메모 2 6 2" xfId="18928"/>
    <cellStyle name="메모 2 7" xfId="1346"/>
    <cellStyle name="메모 2 7 2" xfId="18929"/>
    <cellStyle name="메모 2 8" xfId="1347"/>
    <cellStyle name="메모 2 8 2" xfId="18930"/>
    <cellStyle name="메모 2 9" xfId="1348"/>
    <cellStyle name="메모 2 9 2" xfId="18931"/>
    <cellStyle name="메모 3" xfId="1349"/>
    <cellStyle name="메모 3 10" xfId="1350"/>
    <cellStyle name="메모 3 10 2" xfId="18932"/>
    <cellStyle name="메모 3 11" xfId="1351"/>
    <cellStyle name="메모 3 11 2" xfId="18933"/>
    <cellStyle name="메모 3 12" xfId="1352"/>
    <cellStyle name="메모 3 12 2" xfId="18934"/>
    <cellStyle name="메모 3 13" xfId="1353"/>
    <cellStyle name="메모 3 13 2" xfId="18935"/>
    <cellStyle name="메모 3 14" xfId="1354"/>
    <cellStyle name="메모 3 14 2" xfId="18936"/>
    <cellStyle name="메모 3 15" xfId="18937"/>
    <cellStyle name="메모 3 2" xfId="1355"/>
    <cellStyle name="메모 3 2 2" xfId="18938"/>
    <cellStyle name="메모 3 3" xfId="1356"/>
    <cellStyle name="메모 3 3 2" xfId="18939"/>
    <cellStyle name="메모 3 4" xfId="1357"/>
    <cellStyle name="메모 3 4 2" xfId="18940"/>
    <cellStyle name="메모 3 5" xfId="1358"/>
    <cellStyle name="메모 3 5 2" xfId="18941"/>
    <cellStyle name="메모 3 6" xfId="1359"/>
    <cellStyle name="메모 3 6 2" xfId="18942"/>
    <cellStyle name="메모 3 7" xfId="1360"/>
    <cellStyle name="메모 3 7 2" xfId="18943"/>
    <cellStyle name="메모 3 8" xfId="1361"/>
    <cellStyle name="메모 3 8 2" xfId="18944"/>
    <cellStyle name="메모 3 9" xfId="1362"/>
    <cellStyle name="메모 3 9 2" xfId="18945"/>
    <cellStyle name="메모 4" xfId="18946"/>
    <cellStyle name="메모 4 2" xfId="18947"/>
    <cellStyle name="메모 4 3" xfId="18948"/>
    <cellStyle name="메모 5" xfId="18949"/>
    <cellStyle name="메모 5 2" xfId="18950"/>
    <cellStyle name="메모 5 3" xfId="18951"/>
    <cellStyle name="메모 6" xfId="18952"/>
    <cellStyle name="메모 6 2" xfId="18953"/>
    <cellStyle name="메모 6 3" xfId="18954"/>
    <cellStyle name="메모 7" xfId="18955"/>
    <cellStyle name="메모 7 2" xfId="18956"/>
    <cellStyle name="메모 7 3" xfId="18957"/>
    <cellStyle name="메모 8" xfId="18958"/>
    <cellStyle name="메모 8 2" xfId="18959"/>
    <cellStyle name="메모 8 3" xfId="18960"/>
    <cellStyle name="메모 9" xfId="18961"/>
    <cellStyle name="메모 9 2" xfId="18962"/>
    <cellStyle name="메모 9 3" xfId="18963"/>
    <cellStyle name="묮뎋 [0.00]_NT Server " xfId="8010"/>
    <cellStyle name="묮뎋_NT Server " xfId="8011"/>
    <cellStyle name="믅됞 [0.00]_fcs1" xfId="1363"/>
    <cellStyle name="믅됞_fcs1" xfId="1364"/>
    <cellStyle name="未定義" xfId="8012"/>
    <cellStyle name="배분" xfId="8013"/>
    <cellStyle name="백" xfId="1365"/>
    <cellStyle name="백 2" xfId="18964"/>
    <cellStyle name="백 3" xfId="18965"/>
    <cellStyle name="백 4" xfId="18966"/>
    <cellStyle name="백_20051014193-02_대화도서관(총괄)(1)" xfId="8014"/>
    <cellStyle name="백_3.우수" xfId="8015"/>
    <cellStyle name="백_3.우수 2" xfId="18967"/>
    <cellStyle name="백_3.우수_기본설계내역서(A안)" xfId="18968"/>
    <cellStyle name="백_3.우수_기본설계내역서(A안) 2" xfId="18969"/>
    <cellStyle name="백_3.우수_산출" xfId="18970"/>
    <cellStyle name="백_3.우수_산출 2" xfId="18971"/>
    <cellStyle name="백_3.우수_일위대가" xfId="18972"/>
    <cellStyle name="백_3.우수_일위대가 2" xfId="18973"/>
    <cellStyle name="백_3.우수_일위대가_산출" xfId="18974"/>
    <cellStyle name="백_3.우수_일위대가_산출 2" xfId="18975"/>
    <cellStyle name="백_3.우수_한국쏠텍-부평실시설계내역서(0701)" xfId="18976"/>
    <cellStyle name="백_3.우수_한국쏠텍-부평실시설계내역서(0701) 2" xfId="18977"/>
    <cellStyle name="백_3.우수_한국쏠텍-부평실시설계내역서(0701) 3" xfId="18978"/>
    <cellStyle name="백_3.우수_한국쏠텍-부평실시설계내역서(0701)_김포아트홀100226" xfId="18979"/>
    <cellStyle name="백_3.우수_한국쏠텍-부평실시설계내역서(0701)_김포아트홀100226 2" xfId="18980"/>
    <cellStyle name="백_3.우수_한국쏠텍-부평실시설계내역서(0701)_단가조사표 " xfId="18981"/>
    <cellStyle name="백_3.우수_한국쏠텍-부평실시설계내역서(0701)_단가조사표  2" xfId="18982"/>
    <cellStyle name="백_3.우수_한국쏠텍-부평실시설계내역서(0701)_연세의료원ABMRC 20100401" xfId="18983"/>
    <cellStyle name="백_3.우수_한국쏠텍-부평실시설계내역서(0701)_연세의료원ABMRC 20100401 2" xfId="18984"/>
    <cellStyle name="백_3.우수_한국쏠텍-부평실시설계내역서(0701)_인테리어-2009일위대가20091217 (version 1)" xfId="18985"/>
    <cellStyle name="백_3.우수_한국쏠텍-부평실시설계내역서(0701)_인테리어-2009일위대가20091217 (version 1) 2" xfId="18986"/>
    <cellStyle name="백_3.우수_한국쏠텍-부평실시설계내역서(0701)_일위대가" xfId="18987"/>
    <cellStyle name="백_3.우수_한국쏠텍-부평실시설계내역서(0701)_일위대가 2" xfId="18988"/>
    <cellStyle name="백_4.오수" xfId="8016"/>
    <cellStyle name="백_도로" xfId="8017"/>
    <cellStyle name="백_미술관건립공사-중흥건설(주)" xfId="8018"/>
    <cellStyle name="백_부대초안" xfId="8019"/>
    <cellStyle name="백_부대초안_견적의뢰" xfId="8020"/>
    <cellStyle name="백_부대초안_김포투찰" xfId="8021"/>
    <cellStyle name="백_부대초안_김포투찰_견적의뢰" xfId="8022"/>
    <cellStyle name="백_신관 PE-14 확장공사 계약내역서" xfId="8023"/>
    <cellStyle name="백_신관 PE-14 확장공사 준공내역서" xfId="8024"/>
    <cellStyle name="백_오수공수량산출서" xfId="8025"/>
    <cellStyle name="백_오픈스튜디오-준공내역(총괄최종)" xfId="8026"/>
    <cellStyle name="백_우수1(변경)" xfId="18989"/>
    <cellStyle name="백_우수1(변경) 2" xfId="18990"/>
    <cellStyle name="백_우수1(변경)_기본설계내역서(A안)" xfId="18991"/>
    <cellStyle name="백_우수1(변경)_기본설계내역서(A안) 2" xfId="18992"/>
    <cellStyle name="백_우수1(변경)_산출" xfId="18993"/>
    <cellStyle name="백_우수1(변경)_산출 2" xfId="18994"/>
    <cellStyle name="백_우수1(변경)_일위대가" xfId="18995"/>
    <cellStyle name="백_우수1(변경)_일위대가 2" xfId="18996"/>
    <cellStyle name="백_우수1(변경)_일위대가_산출" xfId="18997"/>
    <cellStyle name="백_우수1(변경)_일위대가_산출 2" xfId="18998"/>
    <cellStyle name="백_우수1(변경)_한국쏠텍-부평실시설계내역서(0701)" xfId="18999"/>
    <cellStyle name="백_우수1(변경)_한국쏠텍-부평실시설계내역서(0701) 2" xfId="19000"/>
    <cellStyle name="백_우수1(변경)_한국쏠텍-부평실시설계내역서(0701) 3" xfId="19001"/>
    <cellStyle name="백_우수1(변경)_한국쏠텍-부평실시설계내역서(0701)_김포아트홀100226" xfId="19002"/>
    <cellStyle name="백_우수1(변경)_한국쏠텍-부평실시설계내역서(0701)_김포아트홀100226 2" xfId="19003"/>
    <cellStyle name="백_우수1(변경)_한국쏠텍-부평실시설계내역서(0701)_단가조사표 " xfId="19004"/>
    <cellStyle name="백_우수1(변경)_한국쏠텍-부평실시설계내역서(0701)_단가조사표  2" xfId="19005"/>
    <cellStyle name="백_우수1(변경)_한국쏠텍-부평실시설계내역서(0701)_연세의료원ABMRC 20100401" xfId="19006"/>
    <cellStyle name="백_우수1(변경)_한국쏠텍-부평실시설계내역서(0701)_연세의료원ABMRC 20100401 2" xfId="19007"/>
    <cellStyle name="백_우수1(변경)_한국쏠텍-부평실시설계내역서(0701)_인테리어-2009일위대가20091217 (version 1)" xfId="19008"/>
    <cellStyle name="백_우수1(변경)_한국쏠텍-부평실시설계내역서(0701)_인테리어-2009일위대가20091217 (version 1) 2" xfId="19009"/>
    <cellStyle name="백_우수1(변경)_한국쏠텍-부평실시설계내역서(0701)_일위대가" xfId="19010"/>
    <cellStyle name="백_우수1(변경)_한국쏠텍-부평실시설계내역서(0701)_일위대가 2" xfId="19011"/>
    <cellStyle name="백_우수공" xfId="19012"/>
    <cellStyle name="백_우수공 2" xfId="19013"/>
    <cellStyle name="백_우수공_기본설계내역서(A안)" xfId="19014"/>
    <cellStyle name="백_우수공_기본설계내역서(A안) 2" xfId="19015"/>
    <cellStyle name="백_우수공_산출" xfId="19016"/>
    <cellStyle name="백_우수공_산출 2" xfId="19017"/>
    <cellStyle name="백_우수공_일위대가" xfId="19018"/>
    <cellStyle name="백_우수공_일위대가 2" xfId="19019"/>
    <cellStyle name="백_우수공_일위대가_산출" xfId="19020"/>
    <cellStyle name="백_우수공_일위대가_산출 2" xfId="19021"/>
    <cellStyle name="백_우수공_한국쏠텍-부평실시설계내역서(0701)" xfId="19022"/>
    <cellStyle name="백_우수공_한국쏠텍-부평실시설계내역서(0701) 2" xfId="19023"/>
    <cellStyle name="백_우수공_한국쏠텍-부평실시설계내역서(0701) 3" xfId="19024"/>
    <cellStyle name="백_우수공_한국쏠텍-부평실시설계내역서(0701)_김포아트홀100226" xfId="19025"/>
    <cellStyle name="백_우수공_한국쏠텍-부평실시설계내역서(0701)_김포아트홀100226 2" xfId="19026"/>
    <cellStyle name="백_우수공_한국쏠텍-부평실시설계내역서(0701)_단가조사표 " xfId="19027"/>
    <cellStyle name="백_우수공_한국쏠텍-부평실시설계내역서(0701)_단가조사표  2" xfId="19028"/>
    <cellStyle name="백_우수공_한국쏠텍-부평실시설계내역서(0701)_연세의료원ABMRC 20100401" xfId="19029"/>
    <cellStyle name="백_우수공_한국쏠텍-부평실시설계내역서(0701)_연세의료원ABMRC 20100401 2" xfId="19030"/>
    <cellStyle name="백_우수공_한국쏠텍-부평실시설계내역서(0701)_인테리어-2009일위대가20091217 (version 1)" xfId="19031"/>
    <cellStyle name="백_우수공_한국쏠텍-부평실시설계내역서(0701)_인테리어-2009일위대가20091217 (version 1) 2" xfId="19032"/>
    <cellStyle name="백_우수공_한국쏠텍-부평실시설계내역서(0701)_일위대가" xfId="19033"/>
    <cellStyle name="백_우수공_한국쏠텍-부평실시설계내역서(0701)_일위대가 2" xfId="19034"/>
    <cellStyle name="백_토목내역서" xfId="8027"/>
    <cellStyle name="백_토목내역서_도로" xfId="8028"/>
    <cellStyle name="백_토목내역서_부대초안" xfId="8029"/>
    <cellStyle name="백_토목내역서_부대초안_견적의뢰" xfId="8030"/>
    <cellStyle name="백_토목내역서_부대초안_김포투찰" xfId="8031"/>
    <cellStyle name="백_토목내역서_부대초안_김포투찰_견적의뢰" xfId="8032"/>
    <cellStyle name="백분율 [△1]" xfId="8033"/>
    <cellStyle name="백분율 [△2]" xfId="8034"/>
    <cellStyle name="백분율 [0]" xfId="1366"/>
    <cellStyle name="백분율 [0] 2" xfId="19035"/>
    <cellStyle name="백분율 [2]" xfId="1367"/>
    <cellStyle name="백분율 [2] 2" xfId="19036"/>
    <cellStyle name="백분율 10" xfId="19037"/>
    <cellStyle name="백분율 11" xfId="19038"/>
    <cellStyle name="백분율 12" xfId="19039"/>
    <cellStyle name="백분율 2" xfId="1368"/>
    <cellStyle name="백분율 2 2" xfId="8035"/>
    <cellStyle name="백분율 2 3" xfId="19040"/>
    <cellStyle name="백분율 2 4" xfId="19041"/>
    <cellStyle name="백분율 3" xfId="19042"/>
    <cellStyle name="백분율 3 2" xfId="19043"/>
    <cellStyle name="백분율 4" xfId="19044"/>
    <cellStyle name="백분율 4 2" xfId="19045"/>
    <cellStyle name="백분율 5" xfId="19046"/>
    <cellStyle name="백분율 5 2" xfId="19047"/>
    <cellStyle name="백분율 6" xfId="19048"/>
    <cellStyle name="백분율 6 2" xfId="19049"/>
    <cellStyle name="백분율 7" xfId="19050"/>
    <cellStyle name="백분율 7 2" xfId="19051"/>
    <cellStyle name="백분율 8" xfId="19052"/>
    <cellStyle name="백분율 8 2" xfId="19053"/>
    <cellStyle name="백분율 9" xfId="19054"/>
    <cellStyle name="백분율 9 2" xfId="19055"/>
    <cellStyle name="백분율(2no%)" xfId="19056"/>
    <cellStyle name="백분율(2no%) 2" xfId="19057"/>
    <cellStyle name="백분율(3no%)" xfId="19058"/>
    <cellStyle name="백분율(3no%) 2" xfId="19059"/>
    <cellStyle name="백분율(no%)" xfId="19060"/>
    <cellStyle name="백분율(no%) 2" xfId="19061"/>
    <cellStyle name="백분율(손익)" xfId="19062"/>
    <cellStyle name="백분율(손익) 2" xfId="19063"/>
    <cellStyle name="백분율(수주)" xfId="19064"/>
    <cellStyle name="백분율(수주) 2" xfId="19065"/>
    <cellStyle name="백분율［△1］" xfId="8036"/>
    <cellStyle name="백분율［△2］" xfId="8037"/>
    <cellStyle name="벭?_Q1 PRODUCT ACTUAL_4월 (2)" xfId="8038"/>
    <cellStyle name="보통 10" xfId="19066"/>
    <cellStyle name="보통 2" xfId="1369"/>
    <cellStyle name="보통 2 10" xfId="1370"/>
    <cellStyle name="보통 2 10 2" xfId="19067"/>
    <cellStyle name="보통 2 11" xfId="1371"/>
    <cellStyle name="보통 2 11 2" xfId="19068"/>
    <cellStyle name="보통 2 12" xfId="1372"/>
    <cellStyle name="보통 2 12 2" xfId="19069"/>
    <cellStyle name="보통 2 13" xfId="1373"/>
    <cellStyle name="보통 2 13 2" xfId="19070"/>
    <cellStyle name="보통 2 14" xfId="1374"/>
    <cellStyle name="보통 2 14 2" xfId="19071"/>
    <cellStyle name="보통 2 15" xfId="19072"/>
    <cellStyle name="보통 2 2" xfId="1375"/>
    <cellStyle name="보통 2 2 2" xfId="19073"/>
    <cellStyle name="보통 2 3" xfId="1376"/>
    <cellStyle name="보통 2 3 2" xfId="19074"/>
    <cellStyle name="보통 2 4" xfId="1377"/>
    <cellStyle name="보통 2 4 2" xfId="19075"/>
    <cellStyle name="보통 2 5" xfId="1378"/>
    <cellStyle name="보통 2 5 2" xfId="19076"/>
    <cellStyle name="보통 2 6" xfId="1379"/>
    <cellStyle name="보통 2 6 2" xfId="19077"/>
    <cellStyle name="보통 2 7" xfId="1380"/>
    <cellStyle name="보통 2 7 2" xfId="19078"/>
    <cellStyle name="보통 2 8" xfId="1381"/>
    <cellStyle name="보통 2 8 2" xfId="19079"/>
    <cellStyle name="보통 2 9" xfId="1382"/>
    <cellStyle name="보통 2 9 2" xfId="19080"/>
    <cellStyle name="보통 3" xfId="1383"/>
    <cellStyle name="보통 3 10" xfId="1384"/>
    <cellStyle name="보통 3 10 2" xfId="19081"/>
    <cellStyle name="보통 3 11" xfId="1385"/>
    <cellStyle name="보통 3 11 2" xfId="19082"/>
    <cellStyle name="보통 3 12" xfId="1386"/>
    <cellStyle name="보통 3 12 2" xfId="19083"/>
    <cellStyle name="보통 3 13" xfId="1387"/>
    <cellStyle name="보통 3 13 2" xfId="19084"/>
    <cellStyle name="보통 3 14" xfId="1388"/>
    <cellStyle name="보통 3 14 2" xfId="19085"/>
    <cellStyle name="보통 3 15" xfId="19086"/>
    <cellStyle name="보통 3 2" xfId="1389"/>
    <cellStyle name="보통 3 2 2" xfId="19087"/>
    <cellStyle name="보통 3 3" xfId="1390"/>
    <cellStyle name="보통 3 3 2" xfId="19088"/>
    <cellStyle name="보통 3 4" xfId="1391"/>
    <cellStyle name="보통 3 4 2" xfId="19089"/>
    <cellStyle name="보통 3 5" xfId="1392"/>
    <cellStyle name="보통 3 5 2" xfId="19090"/>
    <cellStyle name="보통 3 6" xfId="1393"/>
    <cellStyle name="보통 3 6 2" xfId="19091"/>
    <cellStyle name="보통 3 7" xfId="1394"/>
    <cellStyle name="보통 3 7 2" xfId="19092"/>
    <cellStyle name="보통 3 8" xfId="1395"/>
    <cellStyle name="보통 3 8 2" xfId="19093"/>
    <cellStyle name="보통 3 9" xfId="1396"/>
    <cellStyle name="보통 3 9 2" xfId="19094"/>
    <cellStyle name="보통 4" xfId="19095"/>
    <cellStyle name="보통 4 2" xfId="19096"/>
    <cellStyle name="보통 5" xfId="19097"/>
    <cellStyle name="보통 5 2" xfId="19098"/>
    <cellStyle name="보통 6" xfId="19099"/>
    <cellStyle name="보통 6 2" xfId="19100"/>
    <cellStyle name="보통 7" xfId="19101"/>
    <cellStyle name="보통 7 2" xfId="19102"/>
    <cellStyle name="보통 8" xfId="19103"/>
    <cellStyle name="보통 8 2" xfId="19104"/>
    <cellStyle name="보통 9" xfId="19105"/>
    <cellStyle name="보통 9 2" xfId="19106"/>
    <cellStyle name="분수" xfId="8039"/>
    <cellStyle name="뷭?" xfId="8040"/>
    <cellStyle name="빨간색" xfId="8041"/>
    <cellStyle name="빨간색 2" xfId="19107"/>
    <cellStyle name="빨강" xfId="8042"/>
    <cellStyle name="삼일-금지" xfId="1397"/>
    <cellStyle name="삼일-금지 2" xfId="19108"/>
    <cellStyle name="삼일-입력" xfId="1398"/>
    <cellStyle name="삼일-입력 2" xfId="19109"/>
    <cellStyle name="常规_付彬6+3 300301002" xfId="1399"/>
    <cellStyle name="선택영역의 가운데로" xfId="8043"/>
    <cellStyle name="설계서" xfId="1400"/>
    <cellStyle name="설계서 2" xfId="19110"/>
    <cellStyle name="설계서-내용" xfId="1401"/>
    <cellStyle name="설계서-내용 2" xfId="19111"/>
    <cellStyle name="설계서-내용-소수점" xfId="1402"/>
    <cellStyle name="설계서-내용-소수점 2" xfId="19112"/>
    <cellStyle name="설계서-내용-우" xfId="1403"/>
    <cellStyle name="설계서-내용-우 2" xfId="19113"/>
    <cellStyle name="설계서-내용-좌" xfId="1404"/>
    <cellStyle name="설계서-내용-좌 2" xfId="19114"/>
    <cellStyle name="설계서-소제목" xfId="1405"/>
    <cellStyle name="설계서-소제목 2" xfId="19115"/>
    <cellStyle name="설계서-타이틀" xfId="1406"/>
    <cellStyle name="설계서-타이틀 2" xfId="19116"/>
    <cellStyle name="설계서-항목" xfId="1407"/>
    <cellStyle name="설계서-항목 2" xfId="19117"/>
    <cellStyle name="설명 텍스트 10" xfId="19118"/>
    <cellStyle name="설명 텍스트 2" xfId="1408"/>
    <cellStyle name="설명 텍스트 2 10" xfId="1409"/>
    <cellStyle name="설명 텍스트 2 10 2" xfId="19119"/>
    <cellStyle name="설명 텍스트 2 11" xfId="1410"/>
    <cellStyle name="설명 텍스트 2 11 2" xfId="19120"/>
    <cellStyle name="설명 텍스트 2 12" xfId="1411"/>
    <cellStyle name="설명 텍스트 2 12 2" xfId="19121"/>
    <cellStyle name="설명 텍스트 2 13" xfId="1412"/>
    <cellStyle name="설명 텍스트 2 13 2" xfId="19122"/>
    <cellStyle name="설명 텍스트 2 14" xfId="1413"/>
    <cellStyle name="설명 텍스트 2 14 2" xfId="19123"/>
    <cellStyle name="설명 텍스트 2 15" xfId="19124"/>
    <cellStyle name="설명 텍스트 2 2" xfId="1414"/>
    <cellStyle name="설명 텍스트 2 2 2" xfId="19125"/>
    <cellStyle name="설명 텍스트 2 3" xfId="1415"/>
    <cellStyle name="설명 텍스트 2 3 2" xfId="19126"/>
    <cellStyle name="설명 텍스트 2 4" xfId="1416"/>
    <cellStyle name="설명 텍스트 2 4 2" xfId="19127"/>
    <cellStyle name="설명 텍스트 2 5" xfId="1417"/>
    <cellStyle name="설명 텍스트 2 5 2" xfId="19128"/>
    <cellStyle name="설명 텍스트 2 6" xfId="1418"/>
    <cellStyle name="설명 텍스트 2 6 2" xfId="19129"/>
    <cellStyle name="설명 텍스트 2 7" xfId="1419"/>
    <cellStyle name="설명 텍스트 2 7 2" xfId="19130"/>
    <cellStyle name="설명 텍스트 2 8" xfId="1420"/>
    <cellStyle name="설명 텍스트 2 8 2" xfId="19131"/>
    <cellStyle name="설명 텍스트 2 9" xfId="1421"/>
    <cellStyle name="설명 텍스트 2 9 2" xfId="19132"/>
    <cellStyle name="설명 텍스트 3" xfId="1422"/>
    <cellStyle name="설명 텍스트 3 10" xfId="1423"/>
    <cellStyle name="설명 텍스트 3 10 2" xfId="19133"/>
    <cellStyle name="설명 텍스트 3 11" xfId="1424"/>
    <cellStyle name="설명 텍스트 3 11 2" xfId="19134"/>
    <cellStyle name="설명 텍스트 3 12" xfId="1425"/>
    <cellStyle name="설명 텍스트 3 12 2" xfId="19135"/>
    <cellStyle name="설명 텍스트 3 13" xfId="1426"/>
    <cellStyle name="설명 텍스트 3 13 2" xfId="19136"/>
    <cellStyle name="설명 텍스트 3 14" xfId="1427"/>
    <cellStyle name="설명 텍스트 3 14 2" xfId="19137"/>
    <cellStyle name="설명 텍스트 3 15" xfId="19138"/>
    <cellStyle name="설명 텍스트 3 2" xfId="1428"/>
    <cellStyle name="설명 텍스트 3 2 2" xfId="19139"/>
    <cellStyle name="설명 텍스트 3 3" xfId="1429"/>
    <cellStyle name="설명 텍스트 3 3 2" xfId="19140"/>
    <cellStyle name="설명 텍스트 3 4" xfId="1430"/>
    <cellStyle name="설명 텍스트 3 4 2" xfId="19141"/>
    <cellStyle name="설명 텍스트 3 5" xfId="1431"/>
    <cellStyle name="설명 텍스트 3 5 2" xfId="19142"/>
    <cellStyle name="설명 텍스트 3 6" xfId="1432"/>
    <cellStyle name="설명 텍스트 3 6 2" xfId="19143"/>
    <cellStyle name="설명 텍스트 3 7" xfId="1433"/>
    <cellStyle name="설명 텍스트 3 7 2" xfId="19144"/>
    <cellStyle name="설명 텍스트 3 8" xfId="1434"/>
    <cellStyle name="설명 텍스트 3 8 2" xfId="19145"/>
    <cellStyle name="설명 텍스트 3 9" xfId="1435"/>
    <cellStyle name="설명 텍스트 3 9 2" xfId="19146"/>
    <cellStyle name="설명 텍스트 4" xfId="19147"/>
    <cellStyle name="설명 텍스트 4 2" xfId="19148"/>
    <cellStyle name="설명 텍스트 5" xfId="19149"/>
    <cellStyle name="설명 텍스트 5 2" xfId="19150"/>
    <cellStyle name="설명 텍스트 6" xfId="19151"/>
    <cellStyle name="설명 텍스트 6 2" xfId="19152"/>
    <cellStyle name="설명 텍스트 7" xfId="19153"/>
    <cellStyle name="설명 텍스트 7 2" xfId="19154"/>
    <cellStyle name="설명 텍스트 8" xfId="19155"/>
    <cellStyle name="설명 텍스트 8 2" xfId="19156"/>
    <cellStyle name="설명 텍스트 9" xfId="19157"/>
    <cellStyle name="설명 텍스트 9 2" xfId="19158"/>
    <cellStyle name="셀 확인 10" xfId="19159"/>
    <cellStyle name="셀 확인 2" xfId="1436"/>
    <cellStyle name="셀 확인 2 10" xfId="1437"/>
    <cellStyle name="셀 확인 2 10 2" xfId="19160"/>
    <cellStyle name="셀 확인 2 11" xfId="1438"/>
    <cellStyle name="셀 확인 2 11 2" xfId="19161"/>
    <cellStyle name="셀 확인 2 12" xfId="1439"/>
    <cellStyle name="셀 확인 2 12 2" xfId="19162"/>
    <cellStyle name="셀 확인 2 13" xfId="1440"/>
    <cellStyle name="셀 확인 2 13 2" xfId="19163"/>
    <cellStyle name="셀 확인 2 14" xfId="1441"/>
    <cellStyle name="셀 확인 2 14 2" xfId="19164"/>
    <cellStyle name="셀 확인 2 15" xfId="19165"/>
    <cellStyle name="셀 확인 2 2" xfId="1442"/>
    <cellStyle name="셀 확인 2 2 2" xfId="19166"/>
    <cellStyle name="셀 확인 2 3" xfId="1443"/>
    <cellStyle name="셀 확인 2 3 2" xfId="19167"/>
    <cellStyle name="셀 확인 2 4" xfId="1444"/>
    <cellStyle name="셀 확인 2 4 2" xfId="19168"/>
    <cellStyle name="셀 확인 2 5" xfId="1445"/>
    <cellStyle name="셀 확인 2 5 2" xfId="19169"/>
    <cellStyle name="셀 확인 2 6" xfId="1446"/>
    <cellStyle name="셀 확인 2 6 2" xfId="19170"/>
    <cellStyle name="셀 확인 2 7" xfId="1447"/>
    <cellStyle name="셀 확인 2 7 2" xfId="19171"/>
    <cellStyle name="셀 확인 2 8" xfId="1448"/>
    <cellStyle name="셀 확인 2 8 2" xfId="19172"/>
    <cellStyle name="셀 확인 2 9" xfId="1449"/>
    <cellStyle name="셀 확인 2 9 2" xfId="19173"/>
    <cellStyle name="셀 확인 3" xfId="1450"/>
    <cellStyle name="셀 확인 3 10" xfId="1451"/>
    <cellStyle name="셀 확인 3 10 2" xfId="19174"/>
    <cellStyle name="셀 확인 3 11" xfId="1452"/>
    <cellStyle name="셀 확인 3 11 2" xfId="19175"/>
    <cellStyle name="셀 확인 3 12" xfId="1453"/>
    <cellStyle name="셀 확인 3 12 2" xfId="19176"/>
    <cellStyle name="셀 확인 3 13" xfId="1454"/>
    <cellStyle name="셀 확인 3 13 2" xfId="19177"/>
    <cellStyle name="셀 확인 3 14" xfId="1455"/>
    <cellStyle name="셀 확인 3 14 2" xfId="19178"/>
    <cellStyle name="셀 확인 3 15" xfId="19179"/>
    <cellStyle name="셀 확인 3 2" xfId="1456"/>
    <cellStyle name="셀 확인 3 2 2" xfId="19180"/>
    <cellStyle name="셀 확인 3 3" xfId="1457"/>
    <cellStyle name="셀 확인 3 3 2" xfId="19181"/>
    <cellStyle name="셀 확인 3 4" xfId="1458"/>
    <cellStyle name="셀 확인 3 4 2" xfId="19182"/>
    <cellStyle name="셀 확인 3 5" xfId="1459"/>
    <cellStyle name="셀 확인 3 5 2" xfId="19183"/>
    <cellStyle name="셀 확인 3 6" xfId="1460"/>
    <cellStyle name="셀 확인 3 6 2" xfId="19184"/>
    <cellStyle name="셀 확인 3 7" xfId="1461"/>
    <cellStyle name="셀 확인 3 7 2" xfId="19185"/>
    <cellStyle name="셀 확인 3 8" xfId="1462"/>
    <cellStyle name="셀 확인 3 8 2" xfId="19186"/>
    <cellStyle name="셀 확인 3 9" xfId="1463"/>
    <cellStyle name="셀 확인 3 9 2" xfId="19187"/>
    <cellStyle name="셀 확인 4" xfId="19188"/>
    <cellStyle name="셀 확인 4 2" xfId="19189"/>
    <cellStyle name="셀 확인 5" xfId="19190"/>
    <cellStyle name="셀 확인 5 2" xfId="19191"/>
    <cellStyle name="셀 확인 6" xfId="19192"/>
    <cellStyle name="셀 확인 6 2" xfId="19193"/>
    <cellStyle name="셀 확인 7" xfId="19194"/>
    <cellStyle name="셀 확인 7 2" xfId="19195"/>
    <cellStyle name="셀 확인 8" xfId="19196"/>
    <cellStyle name="셀 확인 8 2" xfId="19197"/>
    <cellStyle name="셀 확인 9" xfId="19198"/>
    <cellStyle name="셀 확인 9 2" xfId="19199"/>
    <cellStyle name="소수" xfId="8044"/>
    <cellStyle name="소수3" xfId="8045"/>
    <cellStyle name="소수4" xfId="8046"/>
    <cellStyle name="소수점" xfId="8047"/>
    <cellStyle name="수당" xfId="8048"/>
    <cellStyle name="수당 2" xfId="19200"/>
    <cellStyle name="수당2" xfId="8049"/>
    <cellStyle name="수당2 2" xfId="19201"/>
    <cellStyle name="수량" xfId="1464"/>
    <cellStyle name="수량 2" xfId="19202"/>
    <cellStyle name="수량1" xfId="8050"/>
    <cellStyle name="수량1 2" xfId="19203"/>
    <cellStyle name="수목명" xfId="8051"/>
    <cellStyle name="수목명 2" xfId="19204"/>
    <cellStyle name="수산" xfId="8052"/>
    <cellStyle name="숫자" xfId="8053"/>
    <cellStyle name="숫자(R)" xfId="1465"/>
    <cellStyle name="숫자(R) 10" xfId="8054"/>
    <cellStyle name="숫자(R) 10 2" xfId="19205"/>
    <cellStyle name="숫자(R) 11" xfId="8055"/>
    <cellStyle name="숫자(R) 11 2" xfId="19206"/>
    <cellStyle name="숫자(R) 12" xfId="8056"/>
    <cellStyle name="숫자(R) 12 2" xfId="19207"/>
    <cellStyle name="숫자(R) 13" xfId="8057"/>
    <cellStyle name="숫자(R) 13 2" xfId="19208"/>
    <cellStyle name="숫자(R) 14" xfId="8058"/>
    <cellStyle name="숫자(R) 14 2" xfId="19209"/>
    <cellStyle name="숫자(R) 15" xfId="8059"/>
    <cellStyle name="숫자(R) 15 2" xfId="19210"/>
    <cellStyle name="숫자(R) 16" xfId="8060"/>
    <cellStyle name="숫자(R) 16 2" xfId="19211"/>
    <cellStyle name="숫자(R) 17" xfId="8061"/>
    <cellStyle name="숫자(R) 17 2" xfId="19212"/>
    <cellStyle name="숫자(R) 18" xfId="8062"/>
    <cellStyle name="숫자(R) 18 2" xfId="19213"/>
    <cellStyle name="숫자(R) 19" xfId="8063"/>
    <cellStyle name="숫자(R) 19 2" xfId="19214"/>
    <cellStyle name="숫자(R) 2" xfId="8064"/>
    <cellStyle name="숫자(R) 2 2" xfId="19215"/>
    <cellStyle name="숫자(R) 20" xfId="8065"/>
    <cellStyle name="숫자(R) 21" xfId="8066"/>
    <cellStyle name="숫자(R) 22" xfId="8067"/>
    <cellStyle name="숫자(R) 23" xfId="8068"/>
    <cellStyle name="숫자(R) 24" xfId="8069"/>
    <cellStyle name="숫자(R) 25" xfId="8070"/>
    <cellStyle name="숫자(R) 26" xfId="8071"/>
    <cellStyle name="숫자(R) 3" xfId="8072"/>
    <cellStyle name="숫자(R) 3 2" xfId="19216"/>
    <cellStyle name="숫자(R) 4" xfId="8073"/>
    <cellStyle name="숫자(R) 4 2" xfId="19217"/>
    <cellStyle name="숫자(R) 5" xfId="8074"/>
    <cellStyle name="숫자(R) 5 2" xfId="19218"/>
    <cellStyle name="숫자(R) 6" xfId="8075"/>
    <cellStyle name="숫자(R) 6 2" xfId="19219"/>
    <cellStyle name="숫자(R) 7" xfId="8076"/>
    <cellStyle name="숫자(R) 7 2" xfId="19220"/>
    <cellStyle name="숫자(R) 8" xfId="8077"/>
    <cellStyle name="숫자(R) 8 2" xfId="19221"/>
    <cellStyle name="숫자(R) 9" xfId="8078"/>
    <cellStyle name="숫자(R) 9 2" xfId="19222"/>
    <cellStyle name="쉼표 [0]" xfId="1" builtinId="6"/>
    <cellStyle name="쉼표 [0] 10" xfId="1466"/>
    <cellStyle name="쉼표 [0] 10 10" xfId="8079"/>
    <cellStyle name="쉼표 [0] 10 11" xfId="8080"/>
    <cellStyle name="쉼표 [0] 10 12" xfId="8081"/>
    <cellStyle name="쉼표 [0] 10 13" xfId="8082"/>
    <cellStyle name="쉼표 [0] 10 14" xfId="8083"/>
    <cellStyle name="쉼표 [0] 10 15" xfId="8084"/>
    <cellStyle name="쉼표 [0] 10 16" xfId="8085"/>
    <cellStyle name="쉼표 [0] 10 17" xfId="8086"/>
    <cellStyle name="쉼표 [0] 10 18" xfId="8087"/>
    <cellStyle name="쉼표 [0] 10 19" xfId="8088"/>
    <cellStyle name="쉼표 [0] 10 2" xfId="8089"/>
    <cellStyle name="쉼표 [0] 10 20" xfId="8090"/>
    <cellStyle name="쉼표 [0] 10 21" xfId="8091"/>
    <cellStyle name="쉼표 [0] 10 22" xfId="8092"/>
    <cellStyle name="쉼표 [0] 10 23" xfId="8093"/>
    <cellStyle name="쉼표 [0] 10 24" xfId="8094"/>
    <cellStyle name="쉼표 [0] 10 3" xfId="8095"/>
    <cellStyle name="쉼표 [0] 10 4" xfId="8096"/>
    <cellStyle name="쉼표 [0] 10 5" xfId="8097"/>
    <cellStyle name="쉼표 [0] 10 6" xfId="8098"/>
    <cellStyle name="쉼표 [0] 10 7" xfId="8099"/>
    <cellStyle name="쉼표 [0] 10 8" xfId="8100"/>
    <cellStyle name="쉼표 [0] 10 9" xfId="8101"/>
    <cellStyle name="쉼표 [0] 11" xfId="1467"/>
    <cellStyle name="쉼표 [0] 11 10" xfId="8102"/>
    <cellStyle name="쉼표 [0] 11 11" xfId="8103"/>
    <cellStyle name="쉼표 [0] 11 12" xfId="8104"/>
    <cellStyle name="쉼표 [0] 11 13" xfId="8105"/>
    <cellStyle name="쉼표 [0] 11 14" xfId="8106"/>
    <cellStyle name="쉼표 [0] 11 15" xfId="8107"/>
    <cellStyle name="쉼표 [0] 11 16" xfId="8108"/>
    <cellStyle name="쉼표 [0] 11 17" xfId="8109"/>
    <cellStyle name="쉼표 [0] 11 18" xfId="8110"/>
    <cellStyle name="쉼표 [0] 11 19" xfId="8111"/>
    <cellStyle name="쉼표 [0] 11 2" xfId="8112"/>
    <cellStyle name="쉼표 [0] 11 20" xfId="8113"/>
    <cellStyle name="쉼표 [0] 11 21" xfId="8114"/>
    <cellStyle name="쉼표 [0] 11 22" xfId="8115"/>
    <cellStyle name="쉼표 [0] 11 23" xfId="8116"/>
    <cellStyle name="쉼표 [0] 11 24" xfId="8117"/>
    <cellStyle name="쉼표 [0] 11 3" xfId="8118"/>
    <cellStyle name="쉼표 [0] 11 4" xfId="8119"/>
    <cellStyle name="쉼표 [0] 11 5" xfId="8120"/>
    <cellStyle name="쉼표 [0] 11 6" xfId="8121"/>
    <cellStyle name="쉼표 [0] 11 7" xfId="8122"/>
    <cellStyle name="쉼표 [0] 11 8" xfId="8123"/>
    <cellStyle name="쉼표 [0] 11 9" xfId="8124"/>
    <cellStyle name="쉼표 [0] 12" xfId="1468"/>
    <cellStyle name="쉼표 [0] 12 10" xfId="8125"/>
    <cellStyle name="쉼표 [0] 12 11" xfId="8126"/>
    <cellStyle name="쉼표 [0] 12 12" xfId="8127"/>
    <cellStyle name="쉼표 [0] 12 2" xfId="8128"/>
    <cellStyle name="쉼표 [0] 12 3" xfId="8129"/>
    <cellStyle name="쉼표 [0] 12 4" xfId="8130"/>
    <cellStyle name="쉼표 [0] 12 5" xfId="8131"/>
    <cellStyle name="쉼표 [0] 12 6" xfId="8132"/>
    <cellStyle name="쉼표 [0] 12 7" xfId="8133"/>
    <cellStyle name="쉼표 [0] 12 8" xfId="8134"/>
    <cellStyle name="쉼표 [0] 12 9" xfId="8135"/>
    <cellStyle name="쉼표 [0] 13" xfId="1469"/>
    <cellStyle name="쉼표 [0] 13 10" xfId="8136"/>
    <cellStyle name="쉼표 [0] 13 11" xfId="8137"/>
    <cellStyle name="쉼표 [0] 13 12" xfId="8138"/>
    <cellStyle name="쉼표 [0] 13 13" xfId="8139"/>
    <cellStyle name="쉼표 [0] 13 14" xfId="8140"/>
    <cellStyle name="쉼표 [0] 13 15" xfId="8141"/>
    <cellStyle name="쉼표 [0] 13 16" xfId="8142"/>
    <cellStyle name="쉼표 [0] 13 17" xfId="8143"/>
    <cellStyle name="쉼표 [0] 13 18" xfId="8144"/>
    <cellStyle name="쉼표 [0] 13 19" xfId="8145"/>
    <cellStyle name="쉼표 [0] 13 2" xfId="8146"/>
    <cellStyle name="쉼표 [0] 13 20" xfId="8147"/>
    <cellStyle name="쉼표 [0] 13 21" xfId="8148"/>
    <cellStyle name="쉼표 [0] 13 22" xfId="8149"/>
    <cellStyle name="쉼표 [0] 13 23" xfId="8150"/>
    <cellStyle name="쉼표 [0] 13 24" xfId="8151"/>
    <cellStyle name="쉼표 [0] 13 25" xfId="8152"/>
    <cellStyle name="쉼표 [0] 13 26" xfId="8153"/>
    <cellStyle name="쉼표 [0] 13 27" xfId="8154"/>
    <cellStyle name="쉼표 [0] 13 28" xfId="8155"/>
    <cellStyle name="쉼표 [0] 13 29" xfId="8156"/>
    <cellStyle name="쉼표 [0] 13 3" xfId="8157"/>
    <cellStyle name="쉼표 [0] 13 30" xfId="8158"/>
    <cellStyle name="쉼표 [0] 13 31" xfId="8159"/>
    <cellStyle name="쉼표 [0] 13 32" xfId="8160"/>
    <cellStyle name="쉼표 [0] 13 33" xfId="8161"/>
    <cellStyle name="쉼표 [0] 13 34" xfId="8162"/>
    <cellStyle name="쉼표 [0] 13 4" xfId="8163"/>
    <cellStyle name="쉼표 [0] 13 5" xfId="8164"/>
    <cellStyle name="쉼표 [0] 13 6" xfId="8165"/>
    <cellStyle name="쉼표 [0] 13 7" xfId="8166"/>
    <cellStyle name="쉼표 [0] 13 8" xfId="8167"/>
    <cellStyle name="쉼표 [0] 13 9" xfId="8168"/>
    <cellStyle name="쉼표 [0] 14" xfId="1470"/>
    <cellStyle name="쉼표 [0] 14 10" xfId="8169"/>
    <cellStyle name="쉼표 [0] 14 11" xfId="8170"/>
    <cellStyle name="쉼표 [0] 14 2" xfId="8171"/>
    <cellStyle name="쉼표 [0] 14 2 2" xfId="19223"/>
    <cellStyle name="쉼표 [0] 14 3" xfId="8172"/>
    <cellStyle name="쉼표 [0] 14 4" xfId="8173"/>
    <cellStyle name="쉼표 [0] 14 5" xfId="8174"/>
    <cellStyle name="쉼표 [0] 14 6" xfId="8175"/>
    <cellStyle name="쉼표 [0] 14 7" xfId="8176"/>
    <cellStyle name="쉼표 [0] 14 8" xfId="8177"/>
    <cellStyle name="쉼표 [0] 14 9" xfId="8178"/>
    <cellStyle name="쉼표 [0] 15" xfId="1471"/>
    <cellStyle name="쉼표 [0] 15 10" xfId="8179"/>
    <cellStyle name="쉼표 [0] 15 11" xfId="8180"/>
    <cellStyle name="쉼표 [0] 15 2" xfId="8181"/>
    <cellStyle name="쉼표 [0] 15 3" xfId="8182"/>
    <cellStyle name="쉼표 [0] 15 4" xfId="8183"/>
    <cellStyle name="쉼표 [0] 15 5" xfId="8184"/>
    <cellStyle name="쉼표 [0] 15 6" xfId="8185"/>
    <cellStyle name="쉼표 [0] 15 7" xfId="8186"/>
    <cellStyle name="쉼표 [0] 15 8" xfId="8187"/>
    <cellStyle name="쉼표 [0] 15 9" xfId="8188"/>
    <cellStyle name="쉼표 [0] 16" xfId="1472"/>
    <cellStyle name="쉼표 [0] 16 10" xfId="8189"/>
    <cellStyle name="쉼표 [0] 16 11" xfId="8190"/>
    <cellStyle name="쉼표 [0] 16 2" xfId="8191"/>
    <cellStyle name="쉼표 [0] 16 3" xfId="8192"/>
    <cellStyle name="쉼표 [0] 16 4" xfId="8193"/>
    <cellStyle name="쉼표 [0] 16 5" xfId="8194"/>
    <cellStyle name="쉼표 [0] 16 6" xfId="8195"/>
    <cellStyle name="쉼표 [0] 16 7" xfId="8196"/>
    <cellStyle name="쉼표 [0] 16 8" xfId="8197"/>
    <cellStyle name="쉼표 [0] 16 9" xfId="8198"/>
    <cellStyle name="쉼표 [0] 17" xfId="1473"/>
    <cellStyle name="쉼표 [0] 17 10" xfId="8199"/>
    <cellStyle name="쉼표 [0] 17 2" xfId="8200"/>
    <cellStyle name="쉼표 [0] 17 3" xfId="8201"/>
    <cellStyle name="쉼표 [0] 17 4" xfId="8202"/>
    <cellStyle name="쉼표 [0] 17 5" xfId="8203"/>
    <cellStyle name="쉼표 [0] 17 6" xfId="8204"/>
    <cellStyle name="쉼표 [0] 17 7" xfId="8205"/>
    <cellStyle name="쉼표 [0] 17 8" xfId="8206"/>
    <cellStyle name="쉼표 [0] 17 9" xfId="8207"/>
    <cellStyle name="쉼표 [0] 18" xfId="1474"/>
    <cellStyle name="쉼표 [0] 18 10" xfId="8208"/>
    <cellStyle name="쉼표 [0] 18 2" xfId="8209"/>
    <cellStyle name="쉼표 [0] 18 3" xfId="8210"/>
    <cellStyle name="쉼표 [0] 18 4" xfId="8211"/>
    <cellStyle name="쉼표 [0] 18 5" xfId="8212"/>
    <cellStyle name="쉼표 [0] 18 6" xfId="8213"/>
    <cellStyle name="쉼표 [0] 18 7" xfId="8214"/>
    <cellStyle name="쉼표 [0] 18 8" xfId="8215"/>
    <cellStyle name="쉼표 [0] 18 9" xfId="8216"/>
    <cellStyle name="쉼표 [0] 19" xfId="1475"/>
    <cellStyle name="쉼표 [0] 2" xfId="3469"/>
    <cellStyle name="쉼표 [0] 2 10" xfId="1477"/>
    <cellStyle name="쉼표 [0] 2 10 2" xfId="3485"/>
    <cellStyle name="쉼표 [0] 2 11" xfId="1478"/>
    <cellStyle name="쉼표 [0] 2 11 2" xfId="19224"/>
    <cellStyle name="쉼표 [0] 2 12" xfId="1479"/>
    <cellStyle name="쉼표 [0] 2 12 2" xfId="19225"/>
    <cellStyle name="쉼표 [0] 2 13" xfId="1480"/>
    <cellStyle name="쉼표 [0] 2 13 2" xfId="19226"/>
    <cellStyle name="쉼표 [0] 2 14" xfId="1481"/>
    <cellStyle name="쉼표 [0] 2 14 2" xfId="19227"/>
    <cellStyle name="쉼표 [0] 2 15" xfId="1482"/>
    <cellStyle name="쉼표 [0] 2 15 2" xfId="19228"/>
    <cellStyle name="쉼표 [0] 2 16" xfId="1483"/>
    <cellStyle name="쉼표 [0] 2 16 2" xfId="19229"/>
    <cellStyle name="쉼표 [0] 2 17" xfId="1484"/>
    <cellStyle name="쉼표 [0] 2 17 2" xfId="19230"/>
    <cellStyle name="쉼표 [0] 2 18" xfId="1485"/>
    <cellStyle name="쉼표 [0] 2 18 2" xfId="19231"/>
    <cellStyle name="쉼표 [0] 2 19" xfId="1486"/>
    <cellStyle name="쉼표 [0] 2 19 2" xfId="19232"/>
    <cellStyle name="쉼표 [0] 2 2" xfId="1476"/>
    <cellStyle name="쉼표 [0] 2 2 10" xfId="19233"/>
    <cellStyle name="쉼표 [0] 2 2 10 2" xfId="19234"/>
    <cellStyle name="쉼표 [0] 2 2 11" xfId="19235"/>
    <cellStyle name="쉼표 [0] 2 2 11 2" xfId="19236"/>
    <cellStyle name="쉼표 [0] 2 2 12" xfId="19237"/>
    <cellStyle name="쉼표 [0] 2 2 12 2" xfId="19238"/>
    <cellStyle name="쉼표 [0] 2 2 13" xfId="19239"/>
    <cellStyle name="쉼표 [0] 2 2 2" xfId="1487"/>
    <cellStyle name="쉼표 [0] 2 2 2 2" xfId="19240"/>
    <cellStyle name="쉼표 [0] 2 2 3" xfId="19241"/>
    <cellStyle name="쉼표 [0] 2 2 3 2" xfId="19242"/>
    <cellStyle name="쉼표 [0] 2 2 4" xfId="19243"/>
    <cellStyle name="쉼표 [0] 2 2 4 2" xfId="19244"/>
    <cellStyle name="쉼표 [0] 2 2 5" xfId="19245"/>
    <cellStyle name="쉼표 [0] 2 2 5 2" xfId="19246"/>
    <cellStyle name="쉼표 [0] 2 2 6" xfId="19247"/>
    <cellStyle name="쉼표 [0] 2 2 6 2" xfId="19248"/>
    <cellStyle name="쉼표 [0] 2 2 7" xfId="19249"/>
    <cellStyle name="쉼표 [0] 2 2 7 2" xfId="19250"/>
    <cellStyle name="쉼표 [0] 2 2 8" xfId="19251"/>
    <cellStyle name="쉼표 [0] 2 2 8 2" xfId="19252"/>
    <cellStyle name="쉼표 [0] 2 2 9" xfId="19253"/>
    <cellStyle name="쉼표 [0] 2 2 9 2" xfId="19254"/>
    <cellStyle name="쉼표 [0] 2 20" xfId="1488"/>
    <cellStyle name="쉼표 [0] 2 21" xfId="1489"/>
    <cellStyle name="쉼표 [0] 2 22" xfId="1490"/>
    <cellStyle name="쉼표 [0] 2 23" xfId="1491"/>
    <cellStyle name="쉼표 [0] 2 24" xfId="1492"/>
    <cellStyle name="쉼표 [0] 2 25" xfId="1493"/>
    <cellStyle name="쉼표 [0] 2 26" xfId="1494"/>
    <cellStyle name="쉼표 [0] 2 27" xfId="1495"/>
    <cellStyle name="쉼표 [0] 2 28" xfId="1496"/>
    <cellStyle name="쉼표 [0] 2 29" xfId="1497"/>
    <cellStyle name="쉼표 [0] 2 3" xfId="1498"/>
    <cellStyle name="쉼표 [0] 2 3 2" xfId="19255"/>
    <cellStyle name="쉼표 [0] 2 30" xfId="1499"/>
    <cellStyle name="쉼표 [0] 2 31" xfId="1500"/>
    <cellStyle name="쉼표 [0] 2 32" xfId="1501"/>
    <cellStyle name="쉼표 [0] 2 33" xfId="1502"/>
    <cellStyle name="쉼표 [0] 2 34" xfId="1503"/>
    <cellStyle name="쉼표 [0] 2 35" xfId="1504"/>
    <cellStyle name="쉼표 [0] 2 36" xfId="1505"/>
    <cellStyle name="쉼표 [0] 2 37" xfId="8217"/>
    <cellStyle name="쉼표 [0] 2 38" xfId="8218"/>
    <cellStyle name="쉼표 [0] 2 39" xfId="8219"/>
    <cellStyle name="쉼표 [0] 2 4" xfId="1506"/>
    <cellStyle name="쉼표 [0] 2 4 2" xfId="19256"/>
    <cellStyle name="쉼표 [0] 2 40" xfId="8220"/>
    <cellStyle name="쉼표 [0] 2 41" xfId="8221"/>
    <cellStyle name="쉼표 [0] 2 42" xfId="8222"/>
    <cellStyle name="쉼표 [0] 2 43" xfId="8223"/>
    <cellStyle name="쉼표 [0] 2 44" xfId="8224"/>
    <cellStyle name="쉼표 [0] 2 45" xfId="8225"/>
    <cellStyle name="쉼표 [0] 2 46" xfId="8226"/>
    <cellStyle name="쉼표 [0] 2 47" xfId="8227"/>
    <cellStyle name="쉼표 [0] 2 48" xfId="8228"/>
    <cellStyle name="쉼표 [0] 2 49" xfId="8229"/>
    <cellStyle name="쉼표 [0] 2 5" xfId="1507"/>
    <cellStyle name="쉼표 [0] 2 5 10" xfId="1508"/>
    <cellStyle name="쉼표 [0] 2 5 11" xfId="1509"/>
    <cellStyle name="쉼표 [0] 2 5 12" xfId="1510"/>
    <cellStyle name="쉼표 [0] 2 5 13" xfId="1511"/>
    <cellStyle name="쉼표 [0] 2 5 14" xfId="1512"/>
    <cellStyle name="쉼표 [0] 2 5 15" xfId="1513"/>
    <cellStyle name="쉼표 [0] 2 5 16" xfId="1514"/>
    <cellStyle name="쉼표 [0] 2 5 17" xfId="1515"/>
    <cellStyle name="쉼표 [0] 2 5 18" xfId="1516"/>
    <cellStyle name="쉼표 [0] 2 5 19" xfId="1517"/>
    <cellStyle name="쉼표 [0] 2 5 2" xfId="1518"/>
    <cellStyle name="쉼표 [0] 2 5 2 2" xfId="1519"/>
    <cellStyle name="쉼표 [0] 2 5 2 3" xfId="1520"/>
    <cellStyle name="쉼표 [0] 2 5 2 4" xfId="1521"/>
    <cellStyle name="쉼표 [0] 2 5 2 5" xfId="1522"/>
    <cellStyle name="쉼표 [0] 2 5 2 6" xfId="1523"/>
    <cellStyle name="쉼표 [0] 2 5 20" xfId="1524"/>
    <cellStyle name="쉼표 [0] 2 5 21" xfId="1525"/>
    <cellStyle name="쉼표 [0] 2 5 3" xfId="1526"/>
    <cellStyle name="쉼표 [0] 2 5 4" xfId="1527"/>
    <cellStyle name="쉼표 [0] 2 5 5" xfId="1528"/>
    <cellStyle name="쉼표 [0] 2 5 6" xfId="1529"/>
    <cellStyle name="쉼표 [0] 2 5 7" xfId="1530"/>
    <cellStyle name="쉼표 [0] 2 5 8" xfId="1531"/>
    <cellStyle name="쉼표 [0] 2 5 9" xfId="1532"/>
    <cellStyle name="쉼표 [0] 2 50" xfId="8230"/>
    <cellStyle name="쉼표 [0] 2 51" xfId="8231"/>
    <cellStyle name="쉼표 [0] 2 52" xfId="8232"/>
    <cellStyle name="쉼표 [0] 2 53" xfId="8233"/>
    <cellStyle name="쉼표 [0] 2 54" xfId="8234"/>
    <cellStyle name="쉼표 [0] 2 55" xfId="8235"/>
    <cellStyle name="쉼표 [0] 2 56" xfId="8236"/>
    <cellStyle name="쉼표 [0] 2 57" xfId="8237"/>
    <cellStyle name="쉼표 [0] 2 6" xfId="1533"/>
    <cellStyle name="쉼표 [0] 2 6 10" xfId="1534"/>
    <cellStyle name="쉼표 [0] 2 6 11" xfId="1535"/>
    <cellStyle name="쉼표 [0] 2 6 12" xfId="1536"/>
    <cellStyle name="쉼표 [0] 2 6 13" xfId="1537"/>
    <cellStyle name="쉼표 [0] 2 6 14" xfId="1538"/>
    <cellStyle name="쉼표 [0] 2 6 15" xfId="1539"/>
    <cellStyle name="쉼표 [0] 2 6 16" xfId="1540"/>
    <cellStyle name="쉼표 [0] 2 6 17" xfId="1541"/>
    <cellStyle name="쉼표 [0] 2 6 18" xfId="1542"/>
    <cellStyle name="쉼표 [0] 2 6 19" xfId="1543"/>
    <cellStyle name="쉼표 [0] 2 6 2" xfId="1544"/>
    <cellStyle name="쉼표 [0] 2 6 20" xfId="1545"/>
    <cellStyle name="쉼표 [0] 2 6 21" xfId="1546"/>
    <cellStyle name="쉼표 [0] 2 6 3" xfId="1547"/>
    <cellStyle name="쉼표 [0] 2 6 4" xfId="1548"/>
    <cellStyle name="쉼표 [0] 2 6 5" xfId="1549"/>
    <cellStyle name="쉼표 [0] 2 6 6" xfId="1550"/>
    <cellStyle name="쉼표 [0] 2 6 7" xfId="1551"/>
    <cellStyle name="쉼표 [0] 2 6 8" xfId="1552"/>
    <cellStyle name="쉼표 [0] 2 6 9" xfId="1553"/>
    <cellStyle name="쉼표 [0] 2 7" xfId="1554"/>
    <cellStyle name="쉼표 [0] 2 7 2" xfId="19257"/>
    <cellStyle name="쉼표 [0] 2 8" xfId="1555"/>
    <cellStyle name="쉼표 [0] 2 8 2" xfId="19258"/>
    <cellStyle name="쉼표 [0] 2 9" xfId="1556"/>
    <cellStyle name="쉼표 [0] 2 9 2" xfId="19259"/>
    <cellStyle name="쉼표 [0] 20" xfId="1557"/>
    <cellStyle name="쉼표 [0] 21" xfId="1558"/>
    <cellStyle name="쉼표 [0] 21 2" xfId="19260"/>
    <cellStyle name="쉼표 [0] 22" xfId="1559"/>
    <cellStyle name="쉼표 [0] 22 10" xfId="8238"/>
    <cellStyle name="쉼표 [0] 22 11" xfId="8239"/>
    <cellStyle name="쉼표 [0] 22 12" xfId="8240"/>
    <cellStyle name="쉼표 [0] 22 13" xfId="8241"/>
    <cellStyle name="쉼표 [0] 22 14" xfId="8242"/>
    <cellStyle name="쉼표 [0] 22 15" xfId="8243"/>
    <cellStyle name="쉼표 [0] 22 16" xfId="8244"/>
    <cellStyle name="쉼표 [0] 22 17" xfId="8245"/>
    <cellStyle name="쉼표 [0] 22 18" xfId="8246"/>
    <cellStyle name="쉼표 [0] 22 19" xfId="8247"/>
    <cellStyle name="쉼표 [0] 22 2" xfId="8248"/>
    <cellStyle name="쉼표 [0] 22 20" xfId="8249"/>
    <cellStyle name="쉼표 [0] 22 21" xfId="8250"/>
    <cellStyle name="쉼표 [0] 22 22" xfId="8251"/>
    <cellStyle name="쉼표 [0] 22 23" xfId="8252"/>
    <cellStyle name="쉼표 [0] 22 24" xfId="8253"/>
    <cellStyle name="쉼표 [0] 22 3" xfId="8254"/>
    <cellStyle name="쉼표 [0] 22 4" xfId="8255"/>
    <cellStyle name="쉼표 [0] 22 5" xfId="8256"/>
    <cellStyle name="쉼표 [0] 22 6" xfId="8257"/>
    <cellStyle name="쉼표 [0] 22 7" xfId="8258"/>
    <cellStyle name="쉼표 [0] 22 8" xfId="8259"/>
    <cellStyle name="쉼표 [0] 22 9" xfId="8260"/>
    <cellStyle name="쉼표 [0] 23" xfId="1560"/>
    <cellStyle name="쉼표 [0] 23 2" xfId="8261"/>
    <cellStyle name="쉼표 [0] 24" xfId="1561"/>
    <cellStyle name="쉼표 [0] 25" xfId="1562"/>
    <cellStyle name="쉼표 [0] 25 10" xfId="8262"/>
    <cellStyle name="쉼표 [0] 25 2" xfId="8263"/>
    <cellStyle name="쉼표 [0] 25 3" xfId="8264"/>
    <cellStyle name="쉼표 [0] 25 4" xfId="8265"/>
    <cellStyle name="쉼표 [0] 25 5" xfId="8266"/>
    <cellStyle name="쉼표 [0] 25 6" xfId="8267"/>
    <cellStyle name="쉼표 [0] 25 7" xfId="8268"/>
    <cellStyle name="쉼표 [0] 25 8" xfId="8269"/>
    <cellStyle name="쉼표 [0] 25 9" xfId="8270"/>
    <cellStyle name="쉼표 [0] 26" xfId="20611"/>
    <cellStyle name="쉼표 [0] 26 10" xfId="8271"/>
    <cellStyle name="쉼표 [0] 26 2" xfId="8272"/>
    <cellStyle name="쉼표 [0] 26 3" xfId="8273"/>
    <cellStyle name="쉼표 [0] 26 4" xfId="8274"/>
    <cellStyle name="쉼표 [0] 26 5" xfId="8275"/>
    <cellStyle name="쉼표 [0] 26 6" xfId="8276"/>
    <cellStyle name="쉼표 [0] 26 7" xfId="8277"/>
    <cellStyle name="쉼표 [0] 26 8" xfId="8278"/>
    <cellStyle name="쉼표 [0] 26 9" xfId="8279"/>
    <cellStyle name="쉼표 [0] 27 10" xfId="8280"/>
    <cellStyle name="쉼표 [0] 27 2" xfId="8281"/>
    <cellStyle name="쉼표 [0] 27 3" xfId="8282"/>
    <cellStyle name="쉼표 [0] 27 4" xfId="8283"/>
    <cellStyle name="쉼표 [0] 27 5" xfId="8284"/>
    <cellStyle name="쉼표 [0] 27 6" xfId="8285"/>
    <cellStyle name="쉼표 [0] 27 7" xfId="8286"/>
    <cellStyle name="쉼표 [0] 27 8" xfId="8287"/>
    <cellStyle name="쉼표 [0] 27 9" xfId="8288"/>
    <cellStyle name="쉼표 [0] 28 10" xfId="8289"/>
    <cellStyle name="쉼표 [0] 28 11" xfId="8290"/>
    <cellStyle name="쉼표 [0] 28 12" xfId="8291"/>
    <cellStyle name="쉼표 [0] 28 13" xfId="8292"/>
    <cellStyle name="쉼표 [0] 28 14" xfId="8293"/>
    <cellStyle name="쉼표 [0] 28 15" xfId="8294"/>
    <cellStyle name="쉼표 [0] 28 16" xfId="8295"/>
    <cellStyle name="쉼표 [0] 28 17" xfId="8296"/>
    <cellStyle name="쉼표 [0] 28 18" xfId="8297"/>
    <cellStyle name="쉼표 [0] 28 19" xfId="8298"/>
    <cellStyle name="쉼표 [0] 28 2" xfId="8299"/>
    <cellStyle name="쉼표 [0] 28 20" xfId="8300"/>
    <cellStyle name="쉼표 [0] 28 21" xfId="8301"/>
    <cellStyle name="쉼표 [0] 28 22" xfId="8302"/>
    <cellStyle name="쉼표 [0] 28 23" xfId="8303"/>
    <cellStyle name="쉼표 [0] 28 24" xfId="8304"/>
    <cellStyle name="쉼표 [0] 28 3" xfId="8305"/>
    <cellStyle name="쉼표 [0] 28 4" xfId="8306"/>
    <cellStyle name="쉼표 [0] 28 5" xfId="8307"/>
    <cellStyle name="쉼표 [0] 28 6" xfId="8308"/>
    <cellStyle name="쉼표 [0] 28 7" xfId="8309"/>
    <cellStyle name="쉼표 [0] 28 8" xfId="8310"/>
    <cellStyle name="쉼표 [0] 28 9" xfId="8311"/>
    <cellStyle name="쉼표 [0] 3" xfId="1563"/>
    <cellStyle name="쉼표 [0] 3 10" xfId="8312"/>
    <cellStyle name="쉼표 [0] 3 11" xfId="8313"/>
    <cellStyle name="쉼표 [0] 3 12" xfId="8314"/>
    <cellStyle name="쉼표 [0] 3 13" xfId="8315"/>
    <cellStyle name="쉼표 [0] 3 14" xfId="8316"/>
    <cellStyle name="쉼표 [0] 3 15" xfId="8317"/>
    <cellStyle name="쉼표 [0] 3 16" xfId="8318"/>
    <cellStyle name="쉼표 [0] 3 17" xfId="8319"/>
    <cellStyle name="쉼표 [0] 3 18" xfId="8320"/>
    <cellStyle name="쉼표 [0] 3 19" xfId="8321"/>
    <cellStyle name="쉼표 [0] 3 2" xfId="1564"/>
    <cellStyle name="쉼표 [0] 3 2 2" xfId="19261"/>
    <cellStyle name="쉼표 [0] 3 20" xfId="8322"/>
    <cellStyle name="쉼표 [0] 3 21" xfId="8323"/>
    <cellStyle name="쉼표 [0] 3 22" xfId="8324"/>
    <cellStyle name="쉼표 [0] 3 23" xfId="8325"/>
    <cellStyle name="쉼표 [0] 3 24" xfId="8326"/>
    <cellStyle name="쉼표 [0] 3 25" xfId="8327"/>
    <cellStyle name="쉼표 [0] 3 26" xfId="8328"/>
    <cellStyle name="쉼표 [0] 3 27" xfId="8329"/>
    <cellStyle name="쉼표 [0] 3 28" xfId="8330"/>
    <cellStyle name="쉼표 [0] 3 29" xfId="8331"/>
    <cellStyle name="쉼표 [0] 3 3" xfId="1565"/>
    <cellStyle name="쉼표 [0] 3 3 2" xfId="19262"/>
    <cellStyle name="쉼표 [0] 3 30" xfId="8332"/>
    <cellStyle name="쉼표 [0] 3 31" xfId="8333"/>
    <cellStyle name="쉼표 [0] 3 32" xfId="8334"/>
    <cellStyle name="쉼표 [0] 3 33" xfId="8335"/>
    <cellStyle name="쉼표 [0] 3 34" xfId="8336"/>
    <cellStyle name="쉼표 [0] 3 35" xfId="8337"/>
    <cellStyle name="쉼표 [0] 3 36" xfId="8338"/>
    <cellStyle name="쉼표 [0] 3 37" xfId="8339"/>
    <cellStyle name="쉼표 [0] 3 38" xfId="8340"/>
    <cellStyle name="쉼표 [0] 3 39" xfId="8341"/>
    <cellStyle name="쉼표 [0] 3 4" xfId="1566"/>
    <cellStyle name="쉼표 [0] 3 4 2" xfId="19263"/>
    <cellStyle name="쉼표 [0] 3 40" xfId="8342"/>
    <cellStyle name="쉼표 [0] 3 41" xfId="8343"/>
    <cellStyle name="쉼표 [0] 3 42" xfId="8344"/>
    <cellStyle name="쉼표 [0] 3 43" xfId="8345"/>
    <cellStyle name="쉼표 [0] 3 44" xfId="8346"/>
    <cellStyle name="쉼표 [0] 3 45" xfId="8347"/>
    <cellStyle name="쉼표 [0] 3 46" xfId="8348"/>
    <cellStyle name="쉼표 [0] 3 47" xfId="8349"/>
    <cellStyle name="쉼표 [0] 3 48" xfId="8350"/>
    <cellStyle name="쉼표 [0] 3 49" xfId="8351"/>
    <cellStyle name="쉼표 [0] 3 5" xfId="1567"/>
    <cellStyle name="쉼표 [0] 3 5 2" xfId="19264"/>
    <cellStyle name="쉼표 [0] 3 50" xfId="8352"/>
    <cellStyle name="쉼표 [0] 3 51" xfId="8353"/>
    <cellStyle name="쉼표 [0] 3 52" xfId="8354"/>
    <cellStyle name="쉼표 [0] 3 53" xfId="8355"/>
    <cellStyle name="쉼표 [0] 3 54" xfId="8356"/>
    <cellStyle name="쉼표 [0] 3 55" xfId="8357"/>
    <cellStyle name="쉼표 [0] 3 6" xfId="1568"/>
    <cellStyle name="쉼표 [0] 3 7" xfId="1569"/>
    <cellStyle name="쉼표 [0] 3 8" xfId="1570"/>
    <cellStyle name="쉼표 [0] 3 9" xfId="8358"/>
    <cellStyle name="쉼표 [0] 30 10" xfId="8359"/>
    <cellStyle name="쉼표 [0] 30 2" xfId="8360"/>
    <cellStyle name="쉼표 [0] 30 3" xfId="8361"/>
    <cellStyle name="쉼표 [0] 30 4" xfId="8362"/>
    <cellStyle name="쉼표 [0] 30 5" xfId="8363"/>
    <cellStyle name="쉼표 [0] 30 6" xfId="8364"/>
    <cellStyle name="쉼표 [0] 30 7" xfId="8365"/>
    <cellStyle name="쉼표 [0] 30 8" xfId="8366"/>
    <cellStyle name="쉼표 [0] 30 9" xfId="8367"/>
    <cellStyle name="쉼표 [0] 34 10" xfId="8368"/>
    <cellStyle name="쉼표 [0] 34 11" xfId="8369"/>
    <cellStyle name="쉼표 [0] 34 12" xfId="8370"/>
    <cellStyle name="쉼표 [0] 34 13" xfId="8371"/>
    <cellStyle name="쉼표 [0] 34 14" xfId="8372"/>
    <cellStyle name="쉼표 [0] 34 15" xfId="8373"/>
    <cellStyle name="쉼표 [0] 34 2" xfId="8374"/>
    <cellStyle name="쉼표 [0] 34 3" xfId="8375"/>
    <cellStyle name="쉼표 [0] 34 4" xfId="8376"/>
    <cellStyle name="쉼표 [0] 34 5" xfId="8377"/>
    <cellStyle name="쉼표 [0] 34 6" xfId="8378"/>
    <cellStyle name="쉼표 [0] 34 7" xfId="8379"/>
    <cellStyle name="쉼표 [0] 34 8" xfId="8380"/>
    <cellStyle name="쉼표 [0] 34 9" xfId="8381"/>
    <cellStyle name="쉼표 [0] 38" xfId="8382"/>
    <cellStyle name="쉼표 [0] 38 10" xfId="8383"/>
    <cellStyle name="쉼표 [0] 38 11" xfId="8384"/>
    <cellStyle name="쉼표 [0] 38 12" xfId="8385"/>
    <cellStyle name="쉼표 [0] 38 13" xfId="8386"/>
    <cellStyle name="쉼표 [0] 38 14" xfId="8387"/>
    <cellStyle name="쉼표 [0] 38 15" xfId="8388"/>
    <cellStyle name="쉼표 [0] 38 2" xfId="8389"/>
    <cellStyle name="쉼표 [0] 38 3" xfId="8390"/>
    <cellStyle name="쉼표 [0] 38 4" xfId="8391"/>
    <cellStyle name="쉼표 [0] 38 5" xfId="8392"/>
    <cellStyle name="쉼표 [0] 38 6" xfId="8393"/>
    <cellStyle name="쉼표 [0] 38 7" xfId="8394"/>
    <cellStyle name="쉼표 [0] 38 8" xfId="8395"/>
    <cellStyle name="쉼표 [0] 38 9" xfId="8396"/>
    <cellStyle name="쉼표 [0] 39 10" xfId="8397"/>
    <cellStyle name="쉼표 [0] 39 11" xfId="8398"/>
    <cellStyle name="쉼표 [0] 39 12" xfId="8399"/>
    <cellStyle name="쉼표 [0] 39 13" xfId="8400"/>
    <cellStyle name="쉼표 [0] 39 14" xfId="8401"/>
    <cellStyle name="쉼표 [0] 39 15" xfId="8402"/>
    <cellStyle name="쉼표 [0] 39 2" xfId="8403"/>
    <cellStyle name="쉼표 [0] 39 3" xfId="8404"/>
    <cellStyle name="쉼표 [0] 39 4" xfId="8405"/>
    <cellStyle name="쉼표 [0] 39 5" xfId="8406"/>
    <cellStyle name="쉼표 [0] 39 6" xfId="8407"/>
    <cellStyle name="쉼표 [0] 39 7" xfId="8408"/>
    <cellStyle name="쉼표 [0] 39 8" xfId="8409"/>
    <cellStyle name="쉼표 [0] 39 9" xfId="8410"/>
    <cellStyle name="쉼표 [0] 4" xfId="1571"/>
    <cellStyle name="쉼표 [0] 4 10" xfId="1572"/>
    <cellStyle name="쉼표 [0] 4 11" xfId="1573"/>
    <cellStyle name="쉼표 [0] 4 12" xfId="1574"/>
    <cellStyle name="쉼표 [0] 4 13" xfId="1575"/>
    <cellStyle name="쉼표 [0] 4 14" xfId="1576"/>
    <cellStyle name="쉼표 [0] 4 15" xfId="1577"/>
    <cellStyle name="쉼표 [0] 4 16" xfId="1578"/>
    <cellStyle name="쉼표 [0] 4 17" xfId="1579"/>
    <cellStyle name="쉼표 [0] 4 18" xfId="1580"/>
    <cellStyle name="쉼표 [0] 4 19" xfId="1581"/>
    <cellStyle name="쉼표 [0] 4 2" xfId="1582"/>
    <cellStyle name="쉼표 [0] 4 2 2" xfId="19265"/>
    <cellStyle name="쉼표 [0] 4 20" xfId="1583"/>
    <cellStyle name="쉼표 [0] 4 21" xfId="1584"/>
    <cellStyle name="쉼표 [0] 4 22" xfId="1585"/>
    <cellStyle name="쉼표 [0] 4 23" xfId="1586"/>
    <cellStyle name="쉼표 [0] 4 3" xfId="1587"/>
    <cellStyle name="쉼표 [0] 4 3 2" xfId="19266"/>
    <cellStyle name="쉼표 [0] 4 4" xfId="1588"/>
    <cellStyle name="쉼표 [0] 4 4 2" xfId="19267"/>
    <cellStyle name="쉼표 [0] 4 5" xfId="1589"/>
    <cellStyle name="쉼표 [0] 4 6" xfId="1590"/>
    <cellStyle name="쉼표 [0] 4 7" xfId="1591"/>
    <cellStyle name="쉼표 [0] 4 8" xfId="1592"/>
    <cellStyle name="쉼표 [0] 4 9" xfId="1593"/>
    <cellStyle name="쉼표 [0] 40 10" xfId="8411"/>
    <cellStyle name="쉼표 [0] 40 11" xfId="8412"/>
    <cellStyle name="쉼표 [0] 40 12" xfId="8413"/>
    <cellStyle name="쉼표 [0] 40 13" xfId="8414"/>
    <cellStyle name="쉼표 [0] 40 14" xfId="8415"/>
    <cellStyle name="쉼표 [0] 40 15" xfId="8416"/>
    <cellStyle name="쉼표 [0] 40 2" xfId="8417"/>
    <cellStyle name="쉼표 [0] 40 3" xfId="8418"/>
    <cellStyle name="쉼표 [0] 40 4" xfId="8419"/>
    <cellStyle name="쉼표 [0] 40 5" xfId="8420"/>
    <cellStyle name="쉼표 [0] 40 6" xfId="8421"/>
    <cellStyle name="쉼표 [0] 40 7" xfId="8422"/>
    <cellStyle name="쉼표 [0] 40 8" xfId="8423"/>
    <cellStyle name="쉼표 [0] 40 9" xfId="8424"/>
    <cellStyle name="쉼표 [0] 45" xfId="8425"/>
    <cellStyle name="쉼표 [0] 49 10" xfId="8426"/>
    <cellStyle name="쉼표 [0] 49 11" xfId="8427"/>
    <cellStyle name="쉼표 [0] 49 12" xfId="8428"/>
    <cellStyle name="쉼표 [0] 49 13" xfId="8429"/>
    <cellStyle name="쉼표 [0] 49 14" xfId="8430"/>
    <cellStyle name="쉼표 [0] 49 15" xfId="8431"/>
    <cellStyle name="쉼표 [0] 49 2" xfId="8432"/>
    <cellStyle name="쉼표 [0] 49 3" xfId="8433"/>
    <cellStyle name="쉼표 [0] 49 4" xfId="8434"/>
    <cellStyle name="쉼표 [0] 49 5" xfId="8435"/>
    <cellStyle name="쉼표 [0] 49 6" xfId="8436"/>
    <cellStyle name="쉼표 [0] 49 7" xfId="8437"/>
    <cellStyle name="쉼표 [0] 49 8" xfId="8438"/>
    <cellStyle name="쉼표 [0] 49 9" xfId="8439"/>
    <cellStyle name="쉼표 [0] 5" xfId="1594"/>
    <cellStyle name="쉼표 [0] 5 10" xfId="8440"/>
    <cellStyle name="쉼표 [0] 5 11" xfId="8441"/>
    <cellStyle name="쉼표 [0] 5 12" xfId="8442"/>
    <cellStyle name="쉼표 [0] 5 13" xfId="8443"/>
    <cellStyle name="쉼표 [0] 5 14" xfId="8444"/>
    <cellStyle name="쉼표 [0] 5 15" xfId="8445"/>
    <cellStyle name="쉼표 [0] 5 16" xfId="8446"/>
    <cellStyle name="쉼표 [0] 5 2" xfId="1595"/>
    <cellStyle name="쉼표 [0] 5 2 2" xfId="19268"/>
    <cellStyle name="쉼표 [0] 5 3" xfId="1596"/>
    <cellStyle name="쉼표 [0] 5 3 2" xfId="19269"/>
    <cellStyle name="쉼표 [0] 5 4" xfId="1597"/>
    <cellStyle name="쉼표 [0] 5 4 2" xfId="19270"/>
    <cellStyle name="쉼표 [0] 5 5" xfId="8447"/>
    <cellStyle name="쉼표 [0] 5 6" xfId="8448"/>
    <cellStyle name="쉼표 [0] 5 7" xfId="8449"/>
    <cellStyle name="쉼표 [0] 5 8" xfId="8450"/>
    <cellStyle name="쉼표 [0] 5 9" xfId="8451"/>
    <cellStyle name="쉼표 [0] 51 10" xfId="8452"/>
    <cellStyle name="쉼표 [0] 51 11" xfId="8453"/>
    <cellStyle name="쉼표 [0] 51 12" xfId="8454"/>
    <cellStyle name="쉼표 [0] 51 13" xfId="8455"/>
    <cellStyle name="쉼표 [0] 51 14" xfId="8456"/>
    <cellStyle name="쉼표 [0] 51 15" xfId="8457"/>
    <cellStyle name="쉼표 [0] 51 2" xfId="8458"/>
    <cellStyle name="쉼표 [0] 51 3" xfId="8459"/>
    <cellStyle name="쉼표 [0] 51 4" xfId="8460"/>
    <cellStyle name="쉼표 [0] 51 5" xfId="8461"/>
    <cellStyle name="쉼표 [0] 51 6" xfId="8462"/>
    <cellStyle name="쉼표 [0] 51 7" xfId="8463"/>
    <cellStyle name="쉼표 [0] 51 8" xfId="8464"/>
    <cellStyle name="쉼표 [0] 51 9" xfId="8465"/>
    <cellStyle name="쉼표 [0] 52 10" xfId="8466"/>
    <cellStyle name="쉼표 [0] 52 11" xfId="8467"/>
    <cellStyle name="쉼표 [0] 52 12" xfId="8468"/>
    <cellStyle name="쉼표 [0] 52 13" xfId="8469"/>
    <cellStyle name="쉼표 [0] 52 14" xfId="8470"/>
    <cellStyle name="쉼표 [0] 52 15" xfId="8471"/>
    <cellStyle name="쉼표 [0] 52 2" xfId="8472"/>
    <cellStyle name="쉼표 [0] 52 3" xfId="8473"/>
    <cellStyle name="쉼표 [0] 52 4" xfId="8474"/>
    <cellStyle name="쉼표 [0] 52 5" xfId="8475"/>
    <cellStyle name="쉼표 [0] 52 6" xfId="8476"/>
    <cellStyle name="쉼표 [0] 52 7" xfId="8477"/>
    <cellStyle name="쉼표 [0] 52 8" xfId="8478"/>
    <cellStyle name="쉼표 [0] 52 9" xfId="8479"/>
    <cellStyle name="쉼표 [0] 6" xfId="1598"/>
    <cellStyle name="쉼표 [0] 6 10" xfId="1599"/>
    <cellStyle name="쉼표 [0] 6 10 2" xfId="19271"/>
    <cellStyle name="쉼표 [0] 6 11" xfId="1600"/>
    <cellStyle name="쉼표 [0] 6 11 2" xfId="19272"/>
    <cellStyle name="쉼표 [0] 6 12" xfId="1601"/>
    <cellStyle name="쉼표 [0] 6 12 2" xfId="19273"/>
    <cellStyle name="쉼표 [0] 6 13" xfId="1602"/>
    <cellStyle name="쉼표 [0] 6 13 2" xfId="19274"/>
    <cellStyle name="쉼표 [0] 6 14" xfId="1603"/>
    <cellStyle name="쉼표 [0] 6 14 2" xfId="19275"/>
    <cellStyle name="쉼표 [0] 6 15" xfId="1604"/>
    <cellStyle name="쉼표 [0] 6 15 2" xfId="19276"/>
    <cellStyle name="쉼표 [0] 6 16" xfId="1605"/>
    <cellStyle name="쉼표 [0] 6 17" xfId="1606"/>
    <cellStyle name="쉼표 [0] 6 18" xfId="1607"/>
    <cellStyle name="쉼표 [0] 6 19" xfId="1608"/>
    <cellStyle name="쉼표 [0] 6 2" xfId="1609"/>
    <cellStyle name="쉼표 [0] 6 2 2" xfId="19277"/>
    <cellStyle name="쉼표 [0] 6 20" xfId="1610"/>
    <cellStyle name="쉼표 [0] 6 21" xfId="1611"/>
    <cellStyle name="쉼표 [0] 6 22" xfId="1612"/>
    <cellStyle name="쉼표 [0] 6 23" xfId="1613"/>
    <cellStyle name="쉼표 [0] 6 24" xfId="1614"/>
    <cellStyle name="쉼표 [0] 6 25" xfId="1615"/>
    <cellStyle name="쉼표 [0] 6 26" xfId="1616"/>
    <cellStyle name="쉼표 [0] 6 27" xfId="1617"/>
    <cellStyle name="쉼표 [0] 6 28" xfId="1618"/>
    <cellStyle name="쉼표 [0] 6 29" xfId="1619"/>
    <cellStyle name="쉼표 [0] 6 3" xfId="1620"/>
    <cellStyle name="쉼표 [0] 6 3 2" xfId="19278"/>
    <cellStyle name="쉼표 [0] 6 30" xfId="1621"/>
    <cellStyle name="쉼표 [0] 6 31" xfId="1622"/>
    <cellStyle name="쉼표 [0] 6 32" xfId="1623"/>
    <cellStyle name="쉼표 [0] 6 33" xfId="1624"/>
    <cellStyle name="쉼표 [0] 6 34" xfId="1625"/>
    <cellStyle name="쉼표 [0] 6 4" xfId="1626"/>
    <cellStyle name="쉼표 [0] 6 4 2" xfId="19279"/>
    <cellStyle name="쉼표 [0] 6 5" xfId="1627"/>
    <cellStyle name="쉼표 [0] 6 5 2" xfId="19280"/>
    <cellStyle name="쉼표 [0] 6 6" xfId="1628"/>
    <cellStyle name="쉼표 [0] 6 6 2" xfId="19281"/>
    <cellStyle name="쉼표 [0] 6 7" xfId="1629"/>
    <cellStyle name="쉼표 [0] 6 7 2" xfId="19282"/>
    <cellStyle name="쉼표 [0] 6 8" xfId="1630"/>
    <cellStyle name="쉼표 [0] 6 8 2" xfId="19283"/>
    <cellStyle name="쉼표 [0] 6 9" xfId="1631"/>
    <cellStyle name="쉼표 [0] 6 9 2" xfId="19284"/>
    <cellStyle name="쉼표 [0] 65" xfId="8480"/>
    <cellStyle name="쉼표 [0] 7" xfId="1632"/>
    <cellStyle name="쉼표 [0] 7 10" xfId="8481"/>
    <cellStyle name="쉼표 [0] 7 2" xfId="3486"/>
    <cellStyle name="쉼표 [0] 7 3" xfId="8482"/>
    <cellStyle name="쉼표 [0] 7 4" xfId="8483"/>
    <cellStyle name="쉼표 [0] 7 5" xfId="8484"/>
    <cellStyle name="쉼표 [0] 7 6" xfId="8485"/>
    <cellStyle name="쉼표 [0] 7 7" xfId="8486"/>
    <cellStyle name="쉼표 [0] 7 8" xfId="8487"/>
    <cellStyle name="쉼표 [0] 7 9" xfId="8488"/>
    <cellStyle name="쉼표 [0] 75" xfId="8489"/>
    <cellStyle name="쉼표 [0] 77" xfId="8490"/>
    <cellStyle name="쉼표 [0] 78" xfId="8491"/>
    <cellStyle name="쉼표 [0] 79" xfId="8492"/>
    <cellStyle name="쉼표 [0] 8" xfId="1633"/>
    <cellStyle name="쉼표 [0] 8 10" xfId="8493"/>
    <cellStyle name="쉼표 [0] 8 11" xfId="8494"/>
    <cellStyle name="쉼표 [0] 8 12" xfId="8495"/>
    <cellStyle name="쉼표 [0] 8 13" xfId="8496"/>
    <cellStyle name="쉼표 [0] 8 14" xfId="8497"/>
    <cellStyle name="쉼표 [0] 8 15" xfId="8498"/>
    <cellStyle name="쉼표 [0] 8 16" xfId="8499"/>
    <cellStyle name="쉼표 [0] 8 17" xfId="8500"/>
    <cellStyle name="쉼표 [0] 8 18" xfId="8501"/>
    <cellStyle name="쉼표 [0] 8 19" xfId="8502"/>
    <cellStyle name="쉼표 [0] 8 2" xfId="8503"/>
    <cellStyle name="쉼표 [0] 8 20" xfId="8504"/>
    <cellStyle name="쉼표 [0] 8 21" xfId="8505"/>
    <cellStyle name="쉼표 [0] 8 22" xfId="8506"/>
    <cellStyle name="쉼표 [0] 8 23" xfId="8507"/>
    <cellStyle name="쉼표 [0] 8 24" xfId="8508"/>
    <cellStyle name="쉼표 [0] 8 3" xfId="8509"/>
    <cellStyle name="쉼표 [0] 8 4" xfId="8510"/>
    <cellStyle name="쉼표 [0] 8 5" xfId="8511"/>
    <cellStyle name="쉼표 [0] 8 6" xfId="8512"/>
    <cellStyle name="쉼표 [0] 8 7" xfId="8513"/>
    <cellStyle name="쉼표 [0] 8 8" xfId="8514"/>
    <cellStyle name="쉼표 [0] 8 9" xfId="8515"/>
    <cellStyle name="쉼표 [0] 9" xfId="1634"/>
    <cellStyle name="쉼표 [0] 9 10" xfId="8516"/>
    <cellStyle name="쉼표 [0] 9 11" xfId="8517"/>
    <cellStyle name="쉼표 [0] 9 12" xfId="8518"/>
    <cellStyle name="쉼표 [0] 9 13" xfId="8519"/>
    <cellStyle name="쉼표 [0] 9 14" xfId="8520"/>
    <cellStyle name="쉼표 [0] 9 15" xfId="8521"/>
    <cellStyle name="쉼표 [0] 9 16" xfId="8522"/>
    <cellStyle name="쉼표 [0] 9 17" xfId="8523"/>
    <cellStyle name="쉼표 [0] 9 18" xfId="8524"/>
    <cellStyle name="쉼표 [0] 9 19" xfId="8525"/>
    <cellStyle name="쉼표 [0] 9 2" xfId="8526"/>
    <cellStyle name="쉼표 [0] 9 20" xfId="8527"/>
    <cellStyle name="쉼표 [0] 9 21" xfId="8528"/>
    <cellStyle name="쉼표 [0] 9 22" xfId="8529"/>
    <cellStyle name="쉼표 [0] 9 23" xfId="8530"/>
    <cellStyle name="쉼표 [0] 9 24" xfId="8531"/>
    <cellStyle name="쉼표 [0] 9 3" xfId="8532"/>
    <cellStyle name="쉼표 [0] 9 4" xfId="8533"/>
    <cellStyle name="쉼표 [0] 9 5" xfId="8534"/>
    <cellStyle name="쉼표 [0] 9 6" xfId="8535"/>
    <cellStyle name="쉼표 [0] 9 7" xfId="8536"/>
    <cellStyle name="쉼표 [0] 9 8" xfId="8537"/>
    <cellStyle name="쉼표 [0] 9 9" xfId="8538"/>
    <cellStyle name="쉼표 [0]_제작편집실(PE-4,8) 디지털화 시설공사 내역서(발송)" xfId="9697"/>
    <cellStyle name="쉼표 2" xfId="1635"/>
    <cellStyle name="쉼표 2 2" xfId="19285"/>
    <cellStyle name="쉼표 3" xfId="8539"/>
    <cellStyle name="스타일 1" xfId="1636"/>
    <cellStyle name="스타일 1 10" xfId="1637"/>
    <cellStyle name="스타일 1 10 2" xfId="19286"/>
    <cellStyle name="스타일 1 11" xfId="1638"/>
    <cellStyle name="스타일 1 11 2" xfId="19287"/>
    <cellStyle name="스타일 1 12" xfId="1639"/>
    <cellStyle name="스타일 1 12 2" xfId="19288"/>
    <cellStyle name="스타일 1 13" xfId="1640"/>
    <cellStyle name="스타일 1 13 2" xfId="19289"/>
    <cellStyle name="스타일 1 14" xfId="1641"/>
    <cellStyle name="스타일 1 14 2" xfId="19290"/>
    <cellStyle name="스타일 1 15" xfId="1642"/>
    <cellStyle name="스타일 1 15 2" xfId="19291"/>
    <cellStyle name="스타일 1 16" xfId="1643"/>
    <cellStyle name="스타일 1 16 2" xfId="19292"/>
    <cellStyle name="스타일 1 17" xfId="1644"/>
    <cellStyle name="스타일 1 17 2" xfId="19293"/>
    <cellStyle name="스타일 1 18" xfId="1645"/>
    <cellStyle name="스타일 1 18 2" xfId="19294"/>
    <cellStyle name="스타일 1 19" xfId="1646"/>
    <cellStyle name="스타일 1 19 2" xfId="19295"/>
    <cellStyle name="스타일 1 2" xfId="1647"/>
    <cellStyle name="스타일 1 2 10" xfId="1648"/>
    <cellStyle name="스타일 1 2 11" xfId="1649"/>
    <cellStyle name="스타일 1 2 12" xfId="1650"/>
    <cellStyle name="스타일 1 2 13" xfId="1651"/>
    <cellStyle name="스타일 1 2 14" xfId="1652"/>
    <cellStyle name="스타일 1 2 15" xfId="1653"/>
    <cellStyle name="스타일 1 2 16" xfId="1654"/>
    <cellStyle name="스타일 1 2 17" xfId="1655"/>
    <cellStyle name="스타일 1 2 18" xfId="1656"/>
    <cellStyle name="스타일 1 2 19" xfId="1657"/>
    <cellStyle name="스타일 1 2 2" xfId="1658"/>
    <cellStyle name="스타일 1 2 2 10" xfId="1659"/>
    <cellStyle name="스타일 1 2 2 11" xfId="1660"/>
    <cellStyle name="스타일 1 2 2 12" xfId="1661"/>
    <cellStyle name="스타일 1 2 2 13" xfId="1662"/>
    <cellStyle name="스타일 1 2 2 14" xfId="1663"/>
    <cellStyle name="스타일 1 2 2 15" xfId="1664"/>
    <cellStyle name="스타일 1 2 2 16" xfId="1665"/>
    <cellStyle name="스타일 1 2 2 17" xfId="1666"/>
    <cellStyle name="스타일 1 2 2 18" xfId="1667"/>
    <cellStyle name="스타일 1 2 2 19" xfId="1668"/>
    <cellStyle name="스타일 1 2 2 2" xfId="1669"/>
    <cellStyle name="스타일 1 2 2 20" xfId="1670"/>
    <cellStyle name="스타일 1 2 2 21" xfId="1671"/>
    <cellStyle name="스타일 1 2 2 3" xfId="1672"/>
    <cellStyle name="스타일 1 2 2 4" xfId="1673"/>
    <cellStyle name="스타일 1 2 2 5" xfId="1674"/>
    <cellStyle name="스타일 1 2 2 6" xfId="1675"/>
    <cellStyle name="스타일 1 2 2 7" xfId="1676"/>
    <cellStyle name="스타일 1 2 2 8" xfId="1677"/>
    <cellStyle name="스타일 1 2 2 9" xfId="1678"/>
    <cellStyle name="스타일 1 2 20" xfId="1679"/>
    <cellStyle name="스타일 1 2 21" xfId="1680"/>
    <cellStyle name="스타일 1 2 22" xfId="1681"/>
    <cellStyle name="스타일 1 2 23" xfId="1682"/>
    <cellStyle name="스타일 1 2 24" xfId="1683"/>
    <cellStyle name="스타일 1 2 25" xfId="1684"/>
    <cellStyle name="스타일 1 2 3" xfId="1685"/>
    <cellStyle name="스타일 1 2 3 2" xfId="19296"/>
    <cellStyle name="스타일 1 2 4" xfId="1686"/>
    <cellStyle name="스타일 1 2 4 2" xfId="19297"/>
    <cellStyle name="스타일 1 2 5" xfId="1687"/>
    <cellStyle name="스타일 1 2 5 2" xfId="19298"/>
    <cellStyle name="스타일 1 2 6" xfId="1688"/>
    <cellStyle name="스타일 1 2 6 2" xfId="19299"/>
    <cellStyle name="스타일 1 2 7" xfId="1689"/>
    <cellStyle name="스타일 1 2 8" xfId="1690"/>
    <cellStyle name="스타일 1 2 9" xfId="1691"/>
    <cellStyle name="스타일 1 20" xfId="1692"/>
    <cellStyle name="스타일 1 20 2" xfId="19300"/>
    <cellStyle name="스타일 1 21" xfId="1693"/>
    <cellStyle name="스타일 1 21 2" xfId="19301"/>
    <cellStyle name="스타일 1 22" xfId="1694"/>
    <cellStyle name="스타일 1 22 2" xfId="19302"/>
    <cellStyle name="스타일 1 23" xfId="1695"/>
    <cellStyle name="스타일 1 23 2" xfId="19303"/>
    <cellStyle name="스타일 1 24" xfId="1696"/>
    <cellStyle name="스타일 1 24 2" xfId="19304"/>
    <cellStyle name="스타일 1 25" xfId="1697"/>
    <cellStyle name="스타일 1 25 2" xfId="19305"/>
    <cellStyle name="스타일 1 26" xfId="1698"/>
    <cellStyle name="스타일 1 26 2" xfId="19306"/>
    <cellStyle name="스타일 1 27" xfId="1699"/>
    <cellStyle name="스타일 1 27 2" xfId="19307"/>
    <cellStyle name="스타일 1 28" xfId="1700"/>
    <cellStyle name="스타일 1 28 2" xfId="19308"/>
    <cellStyle name="스타일 1 29" xfId="1701"/>
    <cellStyle name="스타일 1 29 2" xfId="19309"/>
    <cellStyle name="스타일 1 3" xfId="1702"/>
    <cellStyle name="스타일 1 3 10" xfId="1703"/>
    <cellStyle name="스타일 1 3 11" xfId="1704"/>
    <cellStyle name="스타일 1 3 12" xfId="1705"/>
    <cellStyle name="스타일 1 3 13" xfId="1706"/>
    <cellStyle name="스타일 1 3 14" xfId="1707"/>
    <cellStyle name="스타일 1 3 15" xfId="1708"/>
    <cellStyle name="스타일 1 3 16" xfId="1709"/>
    <cellStyle name="스타일 1 3 17" xfId="1710"/>
    <cellStyle name="스타일 1 3 18" xfId="1711"/>
    <cellStyle name="스타일 1 3 19" xfId="1712"/>
    <cellStyle name="스타일 1 3 2" xfId="1713"/>
    <cellStyle name="스타일 1 3 2 10" xfId="1714"/>
    <cellStyle name="스타일 1 3 2 11" xfId="1715"/>
    <cellStyle name="스타일 1 3 2 12" xfId="1716"/>
    <cellStyle name="스타일 1 3 2 13" xfId="1717"/>
    <cellStyle name="스타일 1 3 2 14" xfId="1718"/>
    <cellStyle name="스타일 1 3 2 15" xfId="1719"/>
    <cellStyle name="스타일 1 3 2 16" xfId="1720"/>
    <cellStyle name="스타일 1 3 2 17" xfId="1721"/>
    <cellStyle name="스타일 1 3 2 18" xfId="1722"/>
    <cellStyle name="스타일 1 3 2 19" xfId="1723"/>
    <cellStyle name="스타일 1 3 2 2" xfId="1724"/>
    <cellStyle name="스타일 1 3 2 20" xfId="1725"/>
    <cellStyle name="스타일 1 3 2 21" xfId="1726"/>
    <cellStyle name="스타일 1 3 2 3" xfId="1727"/>
    <cellStyle name="스타일 1 3 2 4" xfId="1728"/>
    <cellStyle name="스타일 1 3 2 5" xfId="1729"/>
    <cellStyle name="스타일 1 3 2 6" xfId="1730"/>
    <cellStyle name="스타일 1 3 2 7" xfId="1731"/>
    <cellStyle name="스타일 1 3 2 8" xfId="1732"/>
    <cellStyle name="스타일 1 3 2 9" xfId="1733"/>
    <cellStyle name="스타일 1 3 20" xfId="1734"/>
    <cellStyle name="스타일 1 3 21" xfId="1735"/>
    <cellStyle name="스타일 1 3 22" xfId="1736"/>
    <cellStyle name="스타일 1 3 23" xfId="1737"/>
    <cellStyle name="스타일 1 3 24" xfId="1738"/>
    <cellStyle name="스타일 1 3 25" xfId="1739"/>
    <cellStyle name="스타일 1 3 3" xfId="1740"/>
    <cellStyle name="스타일 1 3 3 2" xfId="19310"/>
    <cellStyle name="스타일 1 3 4" xfId="1741"/>
    <cellStyle name="스타일 1 3 4 2" xfId="19311"/>
    <cellStyle name="스타일 1 3 5" xfId="1742"/>
    <cellStyle name="스타일 1 3 5 2" xfId="19312"/>
    <cellStyle name="스타일 1 3 6" xfId="1743"/>
    <cellStyle name="스타일 1 3 6 2" xfId="19313"/>
    <cellStyle name="스타일 1 3 7" xfId="1744"/>
    <cellStyle name="스타일 1 3 8" xfId="1745"/>
    <cellStyle name="스타일 1 3 9" xfId="1746"/>
    <cellStyle name="스타일 1 30" xfId="1747"/>
    <cellStyle name="스타일 1 30 2" xfId="19314"/>
    <cellStyle name="스타일 1 31" xfId="1748"/>
    <cellStyle name="스타일 1 31 2" xfId="19315"/>
    <cellStyle name="스타일 1 32" xfId="1749"/>
    <cellStyle name="스타일 1 32 2" xfId="19316"/>
    <cellStyle name="스타일 1 33" xfId="1750"/>
    <cellStyle name="스타일 1 33 2" xfId="19317"/>
    <cellStyle name="스타일 1 34" xfId="1751"/>
    <cellStyle name="스타일 1 34 2" xfId="19318"/>
    <cellStyle name="스타일 1 35" xfId="1752"/>
    <cellStyle name="스타일 1 35 2" xfId="19319"/>
    <cellStyle name="스타일 1 36" xfId="1753"/>
    <cellStyle name="스타일 1 36 2" xfId="19320"/>
    <cellStyle name="스타일 1 37" xfId="1754"/>
    <cellStyle name="스타일 1 37 2" xfId="19321"/>
    <cellStyle name="스타일 1 38" xfId="1755"/>
    <cellStyle name="스타일 1 38 2" xfId="19322"/>
    <cellStyle name="스타일 1 39" xfId="1756"/>
    <cellStyle name="스타일 1 39 2" xfId="19323"/>
    <cellStyle name="스타일 1 4" xfId="1757"/>
    <cellStyle name="스타일 1 4 10" xfId="1758"/>
    <cellStyle name="스타일 1 4 11" xfId="1759"/>
    <cellStyle name="스타일 1 4 12" xfId="1760"/>
    <cellStyle name="스타일 1 4 13" xfId="1761"/>
    <cellStyle name="스타일 1 4 14" xfId="1762"/>
    <cellStyle name="스타일 1 4 15" xfId="1763"/>
    <cellStyle name="스타일 1 4 16" xfId="1764"/>
    <cellStyle name="스타일 1 4 17" xfId="1765"/>
    <cellStyle name="스타일 1 4 18" xfId="1766"/>
    <cellStyle name="스타일 1 4 19" xfId="1767"/>
    <cellStyle name="스타일 1 4 2" xfId="1768"/>
    <cellStyle name="스타일 1 4 2 10" xfId="1769"/>
    <cellStyle name="스타일 1 4 2 11" xfId="1770"/>
    <cellStyle name="스타일 1 4 2 12" xfId="1771"/>
    <cellStyle name="스타일 1 4 2 13" xfId="1772"/>
    <cellStyle name="스타일 1 4 2 14" xfId="1773"/>
    <cellStyle name="스타일 1 4 2 15" xfId="1774"/>
    <cellStyle name="스타일 1 4 2 16" xfId="1775"/>
    <cellStyle name="스타일 1 4 2 17" xfId="1776"/>
    <cellStyle name="스타일 1 4 2 18" xfId="1777"/>
    <cellStyle name="스타일 1 4 2 19" xfId="1778"/>
    <cellStyle name="스타일 1 4 2 2" xfId="1779"/>
    <cellStyle name="스타일 1 4 2 20" xfId="1780"/>
    <cellStyle name="스타일 1 4 2 21" xfId="1781"/>
    <cellStyle name="스타일 1 4 2 3" xfId="1782"/>
    <cellStyle name="스타일 1 4 2 4" xfId="1783"/>
    <cellStyle name="스타일 1 4 2 5" xfId="1784"/>
    <cellStyle name="스타일 1 4 2 6" xfId="1785"/>
    <cellStyle name="스타일 1 4 2 7" xfId="1786"/>
    <cellStyle name="스타일 1 4 2 8" xfId="1787"/>
    <cellStyle name="스타일 1 4 2 9" xfId="1788"/>
    <cellStyle name="스타일 1 4 20" xfId="1789"/>
    <cellStyle name="스타일 1 4 21" xfId="1790"/>
    <cellStyle name="스타일 1 4 22" xfId="1791"/>
    <cellStyle name="스타일 1 4 23" xfId="1792"/>
    <cellStyle name="스타일 1 4 24" xfId="1793"/>
    <cellStyle name="스타일 1 4 25" xfId="1794"/>
    <cellStyle name="스타일 1 4 3" xfId="1795"/>
    <cellStyle name="스타일 1 4 3 2" xfId="19324"/>
    <cellStyle name="스타일 1 4 4" xfId="1796"/>
    <cellStyle name="스타일 1 4 4 2" xfId="19325"/>
    <cellStyle name="스타일 1 4 5" xfId="1797"/>
    <cellStyle name="스타일 1 4 5 2" xfId="19326"/>
    <cellStyle name="스타일 1 4 6" xfId="1798"/>
    <cellStyle name="스타일 1 4 6 2" xfId="19327"/>
    <cellStyle name="스타일 1 4 7" xfId="1799"/>
    <cellStyle name="스타일 1 4 8" xfId="1800"/>
    <cellStyle name="스타일 1 4 9" xfId="1801"/>
    <cellStyle name="스타일 1 40" xfId="1802"/>
    <cellStyle name="스타일 1 40 2" xfId="19328"/>
    <cellStyle name="스타일 1 41" xfId="1803"/>
    <cellStyle name="스타일 1 41 2" xfId="19329"/>
    <cellStyle name="스타일 1 42" xfId="1804"/>
    <cellStyle name="스타일 1 42 2" xfId="19330"/>
    <cellStyle name="스타일 1 43" xfId="1805"/>
    <cellStyle name="스타일 1 43 2" xfId="19331"/>
    <cellStyle name="스타일 1 44" xfId="1806"/>
    <cellStyle name="스타일 1 44 2" xfId="19332"/>
    <cellStyle name="스타일 1 45" xfId="1807"/>
    <cellStyle name="스타일 1 45 2" xfId="19333"/>
    <cellStyle name="스타일 1 46" xfId="1808"/>
    <cellStyle name="스타일 1 46 2" xfId="19334"/>
    <cellStyle name="스타일 1 47" xfId="1809"/>
    <cellStyle name="스타일 1 47 2" xfId="19335"/>
    <cellStyle name="스타일 1 48" xfId="1810"/>
    <cellStyle name="스타일 1 48 2" xfId="19336"/>
    <cellStyle name="스타일 1 49" xfId="1811"/>
    <cellStyle name="스타일 1 49 2" xfId="19337"/>
    <cellStyle name="스타일 1 5" xfId="1812"/>
    <cellStyle name="스타일 1 5 2" xfId="19338"/>
    <cellStyle name="스타일 1 50" xfId="1813"/>
    <cellStyle name="스타일 1 50 2" xfId="19339"/>
    <cellStyle name="스타일 1 51" xfId="1814"/>
    <cellStyle name="스타일 1 51 2" xfId="19340"/>
    <cellStyle name="스타일 1 52" xfId="1815"/>
    <cellStyle name="스타일 1 53" xfId="1816"/>
    <cellStyle name="스타일 1 54" xfId="1817"/>
    <cellStyle name="스타일 1 55" xfId="1818"/>
    <cellStyle name="스타일 1 56" xfId="1819"/>
    <cellStyle name="스타일 1 57" xfId="1820"/>
    <cellStyle name="스타일 1 58" xfId="1821"/>
    <cellStyle name="스타일 1 6" xfId="1822"/>
    <cellStyle name="스타일 1 6 2" xfId="19341"/>
    <cellStyle name="스타일 1 7" xfId="1823"/>
    <cellStyle name="스타일 1 7 2" xfId="19342"/>
    <cellStyle name="스타일 1 8" xfId="1824"/>
    <cellStyle name="스타일 1 8 2" xfId="19343"/>
    <cellStyle name="스타일 1 9" xfId="1825"/>
    <cellStyle name="스타일 1 9 2" xfId="19344"/>
    <cellStyle name="스타일 1_교통방송" xfId="9736"/>
    <cellStyle name="스타일 2" xfId="1826"/>
    <cellStyle name="스타일 2 2" xfId="8540"/>
    <cellStyle name="스타일 2 3" xfId="19345"/>
    <cellStyle name="스타일 2 4" xfId="19346"/>
    <cellStyle name="스타일 3" xfId="8541"/>
    <cellStyle name="스타일 4" xfId="8542"/>
    <cellStyle name="스타일 5" xfId="8543"/>
    <cellStyle name="스타일 6" xfId="8544"/>
    <cellStyle name="스타일 7" xfId="8545"/>
    <cellStyle name="스타일 8" xfId="8546"/>
    <cellStyle name="스타일 9" xfId="8547"/>
    <cellStyle name="안건회계법인" xfId="1827"/>
    <cellStyle name="안건회계법인 2" xfId="19347"/>
    <cellStyle name="연결" xfId="8549"/>
    <cellStyle name="연결된 셀 10" xfId="19348"/>
    <cellStyle name="연결된 셀 2" xfId="1828"/>
    <cellStyle name="연결된 셀 2 10" xfId="1829"/>
    <cellStyle name="연결된 셀 2 10 2" xfId="19349"/>
    <cellStyle name="연결된 셀 2 11" xfId="1830"/>
    <cellStyle name="연결된 셀 2 11 2" xfId="19350"/>
    <cellStyle name="연결된 셀 2 12" xfId="1831"/>
    <cellStyle name="연결된 셀 2 12 2" xfId="19351"/>
    <cellStyle name="연결된 셀 2 13" xfId="1832"/>
    <cellStyle name="연결된 셀 2 13 2" xfId="19352"/>
    <cellStyle name="연결된 셀 2 14" xfId="1833"/>
    <cellStyle name="연결된 셀 2 14 2" xfId="19353"/>
    <cellStyle name="연결된 셀 2 15" xfId="19354"/>
    <cellStyle name="연결된 셀 2 2" xfId="1834"/>
    <cellStyle name="연결된 셀 2 2 2" xfId="19355"/>
    <cellStyle name="연결된 셀 2 3" xfId="1835"/>
    <cellStyle name="연결된 셀 2 3 2" xfId="19356"/>
    <cellStyle name="연결된 셀 2 4" xfId="1836"/>
    <cellStyle name="연결된 셀 2 4 2" xfId="19357"/>
    <cellStyle name="연결된 셀 2 5" xfId="1837"/>
    <cellStyle name="연결된 셀 2 5 2" xfId="19358"/>
    <cellStyle name="연결된 셀 2 6" xfId="1838"/>
    <cellStyle name="연결된 셀 2 6 2" xfId="19359"/>
    <cellStyle name="연결된 셀 2 7" xfId="1839"/>
    <cellStyle name="연결된 셀 2 7 2" xfId="19360"/>
    <cellStyle name="연결된 셀 2 8" xfId="1840"/>
    <cellStyle name="연결된 셀 2 8 2" xfId="19361"/>
    <cellStyle name="연결된 셀 2 9" xfId="1841"/>
    <cellStyle name="연결된 셀 2 9 2" xfId="19362"/>
    <cellStyle name="연결된 셀 3" xfId="1842"/>
    <cellStyle name="연결된 셀 3 10" xfId="1843"/>
    <cellStyle name="연결된 셀 3 10 2" xfId="19363"/>
    <cellStyle name="연결된 셀 3 11" xfId="1844"/>
    <cellStyle name="연결된 셀 3 11 2" xfId="19364"/>
    <cellStyle name="연결된 셀 3 12" xfId="1845"/>
    <cellStyle name="연결된 셀 3 12 2" xfId="19365"/>
    <cellStyle name="연결된 셀 3 13" xfId="1846"/>
    <cellStyle name="연결된 셀 3 13 2" xfId="19366"/>
    <cellStyle name="연결된 셀 3 14" xfId="1847"/>
    <cellStyle name="연결된 셀 3 14 2" xfId="19367"/>
    <cellStyle name="연결된 셀 3 15" xfId="19368"/>
    <cellStyle name="연결된 셀 3 2" xfId="1848"/>
    <cellStyle name="연결된 셀 3 2 2" xfId="19369"/>
    <cellStyle name="연결된 셀 3 3" xfId="1849"/>
    <cellStyle name="연결된 셀 3 3 2" xfId="19370"/>
    <cellStyle name="연결된 셀 3 4" xfId="1850"/>
    <cellStyle name="연결된 셀 3 4 2" xfId="19371"/>
    <cellStyle name="연결된 셀 3 5" xfId="1851"/>
    <cellStyle name="연결된 셀 3 5 2" xfId="19372"/>
    <cellStyle name="연결된 셀 3 6" xfId="1852"/>
    <cellStyle name="연결된 셀 3 6 2" xfId="19373"/>
    <cellStyle name="연결된 셀 3 7" xfId="1853"/>
    <cellStyle name="연결된 셀 3 7 2" xfId="19374"/>
    <cellStyle name="연결된 셀 3 8" xfId="1854"/>
    <cellStyle name="연결된 셀 3 8 2" xfId="19375"/>
    <cellStyle name="연결된 셀 3 9" xfId="1855"/>
    <cellStyle name="연결된 셀 3 9 2" xfId="19376"/>
    <cellStyle name="연결된 셀 4" xfId="19377"/>
    <cellStyle name="연결된 셀 4 2" xfId="19378"/>
    <cellStyle name="연결된 셀 5" xfId="19379"/>
    <cellStyle name="연결된 셀 5 2" xfId="19380"/>
    <cellStyle name="연결된 셀 6" xfId="19381"/>
    <cellStyle name="연결된 셀 6 2" xfId="19382"/>
    <cellStyle name="연결된 셀 7" xfId="19383"/>
    <cellStyle name="연결된 셀 7 2" xfId="19384"/>
    <cellStyle name="연결된 셀 8" xfId="19385"/>
    <cellStyle name="연결된 셀 8 2" xfId="19386"/>
    <cellStyle name="연결된 셀 9" xfId="19387"/>
    <cellStyle name="연결된 셀 9 2" xfId="19388"/>
    <cellStyle name="연결번호" xfId="8550"/>
    <cellStyle name="연결전환2" xfId="8551"/>
    <cellStyle name="연결전환3" xfId="8552"/>
    <cellStyle name="열어본 하이퍼링크" xfId="1856"/>
    <cellStyle name="왼쪽2" xfId="8553"/>
    <cellStyle name="요약 10" xfId="19389"/>
    <cellStyle name="요약 2" xfId="1857"/>
    <cellStyle name="요약 2 10" xfId="1858"/>
    <cellStyle name="요약 2 10 2" xfId="19390"/>
    <cellStyle name="요약 2 11" xfId="1859"/>
    <cellStyle name="요약 2 11 2" xfId="19391"/>
    <cellStyle name="요약 2 12" xfId="1860"/>
    <cellStyle name="요약 2 12 2" xfId="19392"/>
    <cellStyle name="요약 2 13" xfId="1861"/>
    <cellStyle name="요약 2 13 2" xfId="19393"/>
    <cellStyle name="요약 2 14" xfId="1862"/>
    <cellStyle name="요약 2 14 2" xfId="19394"/>
    <cellStyle name="요약 2 15" xfId="19395"/>
    <cellStyle name="요약 2 16" xfId="19396"/>
    <cellStyle name="요약 2 17" xfId="19397"/>
    <cellStyle name="요약 2 2" xfId="1863"/>
    <cellStyle name="요약 2 2 2" xfId="19398"/>
    <cellStyle name="요약 2 3" xfId="1864"/>
    <cellStyle name="요약 2 3 2" xfId="19399"/>
    <cellStyle name="요약 2 4" xfId="1865"/>
    <cellStyle name="요약 2 4 2" xfId="19400"/>
    <cellStyle name="요약 2 5" xfId="1866"/>
    <cellStyle name="요약 2 5 2" xfId="19401"/>
    <cellStyle name="요약 2 6" xfId="1867"/>
    <cellStyle name="요약 2 6 2" xfId="19402"/>
    <cellStyle name="요약 2 7" xfId="1868"/>
    <cellStyle name="요약 2 7 2" xfId="19403"/>
    <cellStyle name="요약 2 8" xfId="1869"/>
    <cellStyle name="요약 2 8 2" xfId="19404"/>
    <cellStyle name="요약 2 9" xfId="1870"/>
    <cellStyle name="요약 2 9 2" xfId="19405"/>
    <cellStyle name="요약 3" xfId="1871"/>
    <cellStyle name="요약 3 10" xfId="1872"/>
    <cellStyle name="요약 3 10 2" xfId="19406"/>
    <cellStyle name="요약 3 11" xfId="1873"/>
    <cellStyle name="요약 3 11 2" xfId="19407"/>
    <cellStyle name="요약 3 12" xfId="1874"/>
    <cellStyle name="요약 3 12 2" xfId="19408"/>
    <cellStyle name="요약 3 13" xfId="1875"/>
    <cellStyle name="요약 3 13 2" xfId="19409"/>
    <cellStyle name="요약 3 14" xfId="1876"/>
    <cellStyle name="요약 3 14 2" xfId="19410"/>
    <cellStyle name="요약 3 15" xfId="19411"/>
    <cellStyle name="요약 3 16" xfId="19412"/>
    <cellStyle name="요약 3 17" xfId="19413"/>
    <cellStyle name="요약 3 2" xfId="1877"/>
    <cellStyle name="요약 3 2 2" xfId="19414"/>
    <cellStyle name="요약 3 3" xfId="1878"/>
    <cellStyle name="요약 3 3 2" xfId="19415"/>
    <cellStyle name="요약 3 4" xfId="1879"/>
    <cellStyle name="요약 3 4 2" xfId="19416"/>
    <cellStyle name="요약 3 5" xfId="1880"/>
    <cellStyle name="요약 3 5 2" xfId="19417"/>
    <cellStyle name="요약 3 6" xfId="1881"/>
    <cellStyle name="요약 3 6 2" xfId="19418"/>
    <cellStyle name="요약 3 7" xfId="1882"/>
    <cellStyle name="요약 3 7 2" xfId="19419"/>
    <cellStyle name="요약 3 8" xfId="1883"/>
    <cellStyle name="요약 3 8 2" xfId="19420"/>
    <cellStyle name="요약 3 9" xfId="1884"/>
    <cellStyle name="요약 3 9 2" xfId="19421"/>
    <cellStyle name="요약 4" xfId="19422"/>
    <cellStyle name="요약 4 2" xfId="19423"/>
    <cellStyle name="요약 5" xfId="19424"/>
    <cellStyle name="요약 5 2" xfId="19425"/>
    <cellStyle name="요약 6" xfId="19426"/>
    <cellStyle name="요약 6 2" xfId="19427"/>
    <cellStyle name="요약 7" xfId="19428"/>
    <cellStyle name="요약 7 2" xfId="19429"/>
    <cellStyle name="요약 8" xfId="19430"/>
    <cellStyle name="요약 8 2" xfId="19431"/>
    <cellStyle name="요약 9" xfId="19432"/>
    <cellStyle name="요약 9 2" xfId="19433"/>
    <cellStyle name="원" xfId="1885"/>
    <cellStyle name="원 2" xfId="1886"/>
    <cellStyle name="원 2 2" xfId="19434"/>
    <cellStyle name="원 3" xfId="1887"/>
    <cellStyle name="원 3 2" xfId="19435"/>
    <cellStyle name="원 4" xfId="1888"/>
    <cellStyle name="원 4 2" xfId="19436"/>
    <cellStyle name="원 5" xfId="1889"/>
    <cellStyle name="원 5 2" xfId="19437"/>
    <cellStyle name="원 6" xfId="1890"/>
    <cellStyle name="원 6 2" xfId="19438"/>
    <cellStyle name="원 7" xfId="19439"/>
    <cellStyle name="원 8" xfId="19440"/>
    <cellStyle name="원 9" xfId="19441"/>
    <cellStyle name="원_#계단 보강(여건보고샘플)" xfId="8554"/>
    <cellStyle name="원_0008금감원통합감독검사정보시스템" xfId="8555"/>
    <cellStyle name="원_0009김포공항LED교체공사(광일)" xfId="8556"/>
    <cellStyle name="원_0011KIST소각설비제작설치" xfId="8559"/>
    <cellStyle name="원_0011긴급전화기정산(99년형광일)" xfId="8557"/>
    <cellStyle name="원_0011부산종합경기장전광판" xfId="8558"/>
    <cellStyle name="원_0012문화유적지표석제작설치" xfId="8560"/>
    <cellStyle name="원_0102국제조명신공항분수조명" xfId="8561"/>
    <cellStyle name="원_0103회전식현수막게시대제작설치" xfId="8562"/>
    <cellStyle name="원_0104포항시침출수처리시스템" xfId="8563"/>
    <cellStyle name="원_0105담배자판기개조원가" xfId="8564"/>
    <cellStyle name="원_0106LG인버터냉난방기제작-1" xfId="8565"/>
    <cellStyle name="원_0107광전송장비구매설치" xfId="8566"/>
    <cellStyle name="원_0107도공IBS설비SW부문(참조)" xfId="8567"/>
    <cellStyle name="원_0107문화재복원용목재-8월6일" xfId="8568"/>
    <cellStyle name="원_0107포천영중수배전반(제조,설치)" xfId="8569"/>
    <cellStyle name="원_0108농기반미곡건조기제작설치" xfId="8570"/>
    <cellStyle name="원_0108담배인삼공사영업춘추복" xfId="8571"/>
    <cellStyle name="원_0108한국전기교통-LED교통신호등((원본))" xfId="8572"/>
    <cellStyle name="원_0111해양수산부등명기제작" xfId="8573"/>
    <cellStyle name="원_0111핸디소프트-전자표준문서시스템" xfId="8574"/>
    <cellStyle name="원_0112금감원사무자동화시스템" xfId="8575"/>
    <cellStyle name="원_0112수도권매립지SW원가" xfId="8576"/>
    <cellStyle name="원_0112중고원-HRD종합정보망구축(完)" xfId="8577"/>
    <cellStyle name="원_0201종합예술회관의자제작설치-1" xfId="8578"/>
    <cellStyle name="원_0202마사회근무복" xfId="8579"/>
    <cellStyle name="원_0202부경교재-승강칠판" xfId="8580"/>
    <cellStyle name="원_0204한국석묘납골함-1규격" xfId="8581"/>
    <cellStyle name="원_0206금감원금융정보교환망재구축" xfId="8582"/>
    <cellStyle name="원_0206정통부수납장표기기제작설치" xfId="8583"/>
    <cellStyle name="원_0207담배인삼공사-담요" xfId="8584"/>
    <cellStyle name="원_0208레비텍-다층여과기설계변경" xfId="8585"/>
    <cellStyle name="원_0209이산화염소발생기-설치(50K)" xfId="8586"/>
    <cellStyle name="원_0210현대정보기술-TD이중계" xfId="8587"/>
    <cellStyle name="원_0211조달청-#1대북지원사업정산(1월7일)" xfId="8588"/>
    <cellStyle name="원_0212금감원-법규정보시스템(完)" xfId="8589"/>
    <cellStyle name="원_0301교통방송-CCTV유지보수" xfId="8590"/>
    <cellStyle name="원_0302인천경찰청-무인단속기위탁관리" xfId="8591"/>
    <cellStyle name="원_0302조달청-대북지원2차(안성연)" xfId="8592"/>
    <cellStyle name="원_0302조달청-대북지원2차(최수현)" xfId="8593"/>
    <cellStyle name="원_0302표준문서-쌍용정보통신(신)" xfId="8594"/>
    <cellStyle name="원_0304소프트파워-정부표준전자문서시스템" xfId="8595"/>
    <cellStyle name="원_0304철도청-주변환장치-1" xfId="8596"/>
    <cellStyle name="원_0305금감원-금융통계정보시스템구축(完)" xfId="8597"/>
    <cellStyle name="원_0305제낭조합-면범포지" xfId="8598"/>
    <cellStyle name="원_0306제낭공업협동조합-면범포지원단(경비까지)" xfId="8599"/>
    <cellStyle name="원_0308조달청-#8대북지원사업정산" xfId="8600"/>
    <cellStyle name="원_0309조달청-#9대북지원사업정산" xfId="8601"/>
    <cellStyle name="원_0310여주상수도-탈수기(유천ENG)" xfId="8602"/>
    <cellStyle name="원_0311대기해양작업시간" xfId="8603"/>
    <cellStyle name="원_2001-06조달청신성-한냉지형" xfId="8604"/>
    <cellStyle name="원_2002-03경찰대학-졸업식" xfId="8605"/>
    <cellStyle name="원_2002-03경찰청-경찰표지장" xfId="8606"/>
    <cellStyle name="원_2002-03반디-가로등(열주형)" xfId="8607"/>
    <cellStyle name="원_2002-03신화전자-감지기" xfId="8608"/>
    <cellStyle name="원_2002-04강원랜드-슬러트머신" xfId="8609"/>
    <cellStyle name="원_2002-04메가컴-외주무대" xfId="8610"/>
    <cellStyle name="원_2002-04엘지애드-무대" xfId="8611"/>
    <cellStyle name="원_2002-05강원랜드-슬러트머신(넥스터)" xfId="8612"/>
    <cellStyle name="원_2002-05경기경찰청-냉온수기공사" xfId="8613"/>
    <cellStyle name="원_2002-05대통령비서실-카페트" xfId="8614"/>
    <cellStyle name="원_2002결과표" xfId="8615"/>
    <cellStyle name="원_2002결과표1" xfId="8616"/>
    <cellStyle name="원_2003-01정일사-표창5종" xfId="8617"/>
    <cellStyle name="원_Book1" xfId="8663"/>
    <cellStyle name="원_Pilot플랜트-계변경" xfId="8664"/>
    <cellStyle name="원_Pilot플랜트이전설치-변경최종" xfId="8665"/>
    <cellStyle name="원_SW(케이비)" xfId="8666"/>
    <cellStyle name="원_가배수로설치(1안)" xfId="8618"/>
    <cellStyle name="원_가월리배수펌프(04.23)" xfId="8619"/>
    <cellStyle name="원_경찰청-근무,기동복" xfId="8620"/>
    <cellStyle name="원_고과장님" xfId="8621"/>
    <cellStyle name="원_공동구변경07.27" xfId="8622"/>
    <cellStyle name="원_교육훈련동2차계약주요공정현황(1)(1)" xfId="8623"/>
    <cellStyle name="원_교육훈련동신축공사(총체)" xfId="8624"/>
    <cellStyle name="원_기초공사" xfId="8625"/>
    <cellStyle name="원_내림기초변경현황보고" xfId="8626"/>
    <cellStyle name="원_네인텍정보기술-회로카드(수현)" xfId="8627"/>
    <cellStyle name="원_대기해양노무비" xfId="8628"/>
    <cellStyle name="원_대북자재8월분" xfId="8629"/>
    <cellStyle name="원_대북자재8월분-1" xfId="8630"/>
    <cellStyle name="원_도로우회계획" xfId="8631"/>
    <cellStyle name="원_동산용사촌수현(원본)" xfId="8632"/>
    <cellStyle name="원_방습벽07.1.4" xfId="8633"/>
    <cellStyle name="원_백제군사전시1" xfId="8634"/>
    <cellStyle name="원_설변교육훈련동신축공사(총체)" xfId="8635"/>
    <cellStyle name="원_수초제거기(대양기계)" xfId="8636"/>
    <cellStyle name="원_시설용역" xfId="8637"/>
    <cellStyle name="원_심정최종내역서" xfId="8638"/>
    <cellStyle name="원_암증가실정보고(소죽도)금광" xfId="8639"/>
    <cellStyle name="원_영등포공내역" xfId="19442"/>
    <cellStyle name="원_영등포공내역 2" xfId="19443"/>
    <cellStyle name="원_영등포공내역 3" xfId="19444"/>
    <cellStyle name="원_원본 - 한국전기교통-개선형신호등 4종" xfId="8640"/>
    <cellStyle name="원_인테리어내역변경안(당사)" xfId="8641"/>
    <cellStyle name="원_입찰내역서갑지양식" xfId="8642"/>
    <cellStyle name="원_정산개요" xfId="8643"/>
    <cellStyle name="원_제18회(05.02)수정본" xfId="8644"/>
    <cellStyle name="원_조달청-대북지원3차(최수현)" xfId="8645"/>
    <cellStyle name="원_조달청-대북지원4차(최수현)" xfId="8646"/>
    <cellStyle name="원_조달청-대북지원5차(최수현)" xfId="8647"/>
    <cellStyle name="원_조달청-대북지원6차(번호)" xfId="8648"/>
    <cellStyle name="원_조달청-대북지원6차(최수현)" xfId="8649"/>
    <cellStyle name="원_조달청-대북지원7차(최수현)" xfId="8650"/>
    <cellStyle name="원_조달청-대북지원8차(최수현)" xfId="8651"/>
    <cellStyle name="원_조달청-대북지원9차(최수현)" xfId="8652"/>
    <cellStyle name="원_조적,미장도급내역" xfId="8653"/>
    <cellStyle name="원_중앙선관위(투표,개표)" xfId="8654"/>
    <cellStyle name="원_중앙선관위(투표,개표)-사본" xfId="8655"/>
    <cellStyle name="원_지구경계 성토량변경" xfId="8656"/>
    <cellStyle name="원_철공가공조립" xfId="8657"/>
    <cellStyle name="원_최종-한국전기교통-개선형신호등 4종(공수조정)" xfId="8658"/>
    <cellStyle name="원_토지공사-간접비" xfId="8659"/>
    <cellStyle name="원_한국도로공사" xfId="8660"/>
    <cellStyle name="원_한전내역서-최종" xfId="8661"/>
    <cellStyle name="원_흥한건설(주)_두창산업폐기물(하도급)" xfId="8662"/>
    <cellStyle name="유1" xfId="8667"/>
    <cellStyle name="유1 2" xfId="19445"/>
    <cellStyle name="유영" xfId="8668"/>
    <cellStyle name="유영 2" xfId="19446"/>
    <cellStyle name="一般_China Price List Sept 00" xfId="1891"/>
    <cellStyle name="일위[계]" xfId="8669"/>
    <cellStyle name="일위[금액]" xfId="8670"/>
    <cellStyle name="일위[단가]" xfId="8671"/>
    <cellStyle name="일위대가" xfId="8672"/>
    <cellStyle name="입력 10" xfId="1892"/>
    <cellStyle name="입력 10 2" xfId="1893"/>
    <cellStyle name="입력 10 2 2" xfId="19447"/>
    <cellStyle name="입력 10 3" xfId="1894"/>
    <cellStyle name="입력 10 3 2" xfId="19448"/>
    <cellStyle name="입력 10 4" xfId="1895"/>
    <cellStyle name="입력 10 4 2" xfId="19449"/>
    <cellStyle name="입력 10 5" xfId="19450"/>
    <cellStyle name="입력 11" xfId="1896"/>
    <cellStyle name="입력 11 2" xfId="1897"/>
    <cellStyle name="입력 11 2 2" xfId="19451"/>
    <cellStyle name="입력 11 3" xfId="1898"/>
    <cellStyle name="입력 11 3 2" xfId="19452"/>
    <cellStyle name="입력 11 4" xfId="1899"/>
    <cellStyle name="입력 11 4 2" xfId="19453"/>
    <cellStyle name="입력 11 5" xfId="19454"/>
    <cellStyle name="입력 12" xfId="1900"/>
    <cellStyle name="입력 12 2" xfId="1901"/>
    <cellStyle name="입력 12 2 2" xfId="19455"/>
    <cellStyle name="입력 12 3" xfId="1902"/>
    <cellStyle name="입력 12 3 2" xfId="19456"/>
    <cellStyle name="입력 12 4" xfId="1903"/>
    <cellStyle name="입력 12 4 2" xfId="19457"/>
    <cellStyle name="입력 12 5" xfId="19458"/>
    <cellStyle name="입력 13" xfId="1904"/>
    <cellStyle name="입력 13 2" xfId="1905"/>
    <cellStyle name="입력 13 2 2" xfId="19459"/>
    <cellStyle name="입력 13 3" xfId="1906"/>
    <cellStyle name="입력 13 3 2" xfId="19460"/>
    <cellStyle name="입력 13 4" xfId="1907"/>
    <cellStyle name="입력 13 4 2" xfId="19461"/>
    <cellStyle name="입력 13 5" xfId="19462"/>
    <cellStyle name="입력 14" xfId="1908"/>
    <cellStyle name="입력 14 2" xfId="1909"/>
    <cellStyle name="입력 14 2 2" xfId="19463"/>
    <cellStyle name="입력 14 3" xfId="1910"/>
    <cellStyle name="입력 14 3 2" xfId="19464"/>
    <cellStyle name="입력 14 4" xfId="1911"/>
    <cellStyle name="입력 14 4 2" xfId="19465"/>
    <cellStyle name="입력 14 5" xfId="19466"/>
    <cellStyle name="입력 15" xfId="1912"/>
    <cellStyle name="입력 15 2" xfId="1913"/>
    <cellStyle name="입력 15 2 2" xfId="19467"/>
    <cellStyle name="입력 15 3" xfId="1914"/>
    <cellStyle name="입력 15 3 2" xfId="19468"/>
    <cellStyle name="입력 15 4" xfId="1915"/>
    <cellStyle name="입력 15 4 2" xfId="19469"/>
    <cellStyle name="입력 15 5" xfId="19470"/>
    <cellStyle name="입력 16" xfId="1916"/>
    <cellStyle name="입력 16 2" xfId="1917"/>
    <cellStyle name="입력 16 2 2" xfId="19471"/>
    <cellStyle name="입력 16 3" xfId="1918"/>
    <cellStyle name="입력 16 3 2" xfId="19472"/>
    <cellStyle name="입력 16 4" xfId="1919"/>
    <cellStyle name="입력 16 4 2" xfId="19473"/>
    <cellStyle name="입력 16 5" xfId="19474"/>
    <cellStyle name="입력 17" xfId="1920"/>
    <cellStyle name="입력 17 2" xfId="1921"/>
    <cellStyle name="입력 17 2 2" xfId="19475"/>
    <cellStyle name="입력 17 3" xfId="1922"/>
    <cellStyle name="입력 17 3 2" xfId="19476"/>
    <cellStyle name="입력 17 4" xfId="1923"/>
    <cellStyle name="입력 17 4 2" xfId="19477"/>
    <cellStyle name="입력 17 5" xfId="19478"/>
    <cellStyle name="입력 18" xfId="1924"/>
    <cellStyle name="입력 18 2" xfId="1925"/>
    <cellStyle name="입력 18 2 2" xfId="19479"/>
    <cellStyle name="입력 18 3" xfId="1926"/>
    <cellStyle name="입력 18 3 2" xfId="19480"/>
    <cellStyle name="입력 18 4" xfId="1927"/>
    <cellStyle name="입력 18 4 2" xfId="19481"/>
    <cellStyle name="입력 18 5" xfId="19482"/>
    <cellStyle name="입력 19" xfId="1928"/>
    <cellStyle name="입력 19 2" xfId="1929"/>
    <cellStyle name="입력 19 2 2" xfId="19483"/>
    <cellStyle name="입력 19 3" xfId="1930"/>
    <cellStyle name="입력 19 3 2" xfId="19484"/>
    <cellStyle name="입력 19 4" xfId="1931"/>
    <cellStyle name="입력 19 4 2" xfId="19485"/>
    <cellStyle name="입력 19 5" xfId="19486"/>
    <cellStyle name="입력 2" xfId="1932"/>
    <cellStyle name="입력 2 10" xfId="1933"/>
    <cellStyle name="입력 2 10 2" xfId="19487"/>
    <cellStyle name="입력 2 11" xfId="1934"/>
    <cellStyle name="입력 2 11 2" xfId="19488"/>
    <cellStyle name="입력 2 12" xfId="1935"/>
    <cellStyle name="입력 2 12 2" xfId="19489"/>
    <cellStyle name="입력 2 13" xfId="1936"/>
    <cellStyle name="입력 2 13 2" xfId="19490"/>
    <cellStyle name="입력 2 14" xfId="1937"/>
    <cellStyle name="입력 2 14 2" xfId="19491"/>
    <cellStyle name="입력 2 15" xfId="1938"/>
    <cellStyle name="입력 2 15 2" xfId="19492"/>
    <cellStyle name="입력 2 16" xfId="1939"/>
    <cellStyle name="입력 2 16 2" xfId="19493"/>
    <cellStyle name="입력 2 17" xfId="1940"/>
    <cellStyle name="입력 2 17 2" xfId="19494"/>
    <cellStyle name="입력 2 18" xfId="1941"/>
    <cellStyle name="입력 2 18 2" xfId="19495"/>
    <cellStyle name="입력 2 19" xfId="1942"/>
    <cellStyle name="입력 2 19 2" xfId="19496"/>
    <cellStyle name="입력 2 2" xfId="1943"/>
    <cellStyle name="입력 2 2 2" xfId="19497"/>
    <cellStyle name="입력 2 20" xfId="1944"/>
    <cellStyle name="입력 2 20 2" xfId="19498"/>
    <cellStyle name="입력 2 21" xfId="1945"/>
    <cellStyle name="입력 2 21 2" xfId="19499"/>
    <cellStyle name="입력 2 22" xfId="1946"/>
    <cellStyle name="입력 2 22 2" xfId="19500"/>
    <cellStyle name="입력 2 23" xfId="1947"/>
    <cellStyle name="입력 2 23 2" xfId="19501"/>
    <cellStyle name="입력 2 24" xfId="19502"/>
    <cellStyle name="입력 2 25" xfId="19503"/>
    <cellStyle name="입력 2 26" xfId="19504"/>
    <cellStyle name="입력 2 3" xfId="1948"/>
    <cellStyle name="입력 2 3 2" xfId="19505"/>
    <cellStyle name="입력 2 4" xfId="1949"/>
    <cellStyle name="입력 2 4 2" xfId="19506"/>
    <cellStyle name="입력 2 5" xfId="1950"/>
    <cellStyle name="입력 2 5 2" xfId="19507"/>
    <cellStyle name="입력 2 6" xfId="1951"/>
    <cellStyle name="입력 2 6 2" xfId="19508"/>
    <cellStyle name="입력 2 7" xfId="1952"/>
    <cellStyle name="입력 2 7 2" xfId="19509"/>
    <cellStyle name="입력 2 8" xfId="1953"/>
    <cellStyle name="입력 2 8 2" xfId="19510"/>
    <cellStyle name="입력 2 9" xfId="1954"/>
    <cellStyle name="입력 2 9 2" xfId="19511"/>
    <cellStyle name="입력 20" xfId="1955"/>
    <cellStyle name="입력 20 2" xfId="1956"/>
    <cellStyle name="입력 20 2 2" xfId="19512"/>
    <cellStyle name="입력 20 3" xfId="1957"/>
    <cellStyle name="입력 20 3 2" xfId="19513"/>
    <cellStyle name="입력 20 4" xfId="1958"/>
    <cellStyle name="입력 20 4 2" xfId="19514"/>
    <cellStyle name="입력 20 5" xfId="19515"/>
    <cellStyle name="입력 21" xfId="1959"/>
    <cellStyle name="입력 21 2" xfId="1960"/>
    <cellStyle name="입력 21 2 2" xfId="19516"/>
    <cellStyle name="입력 21 3" xfId="1961"/>
    <cellStyle name="입력 21 3 2" xfId="19517"/>
    <cellStyle name="입력 21 4" xfId="1962"/>
    <cellStyle name="입력 21 4 2" xfId="19518"/>
    <cellStyle name="입력 21 5" xfId="19519"/>
    <cellStyle name="입력 22" xfId="1963"/>
    <cellStyle name="입력 22 2" xfId="1964"/>
    <cellStyle name="입력 22 2 2" xfId="19520"/>
    <cellStyle name="입력 22 3" xfId="1965"/>
    <cellStyle name="입력 22 3 2" xfId="19521"/>
    <cellStyle name="입력 22 4" xfId="1966"/>
    <cellStyle name="입력 22 4 2" xfId="19522"/>
    <cellStyle name="입력 22 5" xfId="19523"/>
    <cellStyle name="입력 23" xfId="1967"/>
    <cellStyle name="입력 23 2" xfId="1968"/>
    <cellStyle name="입력 23 2 2" xfId="19524"/>
    <cellStyle name="입력 23 3" xfId="1969"/>
    <cellStyle name="입력 23 3 2" xfId="19525"/>
    <cellStyle name="입력 23 4" xfId="1970"/>
    <cellStyle name="입력 23 4 2" xfId="19526"/>
    <cellStyle name="입력 23 5" xfId="19527"/>
    <cellStyle name="입력 24" xfId="1971"/>
    <cellStyle name="입력 24 2" xfId="1972"/>
    <cellStyle name="입력 24 2 2" xfId="19528"/>
    <cellStyle name="입력 24 3" xfId="1973"/>
    <cellStyle name="입력 24 3 2" xfId="19529"/>
    <cellStyle name="입력 24 4" xfId="1974"/>
    <cellStyle name="입력 24 4 2" xfId="19530"/>
    <cellStyle name="입력 24 5" xfId="19531"/>
    <cellStyle name="입력 25" xfId="1975"/>
    <cellStyle name="입력 25 2" xfId="1976"/>
    <cellStyle name="입력 25 2 2" xfId="19532"/>
    <cellStyle name="입력 25 3" xfId="1977"/>
    <cellStyle name="입력 25 3 2" xfId="19533"/>
    <cellStyle name="입력 25 4" xfId="1978"/>
    <cellStyle name="입력 25 4 2" xfId="19534"/>
    <cellStyle name="입력 25 5" xfId="19535"/>
    <cellStyle name="입력 26" xfId="1979"/>
    <cellStyle name="입력 26 2" xfId="1980"/>
    <cellStyle name="입력 26 2 2" xfId="19536"/>
    <cellStyle name="입력 26 3" xfId="1981"/>
    <cellStyle name="입력 26 3 2" xfId="19537"/>
    <cellStyle name="입력 26 4" xfId="1982"/>
    <cellStyle name="입력 26 4 2" xfId="19538"/>
    <cellStyle name="입력 26 5" xfId="19539"/>
    <cellStyle name="입력 27" xfId="1983"/>
    <cellStyle name="입력 27 2" xfId="1984"/>
    <cellStyle name="입력 27 2 2" xfId="19540"/>
    <cellStyle name="입력 27 3" xfId="1985"/>
    <cellStyle name="입력 27 3 2" xfId="19541"/>
    <cellStyle name="입력 27 4" xfId="1986"/>
    <cellStyle name="입력 27 4 2" xfId="19542"/>
    <cellStyle name="입력 27 5" xfId="19543"/>
    <cellStyle name="입력 28" xfId="1987"/>
    <cellStyle name="입력 28 2" xfId="1988"/>
    <cellStyle name="입력 28 2 2" xfId="19544"/>
    <cellStyle name="입력 28 3" xfId="1989"/>
    <cellStyle name="입력 28 3 2" xfId="19545"/>
    <cellStyle name="입력 28 4" xfId="1990"/>
    <cellStyle name="입력 28 4 2" xfId="19546"/>
    <cellStyle name="입력 28 5" xfId="19547"/>
    <cellStyle name="입력 29" xfId="1991"/>
    <cellStyle name="입력 29 2" xfId="1992"/>
    <cellStyle name="입력 29 2 2" xfId="19548"/>
    <cellStyle name="입력 29 3" xfId="1993"/>
    <cellStyle name="입력 29 3 2" xfId="19549"/>
    <cellStyle name="입력 29 4" xfId="1994"/>
    <cellStyle name="입력 29 4 2" xfId="19550"/>
    <cellStyle name="입력 29 5" xfId="19551"/>
    <cellStyle name="입력 3" xfId="1995"/>
    <cellStyle name="입력 3 10" xfId="1996"/>
    <cellStyle name="입력 3 10 2" xfId="19552"/>
    <cellStyle name="입력 3 11" xfId="19553"/>
    <cellStyle name="입력 3 12" xfId="19554"/>
    <cellStyle name="입력 3 13" xfId="19555"/>
    <cellStyle name="입력 3 2" xfId="1997"/>
    <cellStyle name="입력 3 2 2" xfId="19556"/>
    <cellStyle name="입력 3 3" xfId="1998"/>
    <cellStyle name="입력 3 3 2" xfId="19557"/>
    <cellStyle name="입력 3 4" xfId="1999"/>
    <cellStyle name="입력 3 4 2" xfId="19558"/>
    <cellStyle name="입력 3 5" xfId="2000"/>
    <cellStyle name="입력 3 5 2" xfId="19559"/>
    <cellStyle name="입력 3 6" xfId="2001"/>
    <cellStyle name="입력 3 6 2" xfId="19560"/>
    <cellStyle name="입력 3 7" xfId="2002"/>
    <cellStyle name="입력 3 7 2" xfId="19561"/>
    <cellStyle name="입력 3 8" xfId="2003"/>
    <cellStyle name="입력 3 8 2" xfId="19562"/>
    <cellStyle name="입력 3 9" xfId="2004"/>
    <cellStyle name="입력 3 9 2" xfId="19563"/>
    <cellStyle name="입력 30" xfId="2005"/>
    <cellStyle name="입력 30 2" xfId="2006"/>
    <cellStyle name="입력 30 2 2" xfId="19564"/>
    <cellStyle name="입력 30 3" xfId="2007"/>
    <cellStyle name="입력 30 3 2" xfId="19565"/>
    <cellStyle name="입력 30 4" xfId="2008"/>
    <cellStyle name="입력 30 4 2" xfId="19566"/>
    <cellStyle name="입력 30 5" xfId="19567"/>
    <cellStyle name="입력 31" xfId="2009"/>
    <cellStyle name="입력 31 2" xfId="2010"/>
    <cellStyle name="입력 31 2 2" xfId="19568"/>
    <cellStyle name="입력 31 3" xfId="2011"/>
    <cellStyle name="입력 31 3 2" xfId="19569"/>
    <cellStyle name="입력 31 4" xfId="2012"/>
    <cellStyle name="입력 31 4 2" xfId="19570"/>
    <cellStyle name="입력 31 5" xfId="19571"/>
    <cellStyle name="입력 32" xfId="2013"/>
    <cellStyle name="입력 32 2" xfId="2014"/>
    <cellStyle name="입력 32 2 2" xfId="19572"/>
    <cellStyle name="입력 32 3" xfId="2015"/>
    <cellStyle name="입력 32 3 2" xfId="19573"/>
    <cellStyle name="입력 32 4" xfId="2016"/>
    <cellStyle name="입력 32 4 2" xfId="19574"/>
    <cellStyle name="입력 32 5" xfId="19575"/>
    <cellStyle name="입력 33" xfId="2017"/>
    <cellStyle name="입력 33 2" xfId="2018"/>
    <cellStyle name="입력 33 2 2" xfId="19576"/>
    <cellStyle name="입력 33 3" xfId="2019"/>
    <cellStyle name="입력 33 3 2" xfId="19577"/>
    <cellStyle name="입력 33 4" xfId="2020"/>
    <cellStyle name="입력 33 4 2" xfId="19578"/>
    <cellStyle name="입력 33 5" xfId="19579"/>
    <cellStyle name="입력 34" xfId="2021"/>
    <cellStyle name="입력 34 2" xfId="2022"/>
    <cellStyle name="입력 34 2 2" xfId="19580"/>
    <cellStyle name="입력 34 3" xfId="2023"/>
    <cellStyle name="입력 34 3 2" xfId="19581"/>
    <cellStyle name="입력 34 4" xfId="2024"/>
    <cellStyle name="입력 34 4 2" xfId="19582"/>
    <cellStyle name="입력 34 5" xfId="19583"/>
    <cellStyle name="입력 35" xfId="2025"/>
    <cellStyle name="입력 35 2" xfId="2026"/>
    <cellStyle name="입력 35 2 2" xfId="19584"/>
    <cellStyle name="입력 35 3" xfId="2027"/>
    <cellStyle name="입력 35 3 2" xfId="19585"/>
    <cellStyle name="입력 35 4" xfId="2028"/>
    <cellStyle name="입력 35 4 2" xfId="19586"/>
    <cellStyle name="입력 35 5" xfId="19587"/>
    <cellStyle name="입력 36" xfId="2029"/>
    <cellStyle name="입력 36 2" xfId="2030"/>
    <cellStyle name="입력 36 2 2" xfId="19588"/>
    <cellStyle name="입력 36 3" xfId="2031"/>
    <cellStyle name="입력 36 3 2" xfId="19589"/>
    <cellStyle name="입력 36 4" xfId="2032"/>
    <cellStyle name="입력 36 4 2" xfId="19590"/>
    <cellStyle name="입력 36 5" xfId="19591"/>
    <cellStyle name="입력 37" xfId="2033"/>
    <cellStyle name="입력 37 2" xfId="2034"/>
    <cellStyle name="입력 37 2 2" xfId="19592"/>
    <cellStyle name="입력 37 3" xfId="2035"/>
    <cellStyle name="입력 37 3 2" xfId="19593"/>
    <cellStyle name="입력 37 4" xfId="2036"/>
    <cellStyle name="입력 37 4 2" xfId="19594"/>
    <cellStyle name="입력 37 5" xfId="19595"/>
    <cellStyle name="입력 38" xfId="2037"/>
    <cellStyle name="입력 38 2" xfId="2038"/>
    <cellStyle name="입력 38 2 2" xfId="19596"/>
    <cellStyle name="입력 38 3" xfId="2039"/>
    <cellStyle name="입력 38 3 2" xfId="19597"/>
    <cellStyle name="입력 38 4" xfId="2040"/>
    <cellStyle name="입력 38 4 2" xfId="19598"/>
    <cellStyle name="입력 38 5" xfId="19599"/>
    <cellStyle name="입력 39" xfId="2041"/>
    <cellStyle name="입력 39 2" xfId="2042"/>
    <cellStyle name="입력 39 2 2" xfId="19600"/>
    <cellStyle name="입력 39 3" xfId="2043"/>
    <cellStyle name="입력 39 3 2" xfId="19601"/>
    <cellStyle name="입력 39 4" xfId="2044"/>
    <cellStyle name="입력 39 4 2" xfId="19602"/>
    <cellStyle name="입력 39 5" xfId="19603"/>
    <cellStyle name="입력 4" xfId="2045"/>
    <cellStyle name="입력 4 10" xfId="2046"/>
    <cellStyle name="입력 4 10 2" xfId="19604"/>
    <cellStyle name="입력 4 11" xfId="19605"/>
    <cellStyle name="입력 4 12" xfId="19606"/>
    <cellStyle name="입력 4 13" xfId="19607"/>
    <cellStyle name="입력 4 2" xfId="2047"/>
    <cellStyle name="입력 4 2 2" xfId="19608"/>
    <cellStyle name="입력 4 3" xfId="2048"/>
    <cellStyle name="입력 4 3 2" xfId="19609"/>
    <cellStyle name="입력 4 4" xfId="2049"/>
    <cellStyle name="입력 4 4 2" xfId="19610"/>
    <cellStyle name="입력 4 5" xfId="2050"/>
    <cellStyle name="입력 4 5 2" xfId="19611"/>
    <cellStyle name="입력 4 6" xfId="2051"/>
    <cellStyle name="입력 4 6 2" xfId="19612"/>
    <cellStyle name="입력 4 7" xfId="2052"/>
    <cellStyle name="입력 4 7 2" xfId="19613"/>
    <cellStyle name="입력 4 8" xfId="2053"/>
    <cellStyle name="입력 4 8 2" xfId="19614"/>
    <cellStyle name="입력 4 9" xfId="2054"/>
    <cellStyle name="입력 4 9 2" xfId="19615"/>
    <cellStyle name="입력 40" xfId="2055"/>
    <cellStyle name="입력 40 2" xfId="2056"/>
    <cellStyle name="입력 40 2 2" xfId="19616"/>
    <cellStyle name="입력 40 3" xfId="2057"/>
    <cellStyle name="입력 40 3 2" xfId="19617"/>
    <cellStyle name="입력 40 4" xfId="2058"/>
    <cellStyle name="입력 40 4 2" xfId="19618"/>
    <cellStyle name="입력 40 5" xfId="19619"/>
    <cellStyle name="입력 41" xfId="2059"/>
    <cellStyle name="입력 41 2" xfId="2060"/>
    <cellStyle name="입력 41 2 2" xfId="19620"/>
    <cellStyle name="입력 41 3" xfId="2061"/>
    <cellStyle name="입력 41 3 2" xfId="19621"/>
    <cellStyle name="입력 41 4" xfId="2062"/>
    <cellStyle name="입력 41 4 2" xfId="19622"/>
    <cellStyle name="입력 41 5" xfId="19623"/>
    <cellStyle name="입력 42" xfId="2063"/>
    <cellStyle name="입력 42 10" xfId="2064"/>
    <cellStyle name="입력 42 10 2" xfId="19624"/>
    <cellStyle name="입력 42 11" xfId="2065"/>
    <cellStyle name="입력 42 11 2" xfId="19625"/>
    <cellStyle name="입력 42 12" xfId="2066"/>
    <cellStyle name="입력 42 12 2" xfId="19626"/>
    <cellStyle name="입력 42 13" xfId="2067"/>
    <cellStyle name="입력 42 13 2" xfId="19627"/>
    <cellStyle name="입력 42 14" xfId="2068"/>
    <cellStyle name="입력 42 14 2" xfId="19628"/>
    <cellStyle name="입력 42 15" xfId="2069"/>
    <cellStyle name="입력 42 15 2" xfId="19629"/>
    <cellStyle name="입력 42 16" xfId="19630"/>
    <cellStyle name="입력 42 2" xfId="2070"/>
    <cellStyle name="입력 42 2 2" xfId="19631"/>
    <cellStyle name="입력 42 3" xfId="2071"/>
    <cellStyle name="입력 42 3 2" xfId="19632"/>
    <cellStyle name="입력 42 4" xfId="2072"/>
    <cellStyle name="입력 42 4 2" xfId="19633"/>
    <cellStyle name="입력 42 5" xfId="2073"/>
    <cellStyle name="입력 42 5 2" xfId="19634"/>
    <cellStyle name="입력 42 6" xfId="2074"/>
    <cellStyle name="입력 42 6 2" xfId="19635"/>
    <cellStyle name="입력 42 7" xfId="2075"/>
    <cellStyle name="입력 42 7 2" xfId="19636"/>
    <cellStyle name="입력 42 8" xfId="2076"/>
    <cellStyle name="입력 42 8 2" xfId="19637"/>
    <cellStyle name="입력 42 9" xfId="2077"/>
    <cellStyle name="입력 42 9 2" xfId="19638"/>
    <cellStyle name="입력 43" xfId="2078"/>
    <cellStyle name="입력 43 10" xfId="2079"/>
    <cellStyle name="입력 43 10 2" xfId="19639"/>
    <cellStyle name="입력 43 11" xfId="2080"/>
    <cellStyle name="입력 43 11 2" xfId="19640"/>
    <cellStyle name="입력 43 12" xfId="2081"/>
    <cellStyle name="입력 43 12 2" xfId="19641"/>
    <cellStyle name="입력 43 13" xfId="2082"/>
    <cellStyle name="입력 43 13 2" xfId="19642"/>
    <cellStyle name="입력 43 14" xfId="2083"/>
    <cellStyle name="입력 43 14 2" xfId="19643"/>
    <cellStyle name="입력 43 15" xfId="2084"/>
    <cellStyle name="입력 43 15 2" xfId="19644"/>
    <cellStyle name="입력 43 16" xfId="19645"/>
    <cellStyle name="입력 43 2" xfId="2085"/>
    <cellStyle name="입력 43 2 2" xfId="19646"/>
    <cellStyle name="입력 43 3" xfId="2086"/>
    <cellStyle name="입력 43 3 2" xfId="19647"/>
    <cellStyle name="입력 43 4" xfId="2087"/>
    <cellStyle name="입력 43 4 2" xfId="19648"/>
    <cellStyle name="입력 43 5" xfId="2088"/>
    <cellStyle name="입력 43 5 2" xfId="19649"/>
    <cellStyle name="입력 43 6" xfId="2089"/>
    <cellStyle name="입력 43 6 2" xfId="19650"/>
    <cellStyle name="입력 43 7" xfId="2090"/>
    <cellStyle name="입력 43 7 2" xfId="19651"/>
    <cellStyle name="입력 43 8" xfId="2091"/>
    <cellStyle name="입력 43 8 2" xfId="19652"/>
    <cellStyle name="입력 43 9" xfId="2092"/>
    <cellStyle name="입력 43 9 2" xfId="19653"/>
    <cellStyle name="입력 44" xfId="2093"/>
    <cellStyle name="입력 44 10" xfId="2094"/>
    <cellStyle name="입력 44 10 2" xfId="19654"/>
    <cellStyle name="입력 44 11" xfId="2095"/>
    <cellStyle name="입력 44 11 2" xfId="19655"/>
    <cellStyle name="입력 44 12" xfId="2096"/>
    <cellStyle name="입력 44 12 2" xfId="19656"/>
    <cellStyle name="입력 44 13" xfId="2097"/>
    <cellStyle name="입력 44 13 2" xfId="19657"/>
    <cellStyle name="입력 44 14" xfId="2098"/>
    <cellStyle name="입력 44 14 2" xfId="19658"/>
    <cellStyle name="입력 44 15" xfId="2099"/>
    <cellStyle name="입력 44 15 2" xfId="19659"/>
    <cellStyle name="입력 44 16" xfId="19660"/>
    <cellStyle name="입력 44 2" xfId="2100"/>
    <cellStyle name="입력 44 2 2" xfId="19661"/>
    <cellStyle name="입력 44 3" xfId="2101"/>
    <cellStyle name="입력 44 3 2" xfId="19662"/>
    <cellStyle name="입력 44 4" xfId="2102"/>
    <cellStyle name="입력 44 4 2" xfId="19663"/>
    <cellStyle name="입력 44 5" xfId="2103"/>
    <cellStyle name="입력 44 5 2" xfId="19664"/>
    <cellStyle name="입력 44 6" xfId="2104"/>
    <cellStyle name="입력 44 6 2" xfId="19665"/>
    <cellStyle name="입력 44 7" xfId="2105"/>
    <cellStyle name="입력 44 7 2" xfId="19666"/>
    <cellStyle name="입력 44 8" xfId="2106"/>
    <cellStyle name="입력 44 8 2" xfId="19667"/>
    <cellStyle name="입력 44 9" xfId="2107"/>
    <cellStyle name="입력 44 9 2" xfId="19668"/>
    <cellStyle name="입력 45" xfId="2108"/>
    <cellStyle name="입력 45 10" xfId="2109"/>
    <cellStyle name="입력 45 10 2" xfId="19669"/>
    <cellStyle name="입력 45 11" xfId="2110"/>
    <cellStyle name="입력 45 11 2" xfId="19670"/>
    <cellStyle name="입력 45 12" xfId="2111"/>
    <cellStyle name="입력 45 12 2" xfId="19671"/>
    <cellStyle name="입력 45 13" xfId="2112"/>
    <cellStyle name="입력 45 13 2" xfId="19672"/>
    <cellStyle name="입력 45 14" xfId="2113"/>
    <cellStyle name="입력 45 14 2" xfId="19673"/>
    <cellStyle name="입력 45 15" xfId="2114"/>
    <cellStyle name="입력 45 15 2" xfId="19674"/>
    <cellStyle name="입력 45 16" xfId="19675"/>
    <cellStyle name="입력 45 2" xfId="2115"/>
    <cellStyle name="입력 45 2 2" xfId="19676"/>
    <cellStyle name="입력 45 3" xfId="2116"/>
    <cellStyle name="입력 45 3 2" xfId="19677"/>
    <cellStyle name="입력 45 4" xfId="2117"/>
    <cellStyle name="입력 45 4 2" xfId="19678"/>
    <cellStyle name="입력 45 5" xfId="2118"/>
    <cellStyle name="입력 45 5 2" xfId="19679"/>
    <cellStyle name="입력 45 6" xfId="2119"/>
    <cellStyle name="입력 45 6 2" xfId="19680"/>
    <cellStyle name="입력 45 7" xfId="2120"/>
    <cellStyle name="입력 45 7 2" xfId="19681"/>
    <cellStyle name="입력 45 8" xfId="2121"/>
    <cellStyle name="입력 45 8 2" xfId="19682"/>
    <cellStyle name="입력 45 9" xfId="2122"/>
    <cellStyle name="입력 45 9 2" xfId="19683"/>
    <cellStyle name="입력 46" xfId="2123"/>
    <cellStyle name="입력 46 10" xfId="2124"/>
    <cellStyle name="입력 46 10 2" xfId="19684"/>
    <cellStyle name="입력 46 11" xfId="2125"/>
    <cellStyle name="입력 46 11 2" xfId="19685"/>
    <cellStyle name="입력 46 12" xfId="2126"/>
    <cellStyle name="입력 46 12 2" xfId="19686"/>
    <cellStyle name="입력 46 13" xfId="2127"/>
    <cellStyle name="입력 46 13 2" xfId="19687"/>
    <cellStyle name="입력 46 14" xfId="2128"/>
    <cellStyle name="입력 46 14 2" xfId="19688"/>
    <cellStyle name="입력 46 15" xfId="2129"/>
    <cellStyle name="입력 46 15 2" xfId="19689"/>
    <cellStyle name="입력 46 16" xfId="19690"/>
    <cellStyle name="입력 46 2" xfId="2130"/>
    <cellStyle name="입력 46 2 2" xfId="19691"/>
    <cellStyle name="입력 46 3" xfId="2131"/>
    <cellStyle name="입력 46 3 2" xfId="19692"/>
    <cellStyle name="입력 46 4" xfId="2132"/>
    <cellStyle name="입력 46 4 2" xfId="19693"/>
    <cellStyle name="입력 46 5" xfId="2133"/>
    <cellStyle name="입력 46 5 2" xfId="19694"/>
    <cellStyle name="입력 46 6" xfId="2134"/>
    <cellStyle name="입력 46 6 2" xfId="19695"/>
    <cellStyle name="입력 46 7" xfId="2135"/>
    <cellStyle name="입력 46 7 2" xfId="19696"/>
    <cellStyle name="입력 46 8" xfId="2136"/>
    <cellStyle name="입력 46 8 2" xfId="19697"/>
    <cellStyle name="입력 46 9" xfId="2137"/>
    <cellStyle name="입력 46 9 2" xfId="19698"/>
    <cellStyle name="입력 47" xfId="2138"/>
    <cellStyle name="입력 47 10" xfId="2139"/>
    <cellStyle name="입력 47 10 2" xfId="19699"/>
    <cellStyle name="입력 47 11" xfId="2140"/>
    <cellStyle name="입력 47 11 2" xfId="19700"/>
    <cellStyle name="입력 47 12" xfId="2141"/>
    <cellStyle name="입력 47 12 2" xfId="19701"/>
    <cellStyle name="입력 47 13" xfId="2142"/>
    <cellStyle name="입력 47 13 2" xfId="19702"/>
    <cellStyle name="입력 47 14" xfId="2143"/>
    <cellStyle name="입력 47 14 2" xfId="19703"/>
    <cellStyle name="입력 47 15" xfId="2144"/>
    <cellStyle name="입력 47 15 2" xfId="19704"/>
    <cellStyle name="입력 47 16" xfId="19705"/>
    <cellStyle name="입력 47 2" xfId="2145"/>
    <cellStyle name="입력 47 2 2" xfId="19706"/>
    <cellStyle name="입력 47 3" xfId="2146"/>
    <cellStyle name="입력 47 3 2" xfId="19707"/>
    <cellStyle name="입력 47 4" xfId="2147"/>
    <cellStyle name="입력 47 4 2" xfId="19708"/>
    <cellStyle name="입력 47 5" xfId="2148"/>
    <cellStyle name="입력 47 5 2" xfId="19709"/>
    <cellStyle name="입력 47 6" xfId="2149"/>
    <cellStyle name="입력 47 6 2" xfId="19710"/>
    <cellStyle name="입력 47 7" xfId="2150"/>
    <cellStyle name="입력 47 7 2" xfId="19711"/>
    <cellStyle name="입력 47 8" xfId="2151"/>
    <cellStyle name="입력 47 8 2" xfId="19712"/>
    <cellStyle name="입력 47 9" xfId="2152"/>
    <cellStyle name="입력 47 9 2" xfId="19713"/>
    <cellStyle name="입력 48" xfId="2153"/>
    <cellStyle name="입력 48 10" xfId="2154"/>
    <cellStyle name="입력 48 10 2" xfId="19714"/>
    <cellStyle name="입력 48 11" xfId="2155"/>
    <cellStyle name="입력 48 11 2" xfId="19715"/>
    <cellStyle name="입력 48 12" xfId="2156"/>
    <cellStyle name="입력 48 12 2" xfId="19716"/>
    <cellStyle name="입력 48 13" xfId="2157"/>
    <cellStyle name="입력 48 13 2" xfId="19717"/>
    <cellStyle name="입력 48 14" xfId="2158"/>
    <cellStyle name="입력 48 14 2" xfId="19718"/>
    <cellStyle name="입력 48 15" xfId="2159"/>
    <cellStyle name="입력 48 15 2" xfId="19719"/>
    <cellStyle name="입력 48 16" xfId="19720"/>
    <cellStyle name="입력 48 2" xfId="2160"/>
    <cellStyle name="입력 48 2 2" xfId="19721"/>
    <cellStyle name="입력 48 3" xfId="2161"/>
    <cellStyle name="입력 48 3 2" xfId="19722"/>
    <cellStyle name="입력 48 4" xfId="2162"/>
    <cellStyle name="입력 48 4 2" xfId="19723"/>
    <cellStyle name="입력 48 5" xfId="2163"/>
    <cellStyle name="입력 48 5 2" xfId="19724"/>
    <cellStyle name="입력 48 6" xfId="2164"/>
    <cellStyle name="입력 48 6 2" xfId="19725"/>
    <cellStyle name="입력 48 7" xfId="2165"/>
    <cellStyle name="입력 48 7 2" xfId="19726"/>
    <cellStyle name="입력 48 8" xfId="2166"/>
    <cellStyle name="입력 48 8 2" xfId="19727"/>
    <cellStyle name="입력 48 9" xfId="2167"/>
    <cellStyle name="입력 48 9 2" xfId="19728"/>
    <cellStyle name="입력 49" xfId="2168"/>
    <cellStyle name="입력 49 10" xfId="2169"/>
    <cellStyle name="입력 49 10 2" xfId="19729"/>
    <cellStyle name="입력 49 11" xfId="2170"/>
    <cellStyle name="입력 49 11 2" xfId="19730"/>
    <cellStyle name="입력 49 12" xfId="2171"/>
    <cellStyle name="입력 49 12 2" xfId="19731"/>
    <cellStyle name="입력 49 13" xfId="2172"/>
    <cellStyle name="입력 49 13 2" xfId="19732"/>
    <cellStyle name="입력 49 14" xfId="2173"/>
    <cellStyle name="입력 49 14 2" xfId="19733"/>
    <cellStyle name="입력 49 15" xfId="2174"/>
    <cellStyle name="입력 49 15 2" xfId="19734"/>
    <cellStyle name="입력 49 16" xfId="19735"/>
    <cellStyle name="입력 49 2" xfId="2175"/>
    <cellStyle name="입력 49 2 2" xfId="19736"/>
    <cellStyle name="입력 49 3" xfId="2176"/>
    <cellStyle name="입력 49 3 2" xfId="19737"/>
    <cellStyle name="입력 49 4" xfId="2177"/>
    <cellStyle name="입력 49 4 2" xfId="19738"/>
    <cellStyle name="입력 49 5" xfId="2178"/>
    <cellStyle name="입력 49 5 2" xfId="19739"/>
    <cellStyle name="입력 49 6" xfId="2179"/>
    <cellStyle name="입력 49 6 2" xfId="19740"/>
    <cellStyle name="입력 49 7" xfId="2180"/>
    <cellStyle name="입력 49 7 2" xfId="19741"/>
    <cellStyle name="입력 49 8" xfId="2181"/>
    <cellStyle name="입력 49 8 2" xfId="19742"/>
    <cellStyle name="입력 49 9" xfId="2182"/>
    <cellStyle name="입력 49 9 2" xfId="19743"/>
    <cellStyle name="입력 5" xfId="2183"/>
    <cellStyle name="입력 5 10" xfId="2184"/>
    <cellStyle name="입력 5 10 2" xfId="19744"/>
    <cellStyle name="입력 5 11" xfId="19745"/>
    <cellStyle name="입력 5 12" xfId="19746"/>
    <cellStyle name="입력 5 13" xfId="19747"/>
    <cellStyle name="입력 5 2" xfId="2185"/>
    <cellStyle name="입력 5 2 2" xfId="19748"/>
    <cellStyle name="입력 5 3" xfId="2186"/>
    <cellStyle name="입력 5 3 2" xfId="19749"/>
    <cellStyle name="입력 5 4" xfId="2187"/>
    <cellStyle name="입력 5 4 2" xfId="19750"/>
    <cellStyle name="입력 5 5" xfId="2188"/>
    <cellStyle name="입력 5 5 2" xfId="19751"/>
    <cellStyle name="입력 5 6" xfId="2189"/>
    <cellStyle name="입력 5 6 2" xfId="19752"/>
    <cellStyle name="입력 5 7" xfId="2190"/>
    <cellStyle name="입력 5 7 2" xfId="19753"/>
    <cellStyle name="입력 5 8" xfId="2191"/>
    <cellStyle name="입력 5 8 2" xfId="19754"/>
    <cellStyle name="입력 5 9" xfId="2192"/>
    <cellStyle name="입력 5 9 2" xfId="19755"/>
    <cellStyle name="입력 50" xfId="2193"/>
    <cellStyle name="입력 50 10" xfId="2194"/>
    <cellStyle name="입력 50 10 2" xfId="19756"/>
    <cellStyle name="입력 50 11" xfId="2195"/>
    <cellStyle name="입력 50 11 2" xfId="19757"/>
    <cellStyle name="입력 50 12" xfId="2196"/>
    <cellStyle name="입력 50 12 2" xfId="19758"/>
    <cellStyle name="입력 50 13" xfId="2197"/>
    <cellStyle name="입력 50 13 2" xfId="19759"/>
    <cellStyle name="입력 50 14" xfId="2198"/>
    <cellStyle name="입력 50 14 2" xfId="19760"/>
    <cellStyle name="입력 50 15" xfId="2199"/>
    <cellStyle name="입력 50 15 2" xfId="19761"/>
    <cellStyle name="입력 50 16" xfId="19762"/>
    <cellStyle name="입력 50 2" xfId="2200"/>
    <cellStyle name="입력 50 2 2" xfId="19763"/>
    <cellStyle name="입력 50 3" xfId="2201"/>
    <cellStyle name="입력 50 3 2" xfId="19764"/>
    <cellStyle name="입력 50 4" xfId="2202"/>
    <cellStyle name="입력 50 4 2" xfId="19765"/>
    <cellStyle name="입력 50 5" xfId="2203"/>
    <cellStyle name="입력 50 5 2" xfId="19766"/>
    <cellStyle name="입력 50 6" xfId="2204"/>
    <cellStyle name="입력 50 6 2" xfId="19767"/>
    <cellStyle name="입력 50 7" xfId="2205"/>
    <cellStyle name="입력 50 7 2" xfId="19768"/>
    <cellStyle name="입력 50 8" xfId="2206"/>
    <cellStyle name="입력 50 8 2" xfId="19769"/>
    <cellStyle name="입력 50 9" xfId="2207"/>
    <cellStyle name="입력 50 9 2" xfId="19770"/>
    <cellStyle name="입력 51" xfId="2208"/>
    <cellStyle name="입력 51 10" xfId="2209"/>
    <cellStyle name="입력 51 10 2" xfId="19771"/>
    <cellStyle name="입력 51 11" xfId="2210"/>
    <cellStyle name="입력 51 11 2" xfId="19772"/>
    <cellStyle name="입력 51 12" xfId="2211"/>
    <cellStyle name="입력 51 12 2" xfId="19773"/>
    <cellStyle name="입력 51 13" xfId="2212"/>
    <cellStyle name="입력 51 13 2" xfId="19774"/>
    <cellStyle name="입력 51 14" xfId="2213"/>
    <cellStyle name="입력 51 14 2" xfId="19775"/>
    <cellStyle name="입력 51 15" xfId="2214"/>
    <cellStyle name="입력 51 15 2" xfId="19776"/>
    <cellStyle name="입력 51 16" xfId="19777"/>
    <cellStyle name="입력 51 2" xfId="2215"/>
    <cellStyle name="입력 51 2 2" xfId="19778"/>
    <cellStyle name="입력 51 3" xfId="2216"/>
    <cellStyle name="입력 51 3 2" xfId="19779"/>
    <cellStyle name="입력 51 4" xfId="2217"/>
    <cellStyle name="입력 51 4 2" xfId="19780"/>
    <cellStyle name="입력 51 5" xfId="2218"/>
    <cellStyle name="입력 51 5 2" xfId="19781"/>
    <cellStyle name="입력 51 6" xfId="2219"/>
    <cellStyle name="입력 51 6 2" xfId="19782"/>
    <cellStyle name="입력 51 7" xfId="2220"/>
    <cellStyle name="입력 51 7 2" xfId="19783"/>
    <cellStyle name="입력 51 8" xfId="2221"/>
    <cellStyle name="입력 51 8 2" xfId="19784"/>
    <cellStyle name="입력 51 9" xfId="2222"/>
    <cellStyle name="입력 51 9 2" xfId="19785"/>
    <cellStyle name="입력 52" xfId="2223"/>
    <cellStyle name="입력 52 10" xfId="2224"/>
    <cellStyle name="입력 52 10 2" xfId="19786"/>
    <cellStyle name="입력 52 11" xfId="2225"/>
    <cellStyle name="입력 52 11 2" xfId="19787"/>
    <cellStyle name="입력 52 12" xfId="2226"/>
    <cellStyle name="입력 52 12 2" xfId="19788"/>
    <cellStyle name="입력 52 13" xfId="2227"/>
    <cellStyle name="입력 52 13 2" xfId="19789"/>
    <cellStyle name="입력 52 14" xfId="2228"/>
    <cellStyle name="입력 52 14 2" xfId="19790"/>
    <cellStyle name="입력 52 15" xfId="2229"/>
    <cellStyle name="입력 52 15 2" xfId="19791"/>
    <cellStyle name="입력 52 16" xfId="19792"/>
    <cellStyle name="입력 52 2" xfId="2230"/>
    <cellStyle name="입력 52 2 2" xfId="19793"/>
    <cellStyle name="입력 52 3" xfId="2231"/>
    <cellStyle name="입력 52 3 2" xfId="19794"/>
    <cellStyle name="입력 52 4" xfId="2232"/>
    <cellStyle name="입력 52 4 2" xfId="19795"/>
    <cellStyle name="입력 52 5" xfId="2233"/>
    <cellStyle name="입력 52 5 2" xfId="19796"/>
    <cellStyle name="입력 52 6" xfId="2234"/>
    <cellStyle name="입력 52 6 2" xfId="19797"/>
    <cellStyle name="입력 52 7" xfId="2235"/>
    <cellStyle name="입력 52 7 2" xfId="19798"/>
    <cellStyle name="입력 52 8" xfId="2236"/>
    <cellStyle name="입력 52 8 2" xfId="19799"/>
    <cellStyle name="입력 52 9" xfId="2237"/>
    <cellStyle name="입력 52 9 2" xfId="19800"/>
    <cellStyle name="입력 53" xfId="2238"/>
    <cellStyle name="입력 53 10" xfId="2239"/>
    <cellStyle name="입력 53 10 2" xfId="19801"/>
    <cellStyle name="입력 53 11" xfId="2240"/>
    <cellStyle name="입력 53 11 2" xfId="19802"/>
    <cellStyle name="입력 53 12" xfId="2241"/>
    <cellStyle name="입력 53 12 2" xfId="19803"/>
    <cellStyle name="입력 53 13" xfId="2242"/>
    <cellStyle name="입력 53 13 2" xfId="19804"/>
    <cellStyle name="입력 53 14" xfId="2243"/>
    <cellStyle name="입력 53 14 2" xfId="19805"/>
    <cellStyle name="입력 53 15" xfId="19806"/>
    <cellStyle name="입력 53 2" xfId="2244"/>
    <cellStyle name="입력 53 2 2" xfId="19807"/>
    <cellStyle name="입력 53 3" xfId="2245"/>
    <cellStyle name="입력 53 3 2" xfId="19808"/>
    <cellStyle name="입력 53 4" xfId="2246"/>
    <cellStyle name="입력 53 4 2" xfId="19809"/>
    <cellStyle name="입력 53 5" xfId="2247"/>
    <cellStyle name="입력 53 5 2" xfId="19810"/>
    <cellStyle name="입력 53 6" xfId="2248"/>
    <cellStyle name="입력 53 6 2" xfId="19811"/>
    <cellStyle name="입력 53 7" xfId="2249"/>
    <cellStyle name="입력 53 7 2" xfId="19812"/>
    <cellStyle name="입력 53 8" xfId="2250"/>
    <cellStyle name="입력 53 8 2" xfId="19813"/>
    <cellStyle name="입력 53 9" xfId="2251"/>
    <cellStyle name="입력 53 9 2" xfId="19814"/>
    <cellStyle name="입력 54" xfId="2252"/>
    <cellStyle name="입력 54 10" xfId="2253"/>
    <cellStyle name="입력 54 10 2" xfId="19815"/>
    <cellStyle name="입력 54 11" xfId="2254"/>
    <cellStyle name="입력 54 11 2" xfId="19816"/>
    <cellStyle name="입력 54 12" xfId="2255"/>
    <cellStyle name="입력 54 12 2" xfId="19817"/>
    <cellStyle name="입력 54 13" xfId="2256"/>
    <cellStyle name="입력 54 13 2" xfId="19818"/>
    <cellStyle name="입력 54 14" xfId="2257"/>
    <cellStyle name="입력 54 14 2" xfId="19819"/>
    <cellStyle name="입력 54 15" xfId="19820"/>
    <cellStyle name="입력 54 2" xfId="2258"/>
    <cellStyle name="입력 54 2 2" xfId="19821"/>
    <cellStyle name="입력 54 3" xfId="2259"/>
    <cellStyle name="입력 54 3 2" xfId="19822"/>
    <cellStyle name="입력 54 4" xfId="2260"/>
    <cellStyle name="입력 54 4 2" xfId="19823"/>
    <cellStyle name="입력 54 5" xfId="2261"/>
    <cellStyle name="입력 54 5 2" xfId="19824"/>
    <cellStyle name="입력 54 6" xfId="2262"/>
    <cellStyle name="입력 54 6 2" xfId="19825"/>
    <cellStyle name="입력 54 7" xfId="2263"/>
    <cellStyle name="입력 54 7 2" xfId="19826"/>
    <cellStyle name="입력 54 8" xfId="2264"/>
    <cellStyle name="입력 54 8 2" xfId="19827"/>
    <cellStyle name="입력 54 9" xfId="2265"/>
    <cellStyle name="입력 54 9 2" xfId="19828"/>
    <cellStyle name="입력 55" xfId="2266"/>
    <cellStyle name="입력 55 2" xfId="2267"/>
    <cellStyle name="입력 55 2 2" xfId="19829"/>
    <cellStyle name="입력 55 3" xfId="19830"/>
    <cellStyle name="입력 56" xfId="2268"/>
    <cellStyle name="입력 56 2" xfId="2269"/>
    <cellStyle name="입력 56 2 2" xfId="19831"/>
    <cellStyle name="입력 56 3" xfId="19832"/>
    <cellStyle name="입력 57" xfId="2270"/>
    <cellStyle name="입력 57 2" xfId="2271"/>
    <cellStyle name="입력 57 2 2" xfId="19833"/>
    <cellStyle name="입력 57 3" xfId="19834"/>
    <cellStyle name="입력 58" xfId="2272"/>
    <cellStyle name="입력 58 10" xfId="2273"/>
    <cellStyle name="입력 58 11" xfId="2274"/>
    <cellStyle name="입력 58 12" xfId="2275"/>
    <cellStyle name="입력 58 2" xfId="2276"/>
    <cellStyle name="입력 58 2 2" xfId="19835"/>
    <cellStyle name="입력 58 3" xfId="2277"/>
    <cellStyle name="입력 58 3 2" xfId="19836"/>
    <cellStyle name="입력 58 4" xfId="2278"/>
    <cellStyle name="입력 58 4 2" xfId="19837"/>
    <cellStyle name="입력 58 5" xfId="2279"/>
    <cellStyle name="입력 58 5 2" xfId="19838"/>
    <cellStyle name="입력 58 6" xfId="2280"/>
    <cellStyle name="입력 58 6 2" xfId="19839"/>
    <cellStyle name="입력 58 7" xfId="2281"/>
    <cellStyle name="입력 58 8" xfId="2282"/>
    <cellStyle name="입력 58 9" xfId="2283"/>
    <cellStyle name="입력 59" xfId="19840"/>
    <cellStyle name="입력 6" xfId="2284"/>
    <cellStyle name="입력 6 2" xfId="2285"/>
    <cellStyle name="입력 6 2 2" xfId="19841"/>
    <cellStyle name="입력 6 3" xfId="2286"/>
    <cellStyle name="입력 6 3 2" xfId="19842"/>
    <cellStyle name="입력 6 4" xfId="2287"/>
    <cellStyle name="입력 6 4 2" xfId="19843"/>
    <cellStyle name="입력 6 5" xfId="19844"/>
    <cellStyle name="입력 6 6" xfId="19845"/>
    <cellStyle name="입력 6 7" xfId="19846"/>
    <cellStyle name="입력 7" xfId="2288"/>
    <cellStyle name="입력 7 2" xfId="2289"/>
    <cellStyle name="입력 7 2 2" xfId="19847"/>
    <cellStyle name="입력 7 3" xfId="2290"/>
    <cellStyle name="입력 7 3 2" xfId="19848"/>
    <cellStyle name="입력 7 4" xfId="2291"/>
    <cellStyle name="입력 7 4 2" xfId="19849"/>
    <cellStyle name="입력 7 5" xfId="19850"/>
    <cellStyle name="입력 7 6" xfId="19851"/>
    <cellStyle name="입력 7 7" xfId="19852"/>
    <cellStyle name="입력 8" xfId="2292"/>
    <cellStyle name="입력 8 2" xfId="2293"/>
    <cellStyle name="입력 8 2 2" xfId="19853"/>
    <cellStyle name="입력 8 3" xfId="2294"/>
    <cellStyle name="입력 8 3 2" xfId="19854"/>
    <cellStyle name="입력 8 4" xfId="2295"/>
    <cellStyle name="입력 8 4 2" xfId="19855"/>
    <cellStyle name="입력 8 5" xfId="19856"/>
    <cellStyle name="입력 8 6" xfId="19857"/>
    <cellStyle name="입력 8 7" xfId="19858"/>
    <cellStyle name="입력 9" xfId="2296"/>
    <cellStyle name="입력 9 2" xfId="2297"/>
    <cellStyle name="입력 9 2 2" xfId="19859"/>
    <cellStyle name="입력 9 3" xfId="2298"/>
    <cellStyle name="입력 9 3 2" xfId="19860"/>
    <cellStyle name="입력 9 4" xfId="2299"/>
    <cellStyle name="입력 9 4 2" xfId="19861"/>
    <cellStyle name="입력 9 5" xfId="19862"/>
    <cellStyle name="입력 9 6" xfId="19863"/>
    <cellStyle name="입력 9 7" xfId="19864"/>
    <cellStyle name="자리수" xfId="2300"/>
    <cellStyle name="자리수 - 유형1" xfId="8673"/>
    <cellStyle name="자리수 10" xfId="8674"/>
    <cellStyle name="자리수 11" xfId="8675"/>
    <cellStyle name="자리수 12" xfId="8676"/>
    <cellStyle name="자리수 13" xfId="8677"/>
    <cellStyle name="자리수 14" xfId="8678"/>
    <cellStyle name="자리수 15" xfId="8679"/>
    <cellStyle name="자리수 16" xfId="8680"/>
    <cellStyle name="자리수 17" xfId="8681"/>
    <cellStyle name="자리수 18" xfId="8682"/>
    <cellStyle name="자리수 19" xfId="8683"/>
    <cellStyle name="자리수 2" xfId="8684"/>
    <cellStyle name="자리수 20" xfId="8685"/>
    <cellStyle name="자리수 21" xfId="8686"/>
    <cellStyle name="자리수 22" xfId="8687"/>
    <cellStyle name="자리수 23" xfId="8688"/>
    <cellStyle name="자리수 24" xfId="8689"/>
    <cellStyle name="자리수 25" xfId="8690"/>
    <cellStyle name="자리수 26" xfId="8691"/>
    <cellStyle name="자리수 3" xfId="8692"/>
    <cellStyle name="자리수 4" xfId="8693"/>
    <cellStyle name="자리수 5" xfId="8694"/>
    <cellStyle name="자리수 6" xfId="8695"/>
    <cellStyle name="자리수 7" xfId="8696"/>
    <cellStyle name="자리수 8" xfId="8697"/>
    <cellStyle name="자리수 9" xfId="8698"/>
    <cellStyle name="자리수_가설전기공사" xfId="8699"/>
    <cellStyle name="자리수0" xfId="2301"/>
    <cellStyle name="자리수0 10" xfId="2302"/>
    <cellStyle name="자리수0 10 2" xfId="19865"/>
    <cellStyle name="자리수0 11" xfId="2303"/>
    <cellStyle name="자리수0 11 2" xfId="19866"/>
    <cellStyle name="자리수0 12" xfId="2304"/>
    <cellStyle name="자리수0 12 2" xfId="19867"/>
    <cellStyle name="자리수0 13" xfId="2305"/>
    <cellStyle name="자리수0 13 2" xfId="19868"/>
    <cellStyle name="자리수0 14" xfId="2306"/>
    <cellStyle name="자리수0 14 2" xfId="19869"/>
    <cellStyle name="자리수0 15" xfId="2307"/>
    <cellStyle name="자리수0 15 2" xfId="19870"/>
    <cellStyle name="자리수0 16" xfId="2308"/>
    <cellStyle name="자리수0 16 2" xfId="19871"/>
    <cellStyle name="자리수0 17" xfId="2309"/>
    <cellStyle name="자리수0 17 2" xfId="19872"/>
    <cellStyle name="자리수0 18" xfId="2310"/>
    <cellStyle name="자리수0 18 2" xfId="19873"/>
    <cellStyle name="자리수0 19" xfId="2311"/>
    <cellStyle name="자리수0 19 2" xfId="19874"/>
    <cellStyle name="자리수0 2" xfId="2312"/>
    <cellStyle name="자리수0 2 10" xfId="2313"/>
    <cellStyle name="자리수0 2 11" xfId="2314"/>
    <cellStyle name="자리수0 2 12" xfId="2315"/>
    <cellStyle name="자리수0 2 13" xfId="2316"/>
    <cellStyle name="자리수0 2 14" xfId="2317"/>
    <cellStyle name="자리수0 2 15" xfId="2318"/>
    <cellStyle name="자리수0 2 16" xfId="2319"/>
    <cellStyle name="자리수0 2 17" xfId="2320"/>
    <cellStyle name="자리수0 2 18" xfId="2321"/>
    <cellStyle name="자리수0 2 19" xfId="2322"/>
    <cellStyle name="자리수0 2 2" xfId="2323"/>
    <cellStyle name="자리수0 2 2 10" xfId="2324"/>
    <cellStyle name="자리수0 2 2 11" xfId="2325"/>
    <cellStyle name="자리수0 2 2 12" xfId="2326"/>
    <cellStyle name="자리수0 2 2 13" xfId="2327"/>
    <cellStyle name="자리수0 2 2 14" xfId="2328"/>
    <cellStyle name="자리수0 2 2 15" xfId="2329"/>
    <cellStyle name="자리수0 2 2 16" xfId="2330"/>
    <cellStyle name="자리수0 2 2 17" xfId="2331"/>
    <cellStyle name="자리수0 2 2 18" xfId="2332"/>
    <cellStyle name="자리수0 2 2 19" xfId="2333"/>
    <cellStyle name="자리수0 2 2 2" xfId="2334"/>
    <cellStyle name="자리수0 2 2 20" xfId="2335"/>
    <cellStyle name="자리수0 2 2 21" xfId="2336"/>
    <cellStyle name="자리수0 2 2 3" xfId="2337"/>
    <cellStyle name="자리수0 2 2 4" xfId="2338"/>
    <cellStyle name="자리수0 2 2 5" xfId="2339"/>
    <cellStyle name="자리수0 2 2 6" xfId="2340"/>
    <cellStyle name="자리수0 2 2 7" xfId="2341"/>
    <cellStyle name="자리수0 2 2 8" xfId="2342"/>
    <cellStyle name="자리수0 2 2 9" xfId="2343"/>
    <cellStyle name="자리수0 2 20" xfId="2344"/>
    <cellStyle name="자리수0 2 21" xfId="2345"/>
    <cellStyle name="자리수0 2 22" xfId="2346"/>
    <cellStyle name="자리수0 2 23" xfId="2347"/>
    <cellStyle name="자리수0 2 24" xfId="2348"/>
    <cellStyle name="자리수0 2 25" xfId="2349"/>
    <cellStyle name="자리수0 2 3" xfId="2350"/>
    <cellStyle name="자리수0 2 3 2" xfId="19875"/>
    <cellStyle name="자리수0 2 4" xfId="2351"/>
    <cellStyle name="자리수0 2 4 2" xfId="19876"/>
    <cellStyle name="자리수0 2 5" xfId="2352"/>
    <cellStyle name="자리수0 2 5 2" xfId="19877"/>
    <cellStyle name="자리수0 2 6" xfId="2353"/>
    <cellStyle name="자리수0 2 6 2" xfId="19878"/>
    <cellStyle name="자리수0 2 7" xfId="2354"/>
    <cellStyle name="자리수0 2 8" xfId="2355"/>
    <cellStyle name="자리수0 2 9" xfId="2356"/>
    <cellStyle name="자리수0 20" xfId="2357"/>
    <cellStyle name="자리수0 20 2" xfId="19879"/>
    <cellStyle name="자리수0 21" xfId="2358"/>
    <cellStyle name="자리수0 21 2" xfId="19880"/>
    <cellStyle name="자리수0 22" xfId="2359"/>
    <cellStyle name="자리수0 22 2" xfId="19881"/>
    <cellStyle name="자리수0 23" xfId="2360"/>
    <cellStyle name="자리수0 23 2" xfId="19882"/>
    <cellStyle name="자리수0 24" xfId="2361"/>
    <cellStyle name="자리수0 24 2" xfId="19883"/>
    <cellStyle name="자리수0 25" xfId="2362"/>
    <cellStyle name="자리수0 25 2" xfId="19884"/>
    <cellStyle name="자리수0 26" xfId="2363"/>
    <cellStyle name="자리수0 26 2" xfId="19885"/>
    <cellStyle name="자리수0 27" xfId="2364"/>
    <cellStyle name="자리수0 27 2" xfId="19886"/>
    <cellStyle name="자리수0 28" xfId="2365"/>
    <cellStyle name="자리수0 28 2" xfId="19887"/>
    <cellStyle name="자리수0 29" xfId="2366"/>
    <cellStyle name="자리수0 29 2" xfId="19888"/>
    <cellStyle name="자리수0 3" xfId="2367"/>
    <cellStyle name="자리수0 3 10" xfId="2368"/>
    <cellStyle name="자리수0 3 11" xfId="2369"/>
    <cellStyle name="자리수0 3 12" xfId="2370"/>
    <cellStyle name="자리수0 3 13" xfId="2371"/>
    <cellStyle name="자리수0 3 14" xfId="2372"/>
    <cellStyle name="자리수0 3 15" xfId="2373"/>
    <cellStyle name="자리수0 3 16" xfId="2374"/>
    <cellStyle name="자리수0 3 17" xfId="2375"/>
    <cellStyle name="자리수0 3 18" xfId="2376"/>
    <cellStyle name="자리수0 3 19" xfId="2377"/>
    <cellStyle name="자리수0 3 2" xfId="2378"/>
    <cellStyle name="자리수0 3 2 10" xfId="2379"/>
    <cellStyle name="자리수0 3 2 11" xfId="2380"/>
    <cellStyle name="자리수0 3 2 12" xfId="2381"/>
    <cellStyle name="자리수0 3 2 13" xfId="2382"/>
    <cellStyle name="자리수0 3 2 14" xfId="2383"/>
    <cellStyle name="자리수0 3 2 15" xfId="2384"/>
    <cellStyle name="자리수0 3 2 16" xfId="2385"/>
    <cellStyle name="자리수0 3 2 17" xfId="2386"/>
    <cellStyle name="자리수0 3 2 18" xfId="2387"/>
    <cellStyle name="자리수0 3 2 19" xfId="2388"/>
    <cellStyle name="자리수0 3 2 2" xfId="2389"/>
    <cellStyle name="자리수0 3 2 20" xfId="2390"/>
    <cellStyle name="자리수0 3 2 21" xfId="2391"/>
    <cellStyle name="자리수0 3 2 3" xfId="2392"/>
    <cellStyle name="자리수0 3 2 4" xfId="2393"/>
    <cellStyle name="자리수0 3 2 5" xfId="2394"/>
    <cellStyle name="자리수0 3 2 6" xfId="2395"/>
    <cellStyle name="자리수0 3 2 7" xfId="2396"/>
    <cellStyle name="자리수0 3 2 8" xfId="2397"/>
    <cellStyle name="자리수0 3 2 9" xfId="2398"/>
    <cellStyle name="자리수0 3 20" xfId="2399"/>
    <cellStyle name="자리수0 3 21" xfId="2400"/>
    <cellStyle name="자리수0 3 22" xfId="2401"/>
    <cellStyle name="자리수0 3 23" xfId="2402"/>
    <cellStyle name="자리수0 3 24" xfId="2403"/>
    <cellStyle name="자리수0 3 25" xfId="2404"/>
    <cellStyle name="자리수0 3 3" xfId="2405"/>
    <cellStyle name="자리수0 3 3 2" xfId="19889"/>
    <cellStyle name="자리수0 3 4" xfId="2406"/>
    <cellStyle name="자리수0 3 4 2" xfId="19890"/>
    <cellStyle name="자리수0 3 5" xfId="2407"/>
    <cellStyle name="자리수0 3 5 2" xfId="19891"/>
    <cellStyle name="자리수0 3 6" xfId="2408"/>
    <cellStyle name="자리수0 3 6 2" xfId="19892"/>
    <cellStyle name="자리수0 3 7" xfId="2409"/>
    <cellStyle name="자리수0 3 8" xfId="2410"/>
    <cellStyle name="자리수0 3 9" xfId="2411"/>
    <cellStyle name="자리수0 30" xfId="2412"/>
    <cellStyle name="자리수0 30 2" xfId="19893"/>
    <cellStyle name="자리수0 31" xfId="2413"/>
    <cellStyle name="자리수0 32" xfId="2414"/>
    <cellStyle name="자리수0 33" xfId="2415"/>
    <cellStyle name="자리수0 34" xfId="2416"/>
    <cellStyle name="자리수0 35" xfId="2417"/>
    <cellStyle name="자리수0 36" xfId="2418"/>
    <cellStyle name="자리수0 37" xfId="2419"/>
    <cellStyle name="자리수0 38" xfId="2420"/>
    <cellStyle name="자리수0 39" xfId="2421"/>
    <cellStyle name="자리수0 4" xfId="2422"/>
    <cellStyle name="자리수0 4 10" xfId="2423"/>
    <cellStyle name="자리수0 4 11" xfId="2424"/>
    <cellStyle name="자리수0 4 12" xfId="2425"/>
    <cellStyle name="자리수0 4 13" xfId="2426"/>
    <cellStyle name="자리수0 4 14" xfId="2427"/>
    <cellStyle name="자리수0 4 15" xfId="2428"/>
    <cellStyle name="자리수0 4 16" xfId="2429"/>
    <cellStyle name="자리수0 4 17" xfId="2430"/>
    <cellStyle name="자리수0 4 18" xfId="2431"/>
    <cellStyle name="자리수0 4 19" xfId="2432"/>
    <cellStyle name="자리수0 4 2" xfId="2433"/>
    <cellStyle name="자리수0 4 2 10" xfId="2434"/>
    <cellStyle name="자리수0 4 2 11" xfId="2435"/>
    <cellStyle name="자리수0 4 2 12" xfId="2436"/>
    <cellStyle name="자리수0 4 2 13" xfId="2437"/>
    <cellStyle name="자리수0 4 2 14" xfId="2438"/>
    <cellStyle name="자리수0 4 2 15" xfId="2439"/>
    <cellStyle name="자리수0 4 2 16" xfId="2440"/>
    <cellStyle name="자리수0 4 2 17" xfId="2441"/>
    <cellStyle name="자리수0 4 2 18" xfId="2442"/>
    <cellStyle name="자리수0 4 2 19" xfId="2443"/>
    <cellStyle name="자리수0 4 2 2" xfId="2444"/>
    <cellStyle name="자리수0 4 2 20" xfId="2445"/>
    <cellStyle name="자리수0 4 2 21" xfId="2446"/>
    <cellStyle name="자리수0 4 2 3" xfId="2447"/>
    <cellStyle name="자리수0 4 2 4" xfId="2448"/>
    <cellStyle name="자리수0 4 2 5" xfId="2449"/>
    <cellStyle name="자리수0 4 2 6" xfId="2450"/>
    <cellStyle name="자리수0 4 2 7" xfId="2451"/>
    <cellStyle name="자리수0 4 2 8" xfId="2452"/>
    <cellStyle name="자리수0 4 2 9" xfId="2453"/>
    <cellStyle name="자리수0 4 20" xfId="2454"/>
    <cellStyle name="자리수0 4 21" xfId="2455"/>
    <cellStyle name="자리수0 4 22" xfId="2456"/>
    <cellStyle name="자리수0 4 23" xfId="2457"/>
    <cellStyle name="자리수0 4 24" xfId="2458"/>
    <cellStyle name="자리수0 4 25" xfId="2459"/>
    <cellStyle name="자리수0 4 3" xfId="2460"/>
    <cellStyle name="자리수0 4 3 2" xfId="19894"/>
    <cellStyle name="자리수0 4 4" xfId="2461"/>
    <cellStyle name="자리수0 4 4 2" xfId="19895"/>
    <cellStyle name="자리수0 4 5" xfId="2462"/>
    <cellStyle name="자리수0 4 5 2" xfId="19896"/>
    <cellStyle name="자리수0 4 6" xfId="2463"/>
    <cellStyle name="자리수0 4 6 2" xfId="19897"/>
    <cellStyle name="자리수0 4 7" xfId="2464"/>
    <cellStyle name="자리수0 4 8" xfId="2465"/>
    <cellStyle name="자리수0 4 9" xfId="2466"/>
    <cellStyle name="자리수0 40" xfId="2467"/>
    <cellStyle name="자리수0 41" xfId="2468"/>
    <cellStyle name="자리수0 42" xfId="2469"/>
    <cellStyle name="자리수0 43" xfId="2470"/>
    <cellStyle name="자리수0 44" xfId="2471"/>
    <cellStyle name="자리수0 45" xfId="2472"/>
    <cellStyle name="자리수0 46" xfId="2473"/>
    <cellStyle name="자리수0 47" xfId="2474"/>
    <cellStyle name="자리수0 48" xfId="2475"/>
    <cellStyle name="자리수0 49" xfId="2476"/>
    <cellStyle name="자리수0 5" xfId="2477"/>
    <cellStyle name="자리수0 5 2" xfId="19898"/>
    <cellStyle name="자리수0 50" xfId="2478"/>
    <cellStyle name="자리수0 51" xfId="2479"/>
    <cellStyle name="자리수0 52" xfId="2480"/>
    <cellStyle name="자리수0 53" xfId="2481"/>
    <cellStyle name="자리수0 54" xfId="2482"/>
    <cellStyle name="자리수0 55" xfId="2483"/>
    <cellStyle name="자리수0 56" xfId="2484"/>
    <cellStyle name="자리수0 57" xfId="2485"/>
    <cellStyle name="자리수0 58" xfId="2486"/>
    <cellStyle name="자리수0 59" xfId="2487"/>
    <cellStyle name="자리수0 6" xfId="2488"/>
    <cellStyle name="자리수0 6 2" xfId="19899"/>
    <cellStyle name="자리수0 60" xfId="2489"/>
    <cellStyle name="자리수0 7" xfId="2490"/>
    <cellStyle name="자리수0 7 2" xfId="19900"/>
    <cellStyle name="자리수0 8" xfId="2491"/>
    <cellStyle name="자리수0 8 2" xfId="19901"/>
    <cellStyle name="자리수0 9" xfId="2492"/>
    <cellStyle name="자리수0 9 2" xfId="19902"/>
    <cellStyle name="자리수0_909경인여자대-스튜디오견적-9.14" xfId="19903"/>
    <cellStyle name="전화2자리" xfId="8700"/>
    <cellStyle name="전화3자리" xfId="8701"/>
    <cellStyle name="전화4자리" xfId="8702"/>
    <cellStyle name="점선" xfId="8703"/>
    <cellStyle name="제목 1 10" xfId="19904"/>
    <cellStyle name="제목 1 2" xfId="2493"/>
    <cellStyle name="제목 1 2 10" xfId="2494"/>
    <cellStyle name="제목 1 2 10 2" xfId="19905"/>
    <cellStyle name="제목 1 2 11" xfId="2495"/>
    <cellStyle name="제목 1 2 11 2" xfId="19906"/>
    <cellStyle name="제목 1 2 12" xfId="2496"/>
    <cellStyle name="제목 1 2 12 2" xfId="19907"/>
    <cellStyle name="제목 1 2 13" xfId="2497"/>
    <cellStyle name="제목 1 2 13 2" xfId="19908"/>
    <cellStyle name="제목 1 2 14" xfId="2498"/>
    <cellStyle name="제목 1 2 14 2" xfId="19909"/>
    <cellStyle name="제목 1 2 15" xfId="19910"/>
    <cellStyle name="제목 1 2 16" xfId="19911"/>
    <cellStyle name="제목 1 2 17" xfId="19912"/>
    <cellStyle name="제목 1 2 2" xfId="2499"/>
    <cellStyle name="제목 1 2 2 2" xfId="19913"/>
    <cellStyle name="제목 1 2 3" xfId="2500"/>
    <cellStyle name="제목 1 2 3 2" xfId="19914"/>
    <cellStyle name="제목 1 2 4" xfId="2501"/>
    <cellStyle name="제목 1 2 4 2" xfId="19915"/>
    <cellStyle name="제목 1 2 5" xfId="2502"/>
    <cellStyle name="제목 1 2 5 2" xfId="19916"/>
    <cellStyle name="제목 1 2 6" xfId="2503"/>
    <cellStyle name="제목 1 2 6 2" xfId="19917"/>
    <cellStyle name="제목 1 2 7" xfId="2504"/>
    <cellStyle name="제목 1 2 7 2" xfId="19918"/>
    <cellStyle name="제목 1 2 8" xfId="2505"/>
    <cellStyle name="제목 1 2 8 2" xfId="19919"/>
    <cellStyle name="제목 1 2 9" xfId="2506"/>
    <cellStyle name="제목 1 2 9 2" xfId="19920"/>
    <cellStyle name="제목 1 3" xfId="2507"/>
    <cellStyle name="제목 1 3 10" xfId="2508"/>
    <cellStyle name="제목 1 3 10 2" xfId="19921"/>
    <cellStyle name="제목 1 3 11" xfId="2509"/>
    <cellStyle name="제목 1 3 11 2" xfId="19922"/>
    <cellStyle name="제목 1 3 12" xfId="2510"/>
    <cellStyle name="제목 1 3 12 2" xfId="19923"/>
    <cellStyle name="제목 1 3 13" xfId="2511"/>
    <cellStyle name="제목 1 3 13 2" xfId="19924"/>
    <cellStyle name="제목 1 3 14" xfId="2512"/>
    <cellStyle name="제목 1 3 14 2" xfId="19925"/>
    <cellStyle name="제목 1 3 15" xfId="19926"/>
    <cellStyle name="제목 1 3 16" xfId="19927"/>
    <cellStyle name="제목 1 3 17" xfId="19928"/>
    <cellStyle name="제목 1 3 2" xfId="2513"/>
    <cellStyle name="제목 1 3 2 2" xfId="19929"/>
    <cellStyle name="제목 1 3 3" xfId="2514"/>
    <cellStyle name="제목 1 3 3 2" xfId="19930"/>
    <cellStyle name="제목 1 3 4" xfId="2515"/>
    <cellStyle name="제목 1 3 4 2" xfId="19931"/>
    <cellStyle name="제목 1 3 5" xfId="2516"/>
    <cellStyle name="제목 1 3 5 2" xfId="19932"/>
    <cellStyle name="제목 1 3 6" xfId="2517"/>
    <cellStyle name="제목 1 3 6 2" xfId="19933"/>
    <cellStyle name="제목 1 3 7" xfId="2518"/>
    <cellStyle name="제목 1 3 7 2" xfId="19934"/>
    <cellStyle name="제목 1 3 8" xfId="2519"/>
    <cellStyle name="제목 1 3 8 2" xfId="19935"/>
    <cellStyle name="제목 1 3 9" xfId="2520"/>
    <cellStyle name="제목 1 3 9 2" xfId="19936"/>
    <cellStyle name="제목 1 4" xfId="19937"/>
    <cellStyle name="제목 1 4 2" xfId="19938"/>
    <cellStyle name="제목 1 5" xfId="19939"/>
    <cellStyle name="제목 1 5 2" xfId="19940"/>
    <cellStyle name="제목 1 6" xfId="19941"/>
    <cellStyle name="제목 1 6 2" xfId="19942"/>
    <cellStyle name="제목 1 7" xfId="19943"/>
    <cellStyle name="제목 1 7 2" xfId="19944"/>
    <cellStyle name="제목 1 8" xfId="19945"/>
    <cellStyle name="제목 1 8 2" xfId="19946"/>
    <cellStyle name="제목 1 9" xfId="19947"/>
    <cellStyle name="제목 1 9 2" xfId="19948"/>
    <cellStyle name="제목 1(左)" xfId="8704"/>
    <cellStyle name="제목 1(中)" xfId="8705"/>
    <cellStyle name="제목 10" xfId="19949"/>
    <cellStyle name="제목 10 2" xfId="19950"/>
    <cellStyle name="제목 11" xfId="19951"/>
    <cellStyle name="제목 11 2" xfId="19952"/>
    <cellStyle name="제목 12" xfId="19953"/>
    <cellStyle name="제목 12 2" xfId="19954"/>
    <cellStyle name="제목 13" xfId="19955"/>
    <cellStyle name="제목 13 2" xfId="19956"/>
    <cellStyle name="제목 14" xfId="19957"/>
    <cellStyle name="제목 14 2" xfId="19958"/>
    <cellStyle name="제목 15" xfId="19959"/>
    <cellStyle name="제목 15 2" xfId="19960"/>
    <cellStyle name="제목 16" xfId="19961"/>
    <cellStyle name="제목 16 2" xfId="19962"/>
    <cellStyle name="제목 17" xfId="19963"/>
    <cellStyle name="제목 17 2" xfId="19964"/>
    <cellStyle name="제목 18" xfId="19965"/>
    <cellStyle name="제목 18 2" xfId="19966"/>
    <cellStyle name="제목 19" xfId="19967"/>
    <cellStyle name="제목 19 2" xfId="19968"/>
    <cellStyle name="제목 2 10" xfId="19969"/>
    <cellStyle name="제목 2 2" xfId="2521"/>
    <cellStyle name="제목 2 2 10" xfId="2522"/>
    <cellStyle name="제목 2 2 10 2" xfId="19970"/>
    <cellStyle name="제목 2 2 11" xfId="2523"/>
    <cellStyle name="제목 2 2 11 2" xfId="19971"/>
    <cellStyle name="제목 2 2 12" xfId="2524"/>
    <cellStyle name="제목 2 2 12 2" xfId="19972"/>
    <cellStyle name="제목 2 2 13" xfId="2525"/>
    <cellStyle name="제목 2 2 13 2" xfId="19973"/>
    <cellStyle name="제목 2 2 14" xfId="2526"/>
    <cellStyle name="제목 2 2 14 2" xfId="19974"/>
    <cellStyle name="제목 2 2 15" xfId="19975"/>
    <cellStyle name="제목 2 2 16" xfId="19976"/>
    <cellStyle name="제목 2 2 17" xfId="19977"/>
    <cellStyle name="제목 2 2 2" xfId="2527"/>
    <cellStyle name="제목 2 2 2 2" xfId="19978"/>
    <cellStyle name="제목 2 2 3" xfId="2528"/>
    <cellStyle name="제목 2 2 3 2" xfId="19979"/>
    <cellStyle name="제목 2 2 4" xfId="2529"/>
    <cellStyle name="제목 2 2 4 2" xfId="19980"/>
    <cellStyle name="제목 2 2 5" xfId="2530"/>
    <cellStyle name="제목 2 2 5 2" xfId="19981"/>
    <cellStyle name="제목 2 2 6" xfId="2531"/>
    <cellStyle name="제목 2 2 6 2" xfId="19982"/>
    <cellStyle name="제목 2 2 7" xfId="2532"/>
    <cellStyle name="제목 2 2 7 2" xfId="19983"/>
    <cellStyle name="제목 2 2 8" xfId="2533"/>
    <cellStyle name="제목 2 2 8 2" xfId="19984"/>
    <cellStyle name="제목 2 2 9" xfId="2534"/>
    <cellStyle name="제목 2 2 9 2" xfId="19985"/>
    <cellStyle name="제목 2 3" xfId="2535"/>
    <cellStyle name="제목 2 3 10" xfId="2536"/>
    <cellStyle name="제목 2 3 10 2" xfId="19986"/>
    <cellStyle name="제목 2 3 11" xfId="2537"/>
    <cellStyle name="제목 2 3 11 2" xfId="19987"/>
    <cellStyle name="제목 2 3 12" xfId="2538"/>
    <cellStyle name="제목 2 3 12 2" xfId="19988"/>
    <cellStyle name="제목 2 3 13" xfId="2539"/>
    <cellStyle name="제목 2 3 13 2" xfId="19989"/>
    <cellStyle name="제목 2 3 14" xfId="2540"/>
    <cellStyle name="제목 2 3 14 2" xfId="19990"/>
    <cellStyle name="제목 2 3 15" xfId="19991"/>
    <cellStyle name="제목 2 3 16" xfId="19992"/>
    <cellStyle name="제목 2 3 17" xfId="19993"/>
    <cellStyle name="제목 2 3 2" xfId="2541"/>
    <cellStyle name="제목 2 3 2 2" xfId="19994"/>
    <cellStyle name="제목 2 3 3" xfId="2542"/>
    <cellStyle name="제목 2 3 3 2" xfId="19995"/>
    <cellStyle name="제목 2 3 4" xfId="2543"/>
    <cellStyle name="제목 2 3 4 2" xfId="19996"/>
    <cellStyle name="제목 2 3 5" xfId="2544"/>
    <cellStyle name="제목 2 3 5 2" xfId="19997"/>
    <cellStyle name="제목 2 3 6" xfId="2545"/>
    <cellStyle name="제목 2 3 6 2" xfId="19998"/>
    <cellStyle name="제목 2 3 7" xfId="2546"/>
    <cellStyle name="제목 2 3 7 2" xfId="19999"/>
    <cellStyle name="제목 2 3 8" xfId="2547"/>
    <cellStyle name="제목 2 3 8 2" xfId="20000"/>
    <cellStyle name="제목 2 3 9" xfId="2548"/>
    <cellStyle name="제목 2 3 9 2" xfId="20001"/>
    <cellStyle name="제목 2 4" xfId="20002"/>
    <cellStyle name="제목 2 4 2" xfId="20003"/>
    <cellStyle name="제목 2 5" xfId="20004"/>
    <cellStyle name="제목 2 5 2" xfId="20005"/>
    <cellStyle name="제목 2 6" xfId="20006"/>
    <cellStyle name="제목 2 6 2" xfId="20007"/>
    <cellStyle name="제목 2 7" xfId="20008"/>
    <cellStyle name="제목 2 7 2" xfId="20009"/>
    <cellStyle name="제목 2 8" xfId="20010"/>
    <cellStyle name="제목 2 8 2" xfId="20011"/>
    <cellStyle name="제목 2 9" xfId="20012"/>
    <cellStyle name="제목 2 9 2" xfId="20013"/>
    <cellStyle name="제목 20" xfId="20014"/>
    <cellStyle name="제목 20 2" xfId="20015"/>
    <cellStyle name="제목 21" xfId="20016"/>
    <cellStyle name="제목 3 10" xfId="20017"/>
    <cellStyle name="제목 3 2" xfId="2549"/>
    <cellStyle name="제목 3 2 10" xfId="2550"/>
    <cellStyle name="제목 3 2 10 2" xfId="20018"/>
    <cellStyle name="제목 3 2 11" xfId="2551"/>
    <cellStyle name="제목 3 2 11 2" xfId="20019"/>
    <cellStyle name="제목 3 2 12" xfId="2552"/>
    <cellStyle name="제목 3 2 12 2" xfId="20020"/>
    <cellStyle name="제목 3 2 13" xfId="2553"/>
    <cellStyle name="제목 3 2 13 2" xfId="20021"/>
    <cellStyle name="제목 3 2 14" xfId="2554"/>
    <cellStyle name="제목 3 2 14 2" xfId="20022"/>
    <cellStyle name="제목 3 2 15" xfId="20023"/>
    <cellStyle name="제목 3 2 16" xfId="20024"/>
    <cellStyle name="제목 3 2 17" xfId="20025"/>
    <cellStyle name="제목 3 2 2" xfId="2555"/>
    <cellStyle name="제목 3 2 2 2" xfId="20026"/>
    <cellStyle name="제목 3 2 3" xfId="2556"/>
    <cellStyle name="제목 3 2 3 2" xfId="20027"/>
    <cellStyle name="제목 3 2 4" xfId="2557"/>
    <cellStyle name="제목 3 2 4 2" xfId="20028"/>
    <cellStyle name="제목 3 2 5" xfId="2558"/>
    <cellStyle name="제목 3 2 5 2" xfId="20029"/>
    <cellStyle name="제목 3 2 6" xfId="2559"/>
    <cellStyle name="제목 3 2 6 2" xfId="20030"/>
    <cellStyle name="제목 3 2 7" xfId="2560"/>
    <cellStyle name="제목 3 2 7 2" xfId="20031"/>
    <cellStyle name="제목 3 2 8" xfId="2561"/>
    <cellStyle name="제목 3 2 8 2" xfId="20032"/>
    <cellStyle name="제목 3 2 9" xfId="2562"/>
    <cellStyle name="제목 3 2 9 2" xfId="20033"/>
    <cellStyle name="제목 3 3" xfId="2563"/>
    <cellStyle name="제목 3 3 10" xfId="2564"/>
    <cellStyle name="제목 3 3 10 2" xfId="20034"/>
    <cellStyle name="제목 3 3 11" xfId="2565"/>
    <cellStyle name="제목 3 3 11 2" xfId="20035"/>
    <cellStyle name="제목 3 3 12" xfId="2566"/>
    <cellStyle name="제목 3 3 12 2" xfId="20036"/>
    <cellStyle name="제목 3 3 13" xfId="2567"/>
    <cellStyle name="제목 3 3 13 2" xfId="20037"/>
    <cellStyle name="제목 3 3 14" xfId="2568"/>
    <cellStyle name="제목 3 3 14 2" xfId="20038"/>
    <cellStyle name="제목 3 3 15" xfId="20039"/>
    <cellStyle name="제목 3 3 16" xfId="20040"/>
    <cellStyle name="제목 3 3 17" xfId="20041"/>
    <cellStyle name="제목 3 3 2" xfId="2569"/>
    <cellStyle name="제목 3 3 2 2" xfId="20042"/>
    <cellStyle name="제목 3 3 3" xfId="2570"/>
    <cellStyle name="제목 3 3 3 2" xfId="20043"/>
    <cellStyle name="제목 3 3 4" xfId="2571"/>
    <cellStyle name="제목 3 3 4 2" xfId="20044"/>
    <cellStyle name="제목 3 3 5" xfId="2572"/>
    <cellStyle name="제목 3 3 5 2" xfId="20045"/>
    <cellStyle name="제목 3 3 6" xfId="2573"/>
    <cellStyle name="제목 3 3 6 2" xfId="20046"/>
    <cellStyle name="제목 3 3 7" xfId="2574"/>
    <cellStyle name="제목 3 3 7 2" xfId="20047"/>
    <cellStyle name="제목 3 3 8" xfId="2575"/>
    <cellStyle name="제목 3 3 8 2" xfId="20048"/>
    <cellStyle name="제목 3 3 9" xfId="2576"/>
    <cellStyle name="제목 3 3 9 2" xfId="20049"/>
    <cellStyle name="제목 3 4" xfId="20050"/>
    <cellStyle name="제목 3 4 2" xfId="20051"/>
    <cellStyle name="제목 3 5" xfId="20052"/>
    <cellStyle name="제목 3 5 2" xfId="20053"/>
    <cellStyle name="제목 3 6" xfId="20054"/>
    <cellStyle name="제목 3 6 2" xfId="20055"/>
    <cellStyle name="제목 3 7" xfId="20056"/>
    <cellStyle name="제목 3 7 2" xfId="20057"/>
    <cellStyle name="제목 3 8" xfId="20058"/>
    <cellStyle name="제목 3 8 2" xfId="20059"/>
    <cellStyle name="제목 3 9" xfId="20060"/>
    <cellStyle name="제목 3 9 2" xfId="20061"/>
    <cellStyle name="제목 4 10" xfId="20062"/>
    <cellStyle name="제목 4 2" xfId="2577"/>
    <cellStyle name="제목 4 2 10" xfId="2578"/>
    <cellStyle name="제목 4 2 10 2" xfId="20063"/>
    <cellStyle name="제목 4 2 11" xfId="2579"/>
    <cellStyle name="제목 4 2 11 2" xfId="20064"/>
    <cellStyle name="제목 4 2 12" xfId="2580"/>
    <cellStyle name="제목 4 2 12 2" xfId="20065"/>
    <cellStyle name="제목 4 2 13" xfId="2581"/>
    <cellStyle name="제목 4 2 13 2" xfId="20066"/>
    <cellStyle name="제목 4 2 14" xfId="2582"/>
    <cellStyle name="제목 4 2 14 2" xfId="20067"/>
    <cellStyle name="제목 4 2 15" xfId="20068"/>
    <cellStyle name="제목 4 2 16" xfId="20069"/>
    <cellStyle name="제목 4 2 17" xfId="20070"/>
    <cellStyle name="제목 4 2 2" xfId="2583"/>
    <cellStyle name="제목 4 2 2 2" xfId="20071"/>
    <cellStyle name="제목 4 2 3" xfId="2584"/>
    <cellStyle name="제목 4 2 3 2" xfId="20072"/>
    <cellStyle name="제목 4 2 4" xfId="2585"/>
    <cellStyle name="제목 4 2 4 2" xfId="20073"/>
    <cellStyle name="제목 4 2 5" xfId="2586"/>
    <cellStyle name="제목 4 2 5 2" xfId="20074"/>
    <cellStyle name="제목 4 2 6" xfId="2587"/>
    <cellStyle name="제목 4 2 6 2" xfId="20075"/>
    <cellStyle name="제목 4 2 7" xfId="2588"/>
    <cellStyle name="제목 4 2 7 2" xfId="20076"/>
    <cellStyle name="제목 4 2 8" xfId="2589"/>
    <cellStyle name="제목 4 2 8 2" xfId="20077"/>
    <cellStyle name="제목 4 2 9" xfId="2590"/>
    <cellStyle name="제목 4 2 9 2" xfId="20078"/>
    <cellStyle name="제목 4 3" xfId="2591"/>
    <cellStyle name="제목 4 3 10" xfId="2592"/>
    <cellStyle name="제목 4 3 10 2" xfId="20079"/>
    <cellStyle name="제목 4 3 11" xfId="2593"/>
    <cellStyle name="제목 4 3 11 2" xfId="20080"/>
    <cellStyle name="제목 4 3 12" xfId="2594"/>
    <cellStyle name="제목 4 3 12 2" xfId="20081"/>
    <cellStyle name="제목 4 3 13" xfId="2595"/>
    <cellStyle name="제목 4 3 13 2" xfId="20082"/>
    <cellStyle name="제목 4 3 14" xfId="2596"/>
    <cellStyle name="제목 4 3 14 2" xfId="20083"/>
    <cellStyle name="제목 4 3 15" xfId="20084"/>
    <cellStyle name="제목 4 3 16" xfId="20085"/>
    <cellStyle name="제목 4 3 17" xfId="20086"/>
    <cellStyle name="제목 4 3 2" xfId="2597"/>
    <cellStyle name="제목 4 3 2 2" xfId="20087"/>
    <cellStyle name="제목 4 3 3" xfId="2598"/>
    <cellStyle name="제목 4 3 3 2" xfId="20088"/>
    <cellStyle name="제목 4 3 4" xfId="2599"/>
    <cellStyle name="제목 4 3 4 2" xfId="20089"/>
    <cellStyle name="제목 4 3 5" xfId="2600"/>
    <cellStyle name="제목 4 3 5 2" xfId="20090"/>
    <cellStyle name="제목 4 3 6" xfId="2601"/>
    <cellStyle name="제목 4 3 6 2" xfId="20091"/>
    <cellStyle name="제목 4 3 7" xfId="2602"/>
    <cellStyle name="제목 4 3 7 2" xfId="20092"/>
    <cellStyle name="제목 4 3 8" xfId="2603"/>
    <cellStyle name="제목 4 3 8 2" xfId="20093"/>
    <cellStyle name="제목 4 3 9" xfId="2604"/>
    <cellStyle name="제목 4 3 9 2" xfId="20094"/>
    <cellStyle name="제목 4 4" xfId="20095"/>
    <cellStyle name="제목 4 4 2" xfId="20096"/>
    <cellStyle name="제목 4 5" xfId="20097"/>
    <cellStyle name="제목 4 5 2" xfId="20098"/>
    <cellStyle name="제목 4 6" xfId="20099"/>
    <cellStyle name="제목 4 6 2" xfId="20100"/>
    <cellStyle name="제목 4 7" xfId="20101"/>
    <cellStyle name="제목 4 7 2" xfId="20102"/>
    <cellStyle name="제목 4 8" xfId="20103"/>
    <cellStyle name="제목 4 8 2" xfId="20104"/>
    <cellStyle name="제목 4 9" xfId="20105"/>
    <cellStyle name="제목 4 9 2" xfId="20106"/>
    <cellStyle name="제목 5" xfId="2605"/>
    <cellStyle name="제목 5 10" xfId="2606"/>
    <cellStyle name="제목 5 10 2" xfId="20107"/>
    <cellStyle name="제목 5 11" xfId="2607"/>
    <cellStyle name="제목 5 11 2" xfId="20108"/>
    <cellStyle name="제목 5 12" xfId="2608"/>
    <cellStyle name="제목 5 12 2" xfId="20109"/>
    <cellStyle name="제목 5 13" xfId="2609"/>
    <cellStyle name="제목 5 13 2" xfId="20110"/>
    <cellStyle name="제목 5 14" xfId="2610"/>
    <cellStyle name="제목 5 14 2" xfId="20111"/>
    <cellStyle name="제목 5 15" xfId="20112"/>
    <cellStyle name="제목 5 16" xfId="20113"/>
    <cellStyle name="제목 5 17" xfId="20114"/>
    <cellStyle name="제목 5 2" xfId="2611"/>
    <cellStyle name="제목 5 2 2" xfId="20115"/>
    <cellStyle name="제목 5 3" xfId="2612"/>
    <cellStyle name="제목 5 3 2" xfId="20116"/>
    <cellStyle name="제목 5 4" xfId="2613"/>
    <cellStyle name="제목 5 4 2" xfId="20117"/>
    <cellStyle name="제목 5 5" xfId="2614"/>
    <cellStyle name="제목 5 5 2" xfId="20118"/>
    <cellStyle name="제목 5 6" xfId="2615"/>
    <cellStyle name="제목 5 6 2" xfId="20119"/>
    <cellStyle name="제목 5 7" xfId="2616"/>
    <cellStyle name="제목 5 7 2" xfId="20120"/>
    <cellStyle name="제목 5 8" xfId="2617"/>
    <cellStyle name="제목 5 8 2" xfId="20121"/>
    <cellStyle name="제목 5 9" xfId="2618"/>
    <cellStyle name="제목 5 9 2" xfId="20122"/>
    <cellStyle name="제목 6" xfId="2619"/>
    <cellStyle name="제목 6 10" xfId="2620"/>
    <cellStyle name="제목 6 10 2" xfId="20123"/>
    <cellStyle name="제목 6 11" xfId="2621"/>
    <cellStyle name="제목 6 11 2" xfId="20124"/>
    <cellStyle name="제목 6 12" xfId="2622"/>
    <cellStyle name="제목 6 12 2" xfId="20125"/>
    <cellStyle name="제목 6 13" xfId="2623"/>
    <cellStyle name="제목 6 13 2" xfId="20126"/>
    <cellStyle name="제목 6 14" xfId="2624"/>
    <cellStyle name="제목 6 14 2" xfId="20127"/>
    <cellStyle name="제목 6 15" xfId="20128"/>
    <cellStyle name="제목 6 16" xfId="20129"/>
    <cellStyle name="제목 6 17" xfId="20130"/>
    <cellStyle name="제목 6 2" xfId="2625"/>
    <cellStyle name="제목 6 2 2" xfId="20131"/>
    <cellStyle name="제목 6 3" xfId="2626"/>
    <cellStyle name="제목 6 3 2" xfId="20132"/>
    <cellStyle name="제목 6 4" xfId="2627"/>
    <cellStyle name="제목 6 4 2" xfId="20133"/>
    <cellStyle name="제목 6 5" xfId="2628"/>
    <cellStyle name="제목 6 5 2" xfId="20134"/>
    <cellStyle name="제목 6 6" xfId="2629"/>
    <cellStyle name="제목 6 6 2" xfId="20135"/>
    <cellStyle name="제목 6 7" xfId="2630"/>
    <cellStyle name="제목 6 7 2" xfId="20136"/>
    <cellStyle name="제목 6 8" xfId="2631"/>
    <cellStyle name="제목 6 8 2" xfId="20137"/>
    <cellStyle name="제목 6 9" xfId="2632"/>
    <cellStyle name="제목 6 9 2" xfId="20138"/>
    <cellStyle name="제목 7" xfId="20139"/>
    <cellStyle name="제목 7 2" xfId="20140"/>
    <cellStyle name="제목 8" xfId="20141"/>
    <cellStyle name="제목 8 2" xfId="20142"/>
    <cellStyle name="제목 9" xfId="20143"/>
    <cellStyle name="제목 9 2" xfId="20144"/>
    <cellStyle name="제목[1 줄]" xfId="8706"/>
    <cellStyle name="제목[2줄 아래]" xfId="8707"/>
    <cellStyle name="제목[2줄 위]" xfId="8708"/>
    <cellStyle name="제목1" xfId="8709"/>
    <cellStyle name="제목2" xfId="8710"/>
    <cellStyle name="좋음 10" xfId="20145"/>
    <cellStyle name="좋음 2" xfId="2633"/>
    <cellStyle name="좋음 2 10" xfId="2634"/>
    <cellStyle name="좋음 2 10 2" xfId="20146"/>
    <cellStyle name="좋음 2 11" xfId="2635"/>
    <cellStyle name="좋음 2 11 2" xfId="20147"/>
    <cellStyle name="좋음 2 12" xfId="2636"/>
    <cellStyle name="좋음 2 12 2" xfId="20148"/>
    <cellStyle name="좋음 2 13" xfId="2637"/>
    <cellStyle name="좋음 2 13 2" xfId="20149"/>
    <cellStyle name="좋음 2 14" xfId="2638"/>
    <cellStyle name="좋음 2 14 2" xfId="20150"/>
    <cellStyle name="좋음 2 15" xfId="20151"/>
    <cellStyle name="좋음 2 2" xfId="2639"/>
    <cellStyle name="좋음 2 2 2" xfId="20152"/>
    <cellStyle name="좋음 2 3" xfId="2640"/>
    <cellStyle name="좋음 2 3 2" xfId="20153"/>
    <cellStyle name="좋음 2 4" xfId="2641"/>
    <cellStyle name="좋음 2 4 2" xfId="20154"/>
    <cellStyle name="좋음 2 5" xfId="2642"/>
    <cellStyle name="좋음 2 5 2" xfId="20155"/>
    <cellStyle name="좋음 2 6" xfId="2643"/>
    <cellStyle name="좋음 2 6 2" xfId="20156"/>
    <cellStyle name="좋음 2 7" xfId="2644"/>
    <cellStyle name="좋음 2 7 2" xfId="20157"/>
    <cellStyle name="좋음 2 8" xfId="2645"/>
    <cellStyle name="좋음 2 8 2" xfId="20158"/>
    <cellStyle name="좋음 2 9" xfId="2646"/>
    <cellStyle name="좋음 2 9 2" xfId="20159"/>
    <cellStyle name="좋음 3" xfId="2647"/>
    <cellStyle name="좋음 3 10" xfId="2648"/>
    <cellStyle name="좋음 3 10 2" xfId="20160"/>
    <cellStyle name="좋음 3 11" xfId="2649"/>
    <cellStyle name="좋음 3 11 2" xfId="20161"/>
    <cellStyle name="좋음 3 12" xfId="2650"/>
    <cellStyle name="좋음 3 12 2" xfId="20162"/>
    <cellStyle name="좋음 3 13" xfId="2651"/>
    <cellStyle name="좋음 3 13 2" xfId="20163"/>
    <cellStyle name="좋음 3 14" xfId="2652"/>
    <cellStyle name="좋음 3 14 2" xfId="20164"/>
    <cellStyle name="좋음 3 15" xfId="20165"/>
    <cellStyle name="좋음 3 2" xfId="2653"/>
    <cellStyle name="좋음 3 2 2" xfId="20166"/>
    <cellStyle name="좋음 3 3" xfId="2654"/>
    <cellStyle name="좋음 3 3 2" xfId="20167"/>
    <cellStyle name="좋음 3 4" xfId="2655"/>
    <cellStyle name="좋음 3 4 2" xfId="20168"/>
    <cellStyle name="좋음 3 5" xfId="2656"/>
    <cellStyle name="좋음 3 5 2" xfId="20169"/>
    <cellStyle name="좋음 3 6" xfId="2657"/>
    <cellStyle name="좋음 3 6 2" xfId="20170"/>
    <cellStyle name="좋음 3 7" xfId="2658"/>
    <cellStyle name="좋음 3 7 2" xfId="20171"/>
    <cellStyle name="좋음 3 8" xfId="2659"/>
    <cellStyle name="좋음 3 8 2" xfId="20172"/>
    <cellStyle name="좋음 3 9" xfId="2660"/>
    <cellStyle name="좋음 3 9 2" xfId="20173"/>
    <cellStyle name="좋음 4" xfId="20174"/>
    <cellStyle name="좋음 4 2" xfId="20175"/>
    <cellStyle name="좋음 5" xfId="20176"/>
    <cellStyle name="좋음 5 2" xfId="20177"/>
    <cellStyle name="좋음 6" xfId="20178"/>
    <cellStyle name="좋음 6 2" xfId="20179"/>
    <cellStyle name="좋음 7" xfId="20180"/>
    <cellStyle name="좋음 7 2" xfId="20181"/>
    <cellStyle name="좋음 8" xfId="20182"/>
    <cellStyle name="좋음 8 2" xfId="20183"/>
    <cellStyle name="좋음 9" xfId="20184"/>
    <cellStyle name="좋음 9 2" xfId="20185"/>
    <cellStyle name="준_내역금액(계)구하기_박스만들기_1(" xfId="8711"/>
    <cellStyle name="중앙(표준)" xfId="2661"/>
    <cellStyle name="중앙(표준) 2" xfId="20186"/>
    <cellStyle name="즂" xfId="2662"/>
    <cellStyle name="즂 2" xfId="20187"/>
    <cellStyle name="지정되지 않음" xfId="2663"/>
    <cellStyle name="지정되지 않음 10" xfId="2664"/>
    <cellStyle name="지정되지 않음 10 2" xfId="20188"/>
    <cellStyle name="지정되지 않음 11" xfId="2665"/>
    <cellStyle name="지정되지 않음 11 10" xfId="2666"/>
    <cellStyle name="지정되지 않음 11 10 2" xfId="20189"/>
    <cellStyle name="지정되지 않음 11 11" xfId="2667"/>
    <cellStyle name="지정되지 않음 11 11 2" xfId="20190"/>
    <cellStyle name="지정되지 않음 11 12" xfId="2668"/>
    <cellStyle name="지정되지 않음 11 12 2" xfId="20191"/>
    <cellStyle name="지정되지 않음 11 13" xfId="2669"/>
    <cellStyle name="지정되지 않음 11 13 2" xfId="20192"/>
    <cellStyle name="지정되지 않음 11 14" xfId="2670"/>
    <cellStyle name="지정되지 않음 11 14 2" xfId="20193"/>
    <cellStyle name="지정되지 않음 11 15" xfId="2671"/>
    <cellStyle name="지정되지 않음 11 15 2" xfId="20194"/>
    <cellStyle name="지정되지 않음 11 16" xfId="20195"/>
    <cellStyle name="지정되지 않음 11 2" xfId="2672"/>
    <cellStyle name="지정되지 않음 11 2 2" xfId="20196"/>
    <cellStyle name="지정되지 않음 11 3" xfId="2673"/>
    <cellStyle name="지정되지 않음 11 3 2" xfId="20197"/>
    <cellStyle name="지정되지 않음 11 4" xfId="2674"/>
    <cellStyle name="지정되지 않음 11 4 2" xfId="20198"/>
    <cellStyle name="지정되지 않음 11 5" xfId="2675"/>
    <cellStyle name="지정되지 않음 11 5 2" xfId="20199"/>
    <cellStyle name="지정되지 않음 11 6" xfId="2676"/>
    <cellStyle name="지정되지 않음 11 6 2" xfId="20200"/>
    <cellStyle name="지정되지 않음 11 7" xfId="2677"/>
    <cellStyle name="지정되지 않음 11 7 2" xfId="20201"/>
    <cellStyle name="지정되지 않음 11 8" xfId="2678"/>
    <cellStyle name="지정되지 않음 11 8 2" xfId="20202"/>
    <cellStyle name="지정되지 않음 11 9" xfId="2679"/>
    <cellStyle name="지정되지 않음 11 9 2" xfId="20203"/>
    <cellStyle name="지정되지 않음 12" xfId="2680"/>
    <cellStyle name="지정되지 않음 12 2" xfId="20204"/>
    <cellStyle name="지정되지 않음 13" xfId="2681"/>
    <cellStyle name="지정되지 않음 13 2" xfId="20205"/>
    <cellStyle name="지정되지 않음 14" xfId="2682"/>
    <cellStyle name="지정되지 않음 14 2" xfId="20206"/>
    <cellStyle name="지정되지 않음 15" xfId="2683"/>
    <cellStyle name="지정되지 않음 15 2" xfId="20207"/>
    <cellStyle name="지정되지 않음 16" xfId="2684"/>
    <cellStyle name="지정되지 않음 16 2" xfId="20208"/>
    <cellStyle name="지정되지 않음 17" xfId="2685"/>
    <cellStyle name="지정되지 않음 17 2" xfId="20209"/>
    <cellStyle name="지정되지 않음 18" xfId="2686"/>
    <cellStyle name="지정되지 않음 18 2" xfId="20210"/>
    <cellStyle name="지정되지 않음 19" xfId="2687"/>
    <cellStyle name="지정되지 않음 19 2" xfId="20211"/>
    <cellStyle name="지정되지 않음 2" xfId="2688"/>
    <cellStyle name="지정되지 않음 2 2" xfId="20212"/>
    <cellStyle name="지정되지 않음 20" xfId="2689"/>
    <cellStyle name="지정되지 않음 20 2" xfId="20213"/>
    <cellStyle name="지정되지 않음 21" xfId="2690"/>
    <cellStyle name="지정되지 않음 21 2" xfId="20214"/>
    <cellStyle name="지정되지 않음 22" xfId="2691"/>
    <cellStyle name="지정되지 않음 22 2" xfId="20215"/>
    <cellStyle name="지정되지 않음 23" xfId="2692"/>
    <cellStyle name="지정되지 않음 23 2" xfId="20216"/>
    <cellStyle name="지정되지 않음 24" xfId="2693"/>
    <cellStyle name="지정되지 않음 24 10" xfId="2694"/>
    <cellStyle name="지정되지 않음 24 10 2" xfId="20217"/>
    <cellStyle name="지정되지 않음 24 11" xfId="2695"/>
    <cellStyle name="지정되지 않음 24 11 2" xfId="20218"/>
    <cellStyle name="지정되지 않음 24 12" xfId="2696"/>
    <cellStyle name="지정되지 않음 24 12 2" xfId="20219"/>
    <cellStyle name="지정되지 않음 24 13" xfId="2697"/>
    <cellStyle name="지정되지 않음 24 13 2" xfId="20220"/>
    <cellStyle name="지정되지 않음 24 14" xfId="2698"/>
    <cellStyle name="지정되지 않음 24 14 2" xfId="20221"/>
    <cellStyle name="지정되지 않음 24 15" xfId="2699"/>
    <cellStyle name="지정되지 않음 24 15 2" xfId="20222"/>
    <cellStyle name="지정되지 않음 24 16" xfId="20223"/>
    <cellStyle name="지정되지 않음 24 2" xfId="2700"/>
    <cellStyle name="지정되지 않음 24 2 2" xfId="20224"/>
    <cellStyle name="지정되지 않음 24 3" xfId="2701"/>
    <cellStyle name="지정되지 않음 24 3 2" xfId="20225"/>
    <cellStyle name="지정되지 않음 24 4" xfId="2702"/>
    <cellStyle name="지정되지 않음 24 4 2" xfId="20226"/>
    <cellStyle name="지정되지 않음 24 5" xfId="2703"/>
    <cellStyle name="지정되지 않음 24 5 2" xfId="20227"/>
    <cellStyle name="지정되지 않음 24 6" xfId="2704"/>
    <cellStyle name="지정되지 않음 24 6 2" xfId="20228"/>
    <cellStyle name="지정되지 않음 24 7" xfId="2705"/>
    <cellStyle name="지정되지 않음 24 7 2" xfId="20229"/>
    <cellStyle name="지정되지 않음 24 8" xfId="2706"/>
    <cellStyle name="지정되지 않음 24 8 2" xfId="20230"/>
    <cellStyle name="지정되지 않음 24 9" xfId="2707"/>
    <cellStyle name="지정되지 않음 24 9 2" xfId="20231"/>
    <cellStyle name="지정되지 않음 25" xfId="2708"/>
    <cellStyle name="지정되지 않음 25 10" xfId="2709"/>
    <cellStyle name="지정되지 않음 25 10 2" xfId="20232"/>
    <cellStyle name="지정되지 않음 25 11" xfId="2710"/>
    <cellStyle name="지정되지 않음 25 11 2" xfId="20233"/>
    <cellStyle name="지정되지 않음 25 12" xfId="2711"/>
    <cellStyle name="지정되지 않음 25 12 2" xfId="20234"/>
    <cellStyle name="지정되지 않음 25 13" xfId="2712"/>
    <cellStyle name="지정되지 않음 25 13 2" xfId="20235"/>
    <cellStyle name="지정되지 않음 25 14" xfId="2713"/>
    <cellStyle name="지정되지 않음 25 14 2" xfId="20236"/>
    <cellStyle name="지정되지 않음 25 15" xfId="2714"/>
    <cellStyle name="지정되지 않음 25 15 2" xfId="20237"/>
    <cellStyle name="지정되지 않음 25 16" xfId="20238"/>
    <cellStyle name="지정되지 않음 25 2" xfId="2715"/>
    <cellStyle name="지정되지 않음 25 2 2" xfId="20239"/>
    <cellStyle name="지정되지 않음 25 3" xfId="2716"/>
    <cellStyle name="지정되지 않음 25 3 2" xfId="20240"/>
    <cellStyle name="지정되지 않음 25 4" xfId="2717"/>
    <cellStyle name="지정되지 않음 25 4 2" xfId="20241"/>
    <cellStyle name="지정되지 않음 25 5" xfId="2718"/>
    <cellStyle name="지정되지 않음 25 5 2" xfId="20242"/>
    <cellStyle name="지정되지 않음 25 6" xfId="2719"/>
    <cellStyle name="지정되지 않음 25 6 2" xfId="20243"/>
    <cellStyle name="지정되지 않음 25 7" xfId="2720"/>
    <cellStyle name="지정되지 않음 25 7 2" xfId="20244"/>
    <cellStyle name="지정되지 않음 25 8" xfId="2721"/>
    <cellStyle name="지정되지 않음 25 8 2" xfId="20245"/>
    <cellStyle name="지정되지 않음 25 9" xfId="2722"/>
    <cellStyle name="지정되지 않음 25 9 2" xfId="20246"/>
    <cellStyle name="지정되지 않음 26" xfId="2723"/>
    <cellStyle name="지정되지 않음 26 2" xfId="20247"/>
    <cellStyle name="지정되지 않음 27" xfId="2724"/>
    <cellStyle name="지정되지 않음 27 2" xfId="20248"/>
    <cellStyle name="지정되지 않음 28" xfId="2725"/>
    <cellStyle name="지정되지 않음 28 10" xfId="2726"/>
    <cellStyle name="지정되지 않음 28 10 2" xfId="20249"/>
    <cellStyle name="지정되지 않음 28 11" xfId="2727"/>
    <cellStyle name="지정되지 않음 28 11 2" xfId="20250"/>
    <cellStyle name="지정되지 않음 28 12" xfId="2728"/>
    <cellStyle name="지정되지 않음 28 12 2" xfId="20251"/>
    <cellStyle name="지정되지 않음 28 13" xfId="2729"/>
    <cellStyle name="지정되지 않음 28 13 2" xfId="20252"/>
    <cellStyle name="지정되지 않음 28 14" xfId="2730"/>
    <cellStyle name="지정되지 않음 28 14 2" xfId="20253"/>
    <cellStyle name="지정되지 않음 28 15" xfId="2731"/>
    <cellStyle name="지정되지 않음 28 15 2" xfId="20254"/>
    <cellStyle name="지정되지 않음 28 16" xfId="20255"/>
    <cellStyle name="지정되지 않음 28 2" xfId="2732"/>
    <cellStyle name="지정되지 않음 28 2 2" xfId="20256"/>
    <cellStyle name="지정되지 않음 28 3" xfId="2733"/>
    <cellStyle name="지정되지 않음 28 3 2" xfId="20257"/>
    <cellStyle name="지정되지 않음 28 4" xfId="2734"/>
    <cellStyle name="지정되지 않음 28 4 2" xfId="20258"/>
    <cellStyle name="지정되지 않음 28 5" xfId="2735"/>
    <cellStyle name="지정되지 않음 28 5 2" xfId="20259"/>
    <cellStyle name="지정되지 않음 28 6" xfId="2736"/>
    <cellStyle name="지정되지 않음 28 6 2" xfId="20260"/>
    <cellStyle name="지정되지 않음 28 7" xfId="2737"/>
    <cellStyle name="지정되지 않음 28 7 2" xfId="20261"/>
    <cellStyle name="지정되지 않음 28 8" xfId="2738"/>
    <cellStyle name="지정되지 않음 28 8 2" xfId="20262"/>
    <cellStyle name="지정되지 않음 28 9" xfId="2739"/>
    <cellStyle name="지정되지 않음 28 9 2" xfId="20263"/>
    <cellStyle name="지정되지 않음 29" xfId="2740"/>
    <cellStyle name="지정되지 않음 29 2" xfId="20264"/>
    <cellStyle name="지정되지 않음 3" xfId="2741"/>
    <cellStyle name="지정되지 않음 3 2" xfId="20265"/>
    <cellStyle name="지정되지 않음 30" xfId="2742"/>
    <cellStyle name="지정되지 않음 30 2" xfId="2743"/>
    <cellStyle name="지정되지 않음 30 2 2" xfId="20266"/>
    <cellStyle name="지정되지 않음 30 3" xfId="20267"/>
    <cellStyle name="지정되지 않음 31" xfId="2744"/>
    <cellStyle name="지정되지 않음 32" xfId="2745"/>
    <cellStyle name="지정되지 않음 33" xfId="2746"/>
    <cellStyle name="지정되지 않음 34" xfId="2747"/>
    <cellStyle name="지정되지 않음 35" xfId="2748"/>
    <cellStyle name="지정되지 않음 36" xfId="2749"/>
    <cellStyle name="지정되지 않음 37" xfId="2750"/>
    <cellStyle name="지정되지 않음 38" xfId="2751"/>
    <cellStyle name="지정되지 않음 39" xfId="2752"/>
    <cellStyle name="지정되지 않음 4" xfId="2753"/>
    <cellStyle name="지정되지 않음 4 2" xfId="20268"/>
    <cellStyle name="지정되지 않음 40" xfId="2754"/>
    <cellStyle name="지정되지 않음 41" xfId="2755"/>
    <cellStyle name="지정되지 않음 42" xfId="2756"/>
    <cellStyle name="지정되지 않음 43" xfId="2757"/>
    <cellStyle name="지정되지 않음 44" xfId="2758"/>
    <cellStyle name="지정되지 않음 45" xfId="2759"/>
    <cellStyle name="지정되지 않음 46" xfId="2760"/>
    <cellStyle name="지정되지 않음 47" xfId="2761"/>
    <cellStyle name="지정되지 않음 48" xfId="2762"/>
    <cellStyle name="지정되지 않음 49" xfId="2763"/>
    <cellStyle name="지정되지 않음 5" xfId="2764"/>
    <cellStyle name="지정되지 않음 5 2" xfId="20269"/>
    <cellStyle name="지정되지 않음 50" xfId="2765"/>
    <cellStyle name="지정되지 않음 51" xfId="2766"/>
    <cellStyle name="지정되지 않음 52" xfId="2767"/>
    <cellStyle name="지정되지 않음 53" xfId="2768"/>
    <cellStyle name="지정되지 않음 54" xfId="2769"/>
    <cellStyle name="지정되지 않음 55" xfId="2770"/>
    <cellStyle name="지정되지 않음 56" xfId="2771"/>
    <cellStyle name="지정되지 않음 57" xfId="2772"/>
    <cellStyle name="지정되지 않음 58" xfId="2773"/>
    <cellStyle name="지정되지 않음 59" xfId="2774"/>
    <cellStyle name="지정되지 않음 6" xfId="2775"/>
    <cellStyle name="지정되지 않음 6 2" xfId="20270"/>
    <cellStyle name="지정되지 않음 60" xfId="2776"/>
    <cellStyle name="지정되지 않음 7" xfId="2777"/>
    <cellStyle name="지정되지 않음 7 2" xfId="20271"/>
    <cellStyle name="지정되지 않음 8" xfId="2778"/>
    <cellStyle name="지정되지 않음 8 2" xfId="20272"/>
    <cellStyle name="지정되지 않음 9" xfId="2779"/>
    <cellStyle name="지정되지 않음 9 2" xfId="20273"/>
    <cellStyle name="지정되지 않음_909경인여자대-스튜디오견적-9.14" xfId="20274"/>
    <cellStyle name="지하철정렬" xfId="8712"/>
    <cellStyle name="千位分隔_HLJTV HD OB VAN-2.0" xfId="2780"/>
    <cellStyle name="超链接_Sonaps V2 PriceEstimation" xfId="3470"/>
    <cellStyle name="출력 10" xfId="20275"/>
    <cellStyle name="출력 2" xfId="2781"/>
    <cellStyle name="출력 2 10" xfId="2782"/>
    <cellStyle name="출력 2 10 2" xfId="20276"/>
    <cellStyle name="출력 2 11" xfId="2783"/>
    <cellStyle name="출력 2 11 2" xfId="20277"/>
    <cellStyle name="출력 2 12" xfId="2784"/>
    <cellStyle name="출력 2 12 2" xfId="20278"/>
    <cellStyle name="출력 2 13" xfId="2785"/>
    <cellStyle name="출력 2 13 2" xfId="20279"/>
    <cellStyle name="출력 2 14" xfId="2786"/>
    <cellStyle name="출력 2 14 2" xfId="20280"/>
    <cellStyle name="출력 2 15" xfId="20281"/>
    <cellStyle name="출력 2 16" xfId="20282"/>
    <cellStyle name="출력 2 17" xfId="20283"/>
    <cellStyle name="출력 2 2" xfId="2787"/>
    <cellStyle name="출력 2 2 2" xfId="20284"/>
    <cellStyle name="출력 2 3" xfId="2788"/>
    <cellStyle name="출력 2 3 2" xfId="20285"/>
    <cellStyle name="출력 2 4" xfId="2789"/>
    <cellStyle name="출력 2 4 2" xfId="20286"/>
    <cellStyle name="출력 2 5" xfId="2790"/>
    <cellStyle name="출력 2 5 2" xfId="20287"/>
    <cellStyle name="출력 2 6" xfId="2791"/>
    <cellStyle name="출력 2 6 2" xfId="20288"/>
    <cellStyle name="출력 2 7" xfId="2792"/>
    <cellStyle name="출력 2 7 2" xfId="20289"/>
    <cellStyle name="출력 2 8" xfId="2793"/>
    <cellStyle name="출력 2 8 2" xfId="20290"/>
    <cellStyle name="출력 2 9" xfId="2794"/>
    <cellStyle name="출력 2 9 2" xfId="20291"/>
    <cellStyle name="출력 3" xfId="2795"/>
    <cellStyle name="출력 3 10" xfId="2796"/>
    <cellStyle name="출력 3 10 2" xfId="20292"/>
    <cellStyle name="출력 3 11" xfId="2797"/>
    <cellStyle name="출력 3 11 2" xfId="20293"/>
    <cellStyle name="출력 3 12" xfId="2798"/>
    <cellStyle name="출력 3 12 2" xfId="20294"/>
    <cellStyle name="출력 3 13" xfId="2799"/>
    <cellStyle name="출력 3 13 2" xfId="20295"/>
    <cellStyle name="출력 3 14" xfId="2800"/>
    <cellStyle name="출력 3 14 2" xfId="20296"/>
    <cellStyle name="출력 3 15" xfId="20297"/>
    <cellStyle name="출력 3 16" xfId="20298"/>
    <cellStyle name="출력 3 17" xfId="20299"/>
    <cellStyle name="출력 3 2" xfId="2801"/>
    <cellStyle name="출력 3 2 2" xfId="20300"/>
    <cellStyle name="출력 3 3" xfId="2802"/>
    <cellStyle name="출력 3 3 2" xfId="20301"/>
    <cellStyle name="출력 3 4" xfId="2803"/>
    <cellStyle name="출력 3 4 2" xfId="20302"/>
    <cellStyle name="출력 3 5" xfId="2804"/>
    <cellStyle name="출력 3 5 2" xfId="20303"/>
    <cellStyle name="출력 3 6" xfId="2805"/>
    <cellStyle name="출력 3 6 2" xfId="20304"/>
    <cellStyle name="출력 3 7" xfId="2806"/>
    <cellStyle name="출력 3 7 2" xfId="20305"/>
    <cellStyle name="출력 3 8" xfId="2807"/>
    <cellStyle name="출력 3 8 2" xfId="20306"/>
    <cellStyle name="출력 3 9" xfId="2808"/>
    <cellStyle name="출력 3 9 2" xfId="20307"/>
    <cellStyle name="출력 4" xfId="20308"/>
    <cellStyle name="출력 4 2" xfId="20309"/>
    <cellStyle name="출력 5" xfId="20310"/>
    <cellStyle name="출력 5 2" xfId="20311"/>
    <cellStyle name="출력 6" xfId="20312"/>
    <cellStyle name="출력 6 2" xfId="20313"/>
    <cellStyle name="출력 7" xfId="20314"/>
    <cellStyle name="출력 7 2" xfId="20315"/>
    <cellStyle name="출력 8" xfId="20316"/>
    <cellStyle name="출력 8 2" xfId="20317"/>
    <cellStyle name="출력 9" xfId="20318"/>
    <cellStyle name="출력 9 2" xfId="20319"/>
    <cellStyle name="콤" xfId="2809"/>
    <cellStyle name="콤 2" xfId="20320"/>
    <cellStyle name="콤_3.우수" xfId="8713"/>
    <cellStyle name="콤_3.우수 2" xfId="20321"/>
    <cellStyle name="콤_3.우수_기본설계내역서(A안)" xfId="20322"/>
    <cellStyle name="콤_3.우수_기본설계내역서(A안) 2" xfId="20323"/>
    <cellStyle name="콤_3.우수_산출" xfId="20324"/>
    <cellStyle name="콤_3.우수_산출 2" xfId="20325"/>
    <cellStyle name="콤_3.우수_일위대가" xfId="20326"/>
    <cellStyle name="콤_3.우수_일위대가 2" xfId="20327"/>
    <cellStyle name="콤_3.우수_일위대가_산출" xfId="20328"/>
    <cellStyle name="콤_3.우수_일위대가_산출 2" xfId="20329"/>
    <cellStyle name="콤_3.우수_한국쏠텍-부평실시설계내역서(0701)" xfId="20330"/>
    <cellStyle name="콤_3.우수_한국쏠텍-부평실시설계내역서(0701) 2" xfId="20331"/>
    <cellStyle name="콤_3.우수_한국쏠텍-부평실시설계내역서(0701) 3" xfId="20332"/>
    <cellStyle name="콤_3.우수_한국쏠텍-부평실시설계내역서(0701)_김포아트홀100226" xfId="20333"/>
    <cellStyle name="콤_3.우수_한국쏠텍-부평실시설계내역서(0701)_김포아트홀100226 2" xfId="20334"/>
    <cellStyle name="콤_3.우수_한국쏠텍-부평실시설계내역서(0701)_단가조사표 " xfId="20335"/>
    <cellStyle name="콤_3.우수_한국쏠텍-부평실시설계내역서(0701)_단가조사표  2" xfId="20336"/>
    <cellStyle name="콤_3.우수_한국쏠텍-부평실시설계내역서(0701)_연세의료원ABMRC 20100401" xfId="20337"/>
    <cellStyle name="콤_3.우수_한국쏠텍-부평실시설계내역서(0701)_연세의료원ABMRC 20100401 2" xfId="20338"/>
    <cellStyle name="콤_3.우수_한국쏠텍-부평실시설계내역서(0701)_인테리어-2009일위대가20091217 (version 1)" xfId="20339"/>
    <cellStyle name="콤_3.우수_한국쏠텍-부평실시설계내역서(0701)_인테리어-2009일위대가20091217 (version 1) 2" xfId="20340"/>
    <cellStyle name="콤_3.우수_한국쏠텍-부평실시설계내역서(0701)_일위대가" xfId="20341"/>
    <cellStyle name="콤_3.우수_한국쏠텍-부평실시설계내역서(0701)_일위대가 2" xfId="20342"/>
    <cellStyle name="콤_4.오수" xfId="8714"/>
    <cellStyle name="콤_기본설계내역서(A안)" xfId="20343"/>
    <cellStyle name="콤_기본설계내역서(A안) 2" xfId="20344"/>
    <cellStyle name="콤_도로" xfId="8715"/>
    <cellStyle name="콤_미술관건립공사-중흥건설(주)" xfId="8716"/>
    <cellStyle name="콤_부대초안" xfId="8717"/>
    <cellStyle name="콤_부대초안_견적의뢰" xfId="8718"/>
    <cellStyle name="콤_부대초안_김포투찰" xfId="8719"/>
    <cellStyle name="콤_부대초안_김포투찰_견적의뢰" xfId="8720"/>
    <cellStyle name="콤_산출" xfId="20345"/>
    <cellStyle name="콤_산출 2" xfId="20346"/>
    <cellStyle name="콤_신관 PE-14 확장공사 계약내역서" xfId="8721"/>
    <cellStyle name="콤_신관 PE-14 확장공사 준공내역서" xfId="8722"/>
    <cellStyle name="콤_오수공수량산출서" xfId="8723"/>
    <cellStyle name="콤_오픈스튜디오-준공내역(총괄최종)" xfId="8724"/>
    <cellStyle name="콤_일위대가" xfId="20347"/>
    <cellStyle name="콤_일위대가 2" xfId="20348"/>
    <cellStyle name="콤_일위대가_산출" xfId="20349"/>
    <cellStyle name="콤_일위대가_산출 2" xfId="20350"/>
    <cellStyle name="콤_토목내역서" xfId="8725"/>
    <cellStyle name="콤_토목내역서_도로" xfId="8726"/>
    <cellStyle name="콤_토목내역서_부대초안" xfId="8727"/>
    <cellStyle name="콤_토목내역서_부대초안_견적의뢰" xfId="8728"/>
    <cellStyle name="콤_토목내역서_부대초안_김포투찰" xfId="8729"/>
    <cellStyle name="콤_토목내역서_부대초안_김포투찰_견적의뢰" xfId="8730"/>
    <cellStyle name="콤_한국쏠텍-부평실시설계내역서(0701)" xfId="20351"/>
    <cellStyle name="콤_한국쏠텍-부평실시설계내역서(0701) 2" xfId="20352"/>
    <cellStyle name="콤_한국쏠텍-부평실시설계내역서(0701) 3" xfId="20353"/>
    <cellStyle name="콤_한국쏠텍-부평실시설계내역서(0701)_김포아트홀100226" xfId="20354"/>
    <cellStyle name="콤_한국쏠텍-부평실시설계내역서(0701)_김포아트홀100226 2" xfId="20355"/>
    <cellStyle name="콤_한국쏠텍-부평실시설계내역서(0701)_단가조사표 " xfId="20356"/>
    <cellStyle name="콤_한국쏠텍-부평실시설계내역서(0701)_단가조사표  2" xfId="20357"/>
    <cellStyle name="콤_한국쏠텍-부평실시설계내역서(0701)_연세의료원ABMRC 20100401" xfId="20358"/>
    <cellStyle name="콤_한국쏠텍-부평실시설계내역서(0701)_연세의료원ABMRC 20100401 2" xfId="20359"/>
    <cellStyle name="콤_한국쏠텍-부평실시설계내역서(0701)_인테리어-2009일위대가20091217 (version 1)" xfId="20360"/>
    <cellStyle name="콤_한국쏠텍-부평실시설계내역서(0701)_인테리어-2009일위대가20091217 (version 1) 2" xfId="20361"/>
    <cellStyle name="콤_한국쏠텍-부평실시설계내역서(0701)_일위대가" xfId="20362"/>
    <cellStyle name="콤_한국쏠텍-부평실시설계내역서(0701)_일위대가 2" xfId="20363"/>
    <cellStyle name="콤냡?&lt;_x000f_$??: `1_1 " xfId="8731"/>
    <cellStyle name="콤마 [" xfId="2810"/>
    <cellStyle name="콤마 [ 2" xfId="20364"/>
    <cellStyle name="콤마 [#]" xfId="8732"/>
    <cellStyle name="콤마 []" xfId="8733"/>
    <cellStyle name="콤마 [_미술관건립공사-중흥건설(주)" xfId="8734"/>
    <cellStyle name="콤마 [0]" xfId="2811"/>
    <cellStyle name="콤마 [0] 2" xfId="20365"/>
    <cellStyle name="콤마 [0]/원" xfId="8735"/>
    <cellStyle name="콤마 [0]_  종  합  " xfId="8736"/>
    <cellStyle name="콤마 [0]kich" xfId="20366"/>
    <cellStyle name="콤마 [0]kich 2" xfId="20367"/>
    <cellStyle name="콤마 [0]kich1" xfId="20368"/>
    <cellStyle name="콤마 [0]kich1 2" xfId="20369"/>
    <cellStyle name="콤마 [0]기기자재비" xfId="8737"/>
    <cellStyle name="콤마 [0-1]" xfId="20370"/>
    <cellStyle name="콤마 [0-1] 2" xfId="20371"/>
    <cellStyle name="콤마 [0기성]" xfId="20372"/>
    <cellStyle name="콤마 [0기성] 2" xfId="20373"/>
    <cellStyle name="콤마 [2]" xfId="2812"/>
    <cellStyle name="콤마 [2] 2" xfId="20374"/>
    <cellStyle name="콤마 [2] 3" xfId="20375"/>
    <cellStyle name="콤마 [2] 4" xfId="20376"/>
    <cellStyle name="콤마 [3]" xfId="2813"/>
    <cellStyle name="콤마 [3] 2" xfId="20377"/>
    <cellStyle name="콤마 [금액]" xfId="8738"/>
    <cellStyle name="콤마 [소수]" xfId="8739"/>
    <cellStyle name="콤마 [수량]" xfId="8740"/>
    <cellStyle name="콤마 1" xfId="8741"/>
    <cellStyle name="콤마 1 2" xfId="20378"/>
    <cellStyle name="콤마(0)" xfId="8742"/>
    <cellStyle name="콤마(0)적" xfId="8743"/>
    <cellStyle name="콤마(0)적N" xfId="8744"/>
    <cellStyle name="콤마(1)" xfId="8745"/>
    <cellStyle name="콤마(1)적" xfId="8746"/>
    <cellStyle name="콤마(2)" xfId="8747"/>
    <cellStyle name="콤마(2)적" xfId="8748"/>
    <cellStyle name="콤마(3)" xfId="8749"/>
    <cellStyle name="콤마(3)적" xfId="8750"/>
    <cellStyle name="콤마(3)적N" xfId="8751"/>
    <cellStyle name="콤마(BLANK1)" xfId="20379"/>
    <cellStyle name="콤마(BLANK1) 2" xfId="20380"/>
    <cellStyle name="콤마(BLANK1-0)" xfId="20381"/>
    <cellStyle name="콤마(BLANK1-0) 2" xfId="20382"/>
    <cellStyle name="콤마(BLANK1-1)" xfId="20383"/>
    <cellStyle name="콤마(BLANK1-1) 2" xfId="20384"/>
    <cellStyle name="콤마(BLANK1-2)" xfId="20385"/>
    <cellStyle name="콤마(BLANK1-2) 2" xfId="20386"/>
    <cellStyle name="콤마(zero)" xfId="20387"/>
    <cellStyle name="콤마(zero) 2" xfId="20388"/>
    <cellStyle name="콤마[ ]" xfId="8752"/>
    <cellStyle name="콤마[*]" xfId="8753"/>
    <cellStyle name="콤마[,]" xfId="8754"/>
    <cellStyle name="콤마[,] 2" xfId="20389"/>
    <cellStyle name="콤마[.]" xfId="8755"/>
    <cellStyle name="콤마[0]" xfId="2814"/>
    <cellStyle name="콤마[0] 2" xfId="20390"/>
    <cellStyle name="콤마_   1997   " xfId="8756"/>
    <cellStyle name="콤마숫자" xfId="8757"/>
    <cellStyle name="타이틀" xfId="20391"/>
    <cellStyle name="타이틀 2" xfId="20392"/>
    <cellStyle name="토공" xfId="8758"/>
    <cellStyle name="토공 2" xfId="20393"/>
    <cellStyle name="통" xfId="2815"/>
    <cellStyle name="통 2" xfId="20394"/>
    <cellStyle name="통_3.우수" xfId="8759"/>
    <cellStyle name="통_3.우수 2" xfId="20395"/>
    <cellStyle name="통_3.우수_기본설계내역서(A안)" xfId="20396"/>
    <cellStyle name="통_3.우수_기본설계내역서(A안) 2" xfId="20397"/>
    <cellStyle name="통_3.우수_산출" xfId="20398"/>
    <cellStyle name="통_3.우수_산출 2" xfId="20399"/>
    <cellStyle name="통_3.우수_일위대가" xfId="20400"/>
    <cellStyle name="통_3.우수_일위대가 2" xfId="20401"/>
    <cellStyle name="통_3.우수_일위대가_산출" xfId="20402"/>
    <cellStyle name="통_3.우수_일위대가_산출 2" xfId="20403"/>
    <cellStyle name="통_3.우수_한국쏠텍-부평실시설계내역서(0701)" xfId="20404"/>
    <cellStyle name="통_3.우수_한국쏠텍-부평실시설계내역서(0701) 2" xfId="20405"/>
    <cellStyle name="통_3.우수_한국쏠텍-부평실시설계내역서(0701) 3" xfId="20406"/>
    <cellStyle name="통_3.우수_한국쏠텍-부평실시설계내역서(0701)_김포아트홀100226" xfId="20407"/>
    <cellStyle name="통_3.우수_한국쏠텍-부평실시설계내역서(0701)_김포아트홀100226 2" xfId="20408"/>
    <cellStyle name="통_3.우수_한국쏠텍-부평실시설계내역서(0701)_단가조사표 " xfId="20409"/>
    <cellStyle name="통_3.우수_한국쏠텍-부평실시설계내역서(0701)_단가조사표  2" xfId="20410"/>
    <cellStyle name="통_3.우수_한국쏠텍-부평실시설계내역서(0701)_연세의료원ABMRC 20100401" xfId="20411"/>
    <cellStyle name="통_3.우수_한국쏠텍-부평실시설계내역서(0701)_연세의료원ABMRC 20100401 2" xfId="20412"/>
    <cellStyle name="통_3.우수_한국쏠텍-부평실시설계내역서(0701)_인테리어-2009일위대가20091217 (version 1)" xfId="20413"/>
    <cellStyle name="통_3.우수_한국쏠텍-부평실시설계내역서(0701)_인테리어-2009일위대가20091217 (version 1) 2" xfId="20414"/>
    <cellStyle name="통_3.우수_한국쏠텍-부평실시설계내역서(0701)_일위대가" xfId="20415"/>
    <cellStyle name="통_3.우수_한국쏠텍-부평실시설계내역서(0701)_일위대가 2" xfId="20416"/>
    <cellStyle name="통_4.오수" xfId="8760"/>
    <cellStyle name="통_기본설계내역서(A안)" xfId="20417"/>
    <cellStyle name="통_기본설계내역서(A안) 2" xfId="20418"/>
    <cellStyle name="통_도로" xfId="8761"/>
    <cellStyle name="통_미술관건립공사-중흥건설(주)" xfId="8762"/>
    <cellStyle name="통_부대초안" xfId="8763"/>
    <cellStyle name="통_부대초안_견적의뢰" xfId="8764"/>
    <cellStyle name="통_부대초안_김포투찰" xfId="8765"/>
    <cellStyle name="통_부대초안_김포투찰_견적의뢰" xfId="8766"/>
    <cellStyle name="통_산출" xfId="20419"/>
    <cellStyle name="통_산출 2" xfId="20420"/>
    <cellStyle name="통_신관 PE-14 확장공사 계약내역서" xfId="8767"/>
    <cellStyle name="통_신관 PE-14 확장공사 준공내역서" xfId="8768"/>
    <cellStyle name="통_오수공수량산출서" xfId="8769"/>
    <cellStyle name="통_오픈스튜디오-준공내역(총괄최종)" xfId="8770"/>
    <cellStyle name="통_일위대가" xfId="20421"/>
    <cellStyle name="통_일위대가 2" xfId="20422"/>
    <cellStyle name="통_일위대가_산출" xfId="20423"/>
    <cellStyle name="통_일위대가_산출 2" xfId="20424"/>
    <cellStyle name="통_토목내역서" xfId="8771"/>
    <cellStyle name="통_토목내역서_도로" xfId="8772"/>
    <cellStyle name="통_토목내역서_부대초안" xfId="8773"/>
    <cellStyle name="통_토목내역서_부대초안_견적의뢰" xfId="8774"/>
    <cellStyle name="통_토목내역서_부대초안_김포투찰" xfId="8775"/>
    <cellStyle name="통_토목내역서_부대초안_김포투찰_견적의뢰" xfId="8776"/>
    <cellStyle name="통_한국쏠텍-부평실시설계내역서(0701)" xfId="20425"/>
    <cellStyle name="통_한국쏠텍-부평실시설계내역서(0701) 2" xfId="20426"/>
    <cellStyle name="통_한국쏠텍-부평실시설계내역서(0701) 3" xfId="20427"/>
    <cellStyle name="통_한국쏠텍-부평실시설계내역서(0701)_김포아트홀100226" xfId="20428"/>
    <cellStyle name="통_한국쏠텍-부평실시설계내역서(0701)_김포아트홀100226 2" xfId="20429"/>
    <cellStyle name="통_한국쏠텍-부평실시설계내역서(0701)_단가조사표 " xfId="20430"/>
    <cellStyle name="통_한국쏠텍-부평실시설계내역서(0701)_단가조사표  2" xfId="20431"/>
    <cellStyle name="통_한국쏠텍-부평실시설계내역서(0701)_연세의료원ABMRC 20100401" xfId="20432"/>
    <cellStyle name="통_한국쏠텍-부평실시설계내역서(0701)_연세의료원ABMRC 20100401 2" xfId="20433"/>
    <cellStyle name="통_한국쏠텍-부평실시설계내역서(0701)_인테리어-2009일위대가20091217 (version 1)" xfId="20434"/>
    <cellStyle name="통_한국쏠텍-부평실시설계내역서(0701)_인테리어-2009일위대가20091217 (version 1) 2" xfId="20435"/>
    <cellStyle name="통_한국쏠텍-부평실시설계내역서(0701)_일위대가" xfId="20436"/>
    <cellStyle name="통_한국쏠텍-부평실시설계내역서(0701)_일위대가 2" xfId="20437"/>
    <cellStyle name="통화 [" xfId="2816"/>
    <cellStyle name="통화 [ 2" xfId="20438"/>
    <cellStyle name="通貨 [0.00]_List-dwg" xfId="8777"/>
    <cellStyle name="통화 [0] 2" xfId="2817"/>
    <cellStyle name="통화 [0] 2 10" xfId="2818"/>
    <cellStyle name="통화 [0] 2 11" xfId="2819"/>
    <cellStyle name="통화 [0] 2 12" xfId="2820"/>
    <cellStyle name="통화 [0] 2 13" xfId="2821"/>
    <cellStyle name="통화 [0] 2 14" xfId="2822"/>
    <cellStyle name="통화 [0] 2 15" xfId="2823"/>
    <cellStyle name="통화 [0] 2 16" xfId="2824"/>
    <cellStyle name="통화 [0] 2 17" xfId="2825"/>
    <cellStyle name="통화 [0] 2 18" xfId="2826"/>
    <cellStyle name="통화 [0] 2 19" xfId="2827"/>
    <cellStyle name="통화 [0] 2 2" xfId="2828"/>
    <cellStyle name="통화 [0] 2 2 2" xfId="20439"/>
    <cellStyle name="통화 [0] 2 20" xfId="2829"/>
    <cellStyle name="통화 [0] 2 21" xfId="2830"/>
    <cellStyle name="통화 [0] 2 22" xfId="2831"/>
    <cellStyle name="통화 [0] 2 23" xfId="2832"/>
    <cellStyle name="통화 [0] 2 24" xfId="2833"/>
    <cellStyle name="통화 [0] 2 25" xfId="2834"/>
    <cellStyle name="통화 [0] 2 26" xfId="2835"/>
    <cellStyle name="통화 [0] 2 27" xfId="2836"/>
    <cellStyle name="통화 [0] 2 28" xfId="2837"/>
    <cellStyle name="통화 [0] 2 3" xfId="2838"/>
    <cellStyle name="통화 [0] 2 3 2" xfId="20440"/>
    <cellStyle name="통화 [0] 2 4" xfId="2839"/>
    <cellStyle name="통화 [0] 2 4 2" xfId="2840"/>
    <cellStyle name="통화 [0] 2 5" xfId="2841"/>
    <cellStyle name="통화 [0] 2 5 10" xfId="2842"/>
    <cellStyle name="통화 [0] 2 5 11" xfId="2843"/>
    <cellStyle name="통화 [0] 2 5 12" xfId="2844"/>
    <cellStyle name="통화 [0] 2 5 13" xfId="2845"/>
    <cellStyle name="통화 [0] 2 5 14" xfId="2846"/>
    <cellStyle name="통화 [0] 2 5 15" xfId="2847"/>
    <cellStyle name="통화 [0] 2 5 16" xfId="2848"/>
    <cellStyle name="통화 [0] 2 5 17" xfId="2849"/>
    <cellStyle name="통화 [0] 2 5 18" xfId="2850"/>
    <cellStyle name="통화 [0] 2 5 19" xfId="2851"/>
    <cellStyle name="통화 [0] 2 5 2" xfId="2852"/>
    <cellStyle name="통화 [0] 2 5 20" xfId="2853"/>
    <cellStyle name="통화 [0] 2 5 21" xfId="2854"/>
    <cellStyle name="통화 [0] 2 5 3" xfId="2855"/>
    <cellStyle name="통화 [0] 2 5 4" xfId="2856"/>
    <cellStyle name="통화 [0] 2 5 5" xfId="2857"/>
    <cellStyle name="통화 [0] 2 5 6" xfId="2858"/>
    <cellStyle name="통화 [0] 2 5 7" xfId="2859"/>
    <cellStyle name="통화 [0] 2 5 8" xfId="2860"/>
    <cellStyle name="통화 [0] 2 5 9" xfId="2861"/>
    <cellStyle name="통화 [0] 2 6" xfId="2862"/>
    <cellStyle name="통화 [0] 2 6 10" xfId="2863"/>
    <cellStyle name="통화 [0] 2 6 11" xfId="2864"/>
    <cellStyle name="통화 [0] 2 6 12" xfId="2865"/>
    <cellStyle name="통화 [0] 2 6 13" xfId="2866"/>
    <cellStyle name="통화 [0] 2 6 14" xfId="2867"/>
    <cellStyle name="통화 [0] 2 6 15" xfId="2868"/>
    <cellStyle name="통화 [0] 2 6 16" xfId="2869"/>
    <cellStyle name="통화 [0] 2 6 17" xfId="2870"/>
    <cellStyle name="통화 [0] 2 6 18" xfId="2871"/>
    <cellStyle name="통화 [0] 2 6 19" xfId="2872"/>
    <cellStyle name="통화 [0] 2 6 2" xfId="2873"/>
    <cellStyle name="통화 [0] 2 6 20" xfId="2874"/>
    <cellStyle name="통화 [0] 2 6 21" xfId="2875"/>
    <cellStyle name="통화 [0] 2 6 3" xfId="2876"/>
    <cellStyle name="통화 [0] 2 6 4" xfId="2877"/>
    <cellStyle name="통화 [0] 2 6 5" xfId="2878"/>
    <cellStyle name="통화 [0] 2 6 6" xfId="2879"/>
    <cellStyle name="통화 [0] 2 6 7" xfId="2880"/>
    <cellStyle name="통화 [0] 2 6 8" xfId="2881"/>
    <cellStyle name="통화 [0] 2 6 9" xfId="2882"/>
    <cellStyle name="통화 [0] 2 7" xfId="2883"/>
    <cellStyle name="통화 [0] 2 7 2" xfId="20441"/>
    <cellStyle name="통화 [0] 2 8" xfId="2884"/>
    <cellStyle name="통화 [0] 2 8 2" xfId="20442"/>
    <cellStyle name="통화 [0] 2 9" xfId="2885"/>
    <cellStyle name="통화 [0] 3" xfId="2886"/>
    <cellStyle name="통화 [0] 3 2" xfId="2887"/>
    <cellStyle name="통화 [0] 3 2 2" xfId="20443"/>
    <cellStyle name="통화 [0] 3 3" xfId="20444"/>
    <cellStyle name="통화 [0㉝〸" xfId="20445"/>
    <cellStyle name="통화 [0㉝〸 2" xfId="20446"/>
    <cellStyle name="通貨_List-dwg" xfId="8778"/>
    <cellStyle name="퍼센트" xfId="2888"/>
    <cellStyle name="퍼센트 10" xfId="8779"/>
    <cellStyle name="퍼센트 10 2" xfId="20447"/>
    <cellStyle name="퍼센트 11" xfId="8780"/>
    <cellStyle name="퍼센트 11 2" xfId="20448"/>
    <cellStyle name="퍼센트 12" xfId="8781"/>
    <cellStyle name="퍼센트 12 2" xfId="20449"/>
    <cellStyle name="퍼센트 13" xfId="8782"/>
    <cellStyle name="퍼센트 13 2" xfId="20450"/>
    <cellStyle name="퍼센트 14" xfId="8783"/>
    <cellStyle name="퍼센트 14 2" xfId="20451"/>
    <cellStyle name="퍼센트 15" xfId="8784"/>
    <cellStyle name="퍼센트 15 2" xfId="20452"/>
    <cellStyle name="퍼센트 16" xfId="8785"/>
    <cellStyle name="퍼센트 16 2" xfId="20453"/>
    <cellStyle name="퍼센트 17" xfId="8786"/>
    <cellStyle name="퍼센트 17 2" xfId="20454"/>
    <cellStyle name="퍼센트 18" xfId="8787"/>
    <cellStyle name="퍼센트 18 2" xfId="20455"/>
    <cellStyle name="퍼센트 19" xfId="8788"/>
    <cellStyle name="퍼센트 19 2" xfId="20456"/>
    <cellStyle name="퍼센트 2" xfId="2889"/>
    <cellStyle name="퍼센트 2 2" xfId="20457"/>
    <cellStyle name="퍼센트 20" xfId="8789"/>
    <cellStyle name="퍼센트 21" xfId="8790"/>
    <cellStyle name="퍼센트 22" xfId="8791"/>
    <cellStyle name="퍼센트 23" xfId="8792"/>
    <cellStyle name="퍼센트 24" xfId="8793"/>
    <cellStyle name="퍼센트 25" xfId="8794"/>
    <cellStyle name="퍼센트 26" xfId="8795"/>
    <cellStyle name="퍼센트 3" xfId="2890"/>
    <cellStyle name="퍼센트 3 2" xfId="20458"/>
    <cellStyle name="퍼센트 4" xfId="2891"/>
    <cellStyle name="퍼센트 4 2" xfId="20459"/>
    <cellStyle name="퍼센트 5" xfId="2892"/>
    <cellStyle name="퍼센트 5 2" xfId="20460"/>
    <cellStyle name="퍼센트 6" xfId="2893"/>
    <cellStyle name="퍼센트 6 2" xfId="20461"/>
    <cellStyle name="퍼센트 7" xfId="2894"/>
    <cellStyle name="퍼센트 7 2" xfId="20462"/>
    <cellStyle name="퍼센트 8" xfId="2895"/>
    <cellStyle name="퍼센트 8 2" xfId="20463"/>
    <cellStyle name="퍼센트 9" xfId="2896"/>
    <cellStyle name="퍼센트 9 2" xfId="20464"/>
    <cellStyle name="표" xfId="2897"/>
    <cellStyle name="표 2" xfId="20465"/>
    <cellStyle name="표(가는선,가운데,중앙)" xfId="8796"/>
    <cellStyle name="표(가는선,왼쪽,중앙)" xfId="8797"/>
    <cellStyle name="표(세로쓰기)" xfId="8798"/>
    <cellStyle name="표_3.우수" xfId="8799"/>
    <cellStyle name="표_3.우수 2" xfId="20466"/>
    <cellStyle name="표_3.우수_기본설계내역서(A안)" xfId="20467"/>
    <cellStyle name="표_3.우수_기본설계내역서(A안) 2" xfId="20468"/>
    <cellStyle name="표_3.우수_산출" xfId="20469"/>
    <cellStyle name="표_3.우수_산출 2" xfId="20470"/>
    <cellStyle name="표_3.우수_일위대가" xfId="20471"/>
    <cellStyle name="표_3.우수_일위대가 2" xfId="20472"/>
    <cellStyle name="표_3.우수_일위대가_산출" xfId="20473"/>
    <cellStyle name="표_3.우수_일위대가_산출 2" xfId="20474"/>
    <cellStyle name="표_3.우수_한국쏠텍-부평실시설계내역서(0701)" xfId="20475"/>
    <cellStyle name="표_3.우수_한국쏠텍-부평실시설계내역서(0701) 2" xfId="20476"/>
    <cellStyle name="표_3.우수_한국쏠텍-부평실시설계내역서(0701) 3" xfId="20477"/>
    <cellStyle name="표_3.우수_한국쏠텍-부평실시설계내역서(0701)_김포아트홀100226" xfId="20478"/>
    <cellStyle name="표_3.우수_한국쏠텍-부평실시설계내역서(0701)_김포아트홀100226 2" xfId="20479"/>
    <cellStyle name="표_3.우수_한국쏠텍-부평실시설계내역서(0701)_단가조사표 " xfId="20480"/>
    <cellStyle name="표_3.우수_한국쏠텍-부평실시설계내역서(0701)_단가조사표  2" xfId="20481"/>
    <cellStyle name="표_3.우수_한국쏠텍-부평실시설계내역서(0701)_연세의료원ABMRC 20100401" xfId="20482"/>
    <cellStyle name="표_3.우수_한국쏠텍-부평실시설계내역서(0701)_연세의료원ABMRC 20100401 2" xfId="20483"/>
    <cellStyle name="표_3.우수_한국쏠텍-부평실시설계내역서(0701)_인테리어-2009일위대가20091217 (version 1)" xfId="20484"/>
    <cellStyle name="표_3.우수_한국쏠텍-부평실시설계내역서(0701)_인테리어-2009일위대가20091217 (version 1) 2" xfId="20485"/>
    <cellStyle name="표_3.우수_한국쏠텍-부평실시설계내역서(0701)_일위대가" xfId="20486"/>
    <cellStyle name="표_3.우수_한국쏠텍-부평실시설계내역서(0701)_일위대가 2" xfId="20487"/>
    <cellStyle name="표_4.오수" xfId="8800"/>
    <cellStyle name="표_기본설계내역서(A안)" xfId="20488"/>
    <cellStyle name="표_기본설계내역서(A안) 2" xfId="20489"/>
    <cellStyle name="표_도로" xfId="8801"/>
    <cellStyle name="표_미술관건립공사-중흥건설(주)" xfId="8802"/>
    <cellStyle name="표_부대초안" xfId="8803"/>
    <cellStyle name="표_부대초안_견적의뢰" xfId="8804"/>
    <cellStyle name="표_부대초안_김포투찰" xfId="8805"/>
    <cellStyle name="표_부대초안_김포투찰_견적의뢰" xfId="8806"/>
    <cellStyle name="표_산출" xfId="20490"/>
    <cellStyle name="표_산출 2" xfId="20491"/>
    <cellStyle name="표_신관 PE-14 확장공사 계약내역서" xfId="8807"/>
    <cellStyle name="표_신관 PE-14 확장공사 준공내역서" xfId="8808"/>
    <cellStyle name="표_오수공수량산출서" xfId="8809"/>
    <cellStyle name="표_오픈스튜디오-준공내역(총괄최종)" xfId="8810"/>
    <cellStyle name="표_일위대가" xfId="20492"/>
    <cellStyle name="표_일위대가 2" xfId="20493"/>
    <cellStyle name="표_일위대가_산출" xfId="20494"/>
    <cellStyle name="표_일위대가_산출 2" xfId="20495"/>
    <cellStyle name="표_토목내역서" xfId="8811"/>
    <cellStyle name="표_토목내역서_도로" xfId="8812"/>
    <cellStyle name="표_토목내역서_부대초안" xfId="8813"/>
    <cellStyle name="표_토목내역서_부대초안_견적의뢰" xfId="8814"/>
    <cellStyle name="표_토목내역서_부대초안_김포투찰" xfId="8815"/>
    <cellStyle name="표_토목내역서_부대초안_김포투찰_견적의뢰" xfId="8816"/>
    <cellStyle name="표_한국쏠텍-부평실시설계내역서(0701)" xfId="20496"/>
    <cellStyle name="표_한국쏠텍-부평실시설계내역서(0701) 2" xfId="20497"/>
    <cellStyle name="표_한국쏠텍-부평실시설계내역서(0701) 3" xfId="20498"/>
    <cellStyle name="표_한국쏠텍-부평실시설계내역서(0701)_김포아트홀100226" xfId="20499"/>
    <cellStyle name="표_한국쏠텍-부평실시설계내역서(0701)_김포아트홀100226 2" xfId="20500"/>
    <cellStyle name="표_한국쏠텍-부평실시설계내역서(0701)_단가조사표 " xfId="20501"/>
    <cellStyle name="표_한국쏠텍-부평실시설계내역서(0701)_단가조사표  2" xfId="20502"/>
    <cellStyle name="표_한국쏠텍-부평실시설계내역서(0701)_연세의료원ABMRC 20100401" xfId="20503"/>
    <cellStyle name="표_한국쏠텍-부평실시설계내역서(0701)_연세의료원ABMRC 20100401 2" xfId="20504"/>
    <cellStyle name="표_한국쏠텍-부평실시설계내역서(0701)_인테리어-2009일위대가20091217 (version 1)" xfId="20505"/>
    <cellStyle name="표_한국쏠텍-부평실시설계내역서(0701)_인테리어-2009일위대가20091217 (version 1) 2" xfId="20506"/>
    <cellStyle name="표_한국쏠텍-부평실시설계내역서(0701)_일위대가" xfId="20507"/>
    <cellStyle name="표_한국쏠텍-부평실시설계내역서(0701)_일위대가 2" xfId="20508"/>
    <cellStyle name="표머릿글(上)" xfId="8817"/>
    <cellStyle name="표머릿글(中)" xfId="8818"/>
    <cellStyle name="표머릿글(下)" xfId="8819"/>
    <cellStyle name="표준" xfId="0" builtinId="0"/>
    <cellStyle name="표준 10" xfId="2898"/>
    <cellStyle name="표준 10 2" xfId="8820"/>
    <cellStyle name="표준 10 3" xfId="20509"/>
    <cellStyle name="표준 10 4" xfId="20510"/>
    <cellStyle name="표준 11" xfId="2899"/>
    <cellStyle name="표준 11 2" xfId="20511"/>
    <cellStyle name="표준 11 3" xfId="20512"/>
    <cellStyle name="표준 11 4" xfId="20513"/>
    <cellStyle name="표준 12" xfId="2900"/>
    <cellStyle name="표준 12 2" xfId="3487"/>
    <cellStyle name="표준 12 3" xfId="20514"/>
    <cellStyle name="표준 12 4" xfId="20515"/>
    <cellStyle name="표준 13" xfId="2901"/>
    <cellStyle name="표준 13 2" xfId="20516"/>
    <cellStyle name="표준 14" xfId="2902"/>
    <cellStyle name="표준 14 2" xfId="20517"/>
    <cellStyle name="표준 14 3" xfId="20518"/>
    <cellStyle name="표준 14 4" xfId="20519"/>
    <cellStyle name="표준 15" xfId="2903"/>
    <cellStyle name="표준 15 2" xfId="20520"/>
    <cellStyle name="표준 16" xfId="2904"/>
    <cellStyle name="표준 17" xfId="2905"/>
    <cellStyle name="표준 18" xfId="2906"/>
    <cellStyle name="표준 18 2" xfId="20521"/>
    <cellStyle name="표준 19" xfId="2907"/>
    <cellStyle name="표준 2" xfId="3471"/>
    <cellStyle name="표준 2 10" xfId="2909"/>
    <cellStyle name="표준 2 10 2" xfId="20522"/>
    <cellStyle name="표준 2 11" xfId="8821"/>
    <cellStyle name="표준 2 11 2" xfId="20523"/>
    <cellStyle name="표준 2 12" xfId="8822"/>
    <cellStyle name="표준 2 12 2" xfId="20524"/>
    <cellStyle name="표준 2 13" xfId="8823"/>
    <cellStyle name="표준 2 14" xfId="8824"/>
    <cellStyle name="표준 2 15" xfId="8825"/>
    <cellStyle name="표준 2 16" xfId="8826"/>
    <cellStyle name="표준 2 17" xfId="8827"/>
    <cellStyle name="표준 2 18" xfId="8828"/>
    <cellStyle name="표준 2 2" xfId="2908"/>
    <cellStyle name="표준 2 2 10" xfId="20525"/>
    <cellStyle name="표준 2 2 10 2" xfId="20526"/>
    <cellStyle name="표준 2 2 11" xfId="20527"/>
    <cellStyle name="표준 2 2 11 2" xfId="20528"/>
    <cellStyle name="표준 2 2 12" xfId="20529"/>
    <cellStyle name="표준 2 2 12 2" xfId="20530"/>
    <cellStyle name="표준 2 2 13" xfId="20531"/>
    <cellStyle name="표준 2 2 2" xfId="8829"/>
    <cellStyle name="표준 2 2 2 2" xfId="20532"/>
    <cellStyle name="표준 2 2 3" xfId="8830"/>
    <cellStyle name="표준 2 2 3 2" xfId="20533"/>
    <cellStyle name="표준 2 2 4" xfId="20534"/>
    <cellStyle name="표준 2 2 4 2" xfId="20535"/>
    <cellStyle name="표준 2 2 5" xfId="20536"/>
    <cellStyle name="표준 2 2 5 2" xfId="20537"/>
    <cellStyle name="표준 2 2 6" xfId="20538"/>
    <cellStyle name="표준 2 2 6 2" xfId="20539"/>
    <cellStyle name="표준 2 2 7" xfId="20540"/>
    <cellStyle name="표준 2 2 7 2" xfId="20541"/>
    <cellStyle name="표준 2 2 8" xfId="20542"/>
    <cellStyle name="표준 2 2 8 2" xfId="20543"/>
    <cellStyle name="표준 2 2 9" xfId="20544"/>
    <cellStyle name="표준 2 2 9 2" xfId="20545"/>
    <cellStyle name="표준 2 3" xfId="2910"/>
    <cellStyle name="표준 2 3 2" xfId="20546"/>
    <cellStyle name="표준 2 4" xfId="2911"/>
    <cellStyle name="표준 2 4 2" xfId="20547"/>
    <cellStyle name="표준 2 5" xfId="2912"/>
    <cellStyle name="표준 2 5 2" xfId="20548"/>
    <cellStyle name="표준 2 6" xfId="2913"/>
    <cellStyle name="표준 2 6 2" xfId="20549"/>
    <cellStyle name="표준 2 7" xfId="2914"/>
    <cellStyle name="표준 2 7 2" xfId="20550"/>
    <cellStyle name="표준 2 8" xfId="2915"/>
    <cellStyle name="표준 2 8 2" xfId="20551"/>
    <cellStyle name="표준 2 9" xfId="2916"/>
    <cellStyle name="표준 2 9 2" xfId="20552"/>
    <cellStyle name="표준 20" xfId="2917"/>
    <cellStyle name="표준 21" xfId="2918"/>
    <cellStyle name="표준 22" xfId="2919"/>
    <cellStyle name="표준 23" xfId="2920"/>
    <cellStyle name="표준 24" xfId="2921"/>
    <cellStyle name="표준 25" xfId="2922"/>
    <cellStyle name="표준 26" xfId="2923"/>
    <cellStyle name="표준 27" xfId="2924"/>
    <cellStyle name="표준 28" xfId="2925"/>
    <cellStyle name="표준 29" xfId="2926"/>
    <cellStyle name="표준 3" xfId="2927"/>
    <cellStyle name="표준 3 10" xfId="8831"/>
    <cellStyle name="표준 3 11" xfId="8832"/>
    <cellStyle name="표준 3 12" xfId="8833"/>
    <cellStyle name="표준 3 13" xfId="8834"/>
    <cellStyle name="표준 3 14" xfId="8835"/>
    <cellStyle name="표준 3 15" xfId="8836"/>
    <cellStyle name="표준 3 2" xfId="2928"/>
    <cellStyle name="표준 3 2 2" xfId="20553"/>
    <cellStyle name="표준 3 3" xfId="2929"/>
    <cellStyle name="표준 3 3 2" xfId="20554"/>
    <cellStyle name="표준 3 4" xfId="2930"/>
    <cellStyle name="표준 3 4 2" xfId="20555"/>
    <cellStyle name="표준 3 5" xfId="2931"/>
    <cellStyle name="표준 3 6" xfId="8837"/>
    <cellStyle name="표준 3 7" xfId="8838"/>
    <cellStyle name="표준 3 8" xfId="8839"/>
    <cellStyle name="표준 3 9" xfId="8840"/>
    <cellStyle name="표준 30" xfId="20556"/>
    <cellStyle name="표준 31" xfId="2932"/>
    <cellStyle name="표준 32" xfId="2933"/>
    <cellStyle name="표준 33" xfId="2934"/>
    <cellStyle name="표준 4" xfId="2935"/>
    <cellStyle name="표준 4 2" xfId="2936"/>
    <cellStyle name="표준 4 3" xfId="2937"/>
    <cellStyle name="표준 4 4" xfId="2938"/>
    <cellStyle name="표준 4 5" xfId="2939"/>
    <cellStyle name="표준 5" xfId="2940"/>
    <cellStyle name="표준 5 10" xfId="8841"/>
    <cellStyle name="표준 5 11" xfId="8842"/>
    <cellStyle name="표준 5 12" xfId="8843"/>
    <cellStyle name="표준 5 13" xfId="8844"/>
    <cellStyle name="표준 5 14" xfId="8845"/>
    <cellStyle name="표준 5 15" xfId="8846"/>
    <cellStyle name="표준 5 16" xfId="8847"/>
    <cellStyle name="표준 5 17" xfId="8848"/>
    <cellStyle name="표준 5 2" xfId="8849"/>
    <cellStyle name="표준 5 3" xfId="8850"/>
    <cellStyle name="표준 5 4" xfId="8851"/>
    <cellStyle name="표준 5 5" xfId="8852"/>
    <cellStyle name="표준 5 6" xfId="8853"/>
    <cellStyle name="표준 5 7" xfId="8854"/>
    <cellStyle name="표준 5 8" xfId="8855"/>
    <cellStyle name="표준 5 9" xfId="8856"/>
    <cellStyle name="표준 6" xfId="2941"/>
    <cellStyle name="표준 6 2" xfId="8857"/>
    <cellStyle name="표준 6 3" xfId="20557"/>
    <cellStyle name="표준 62" xfId="8858"/>
    <cellStyle name="표준 63" xfId="8859"/>
    <cellStyle name="표준 7" xfId="2942"/>
    <cellStyle name="표준 7 2" xfId="20558"/>
    <cellStyle name="표준 7 3" xfId="20559"/>
    <cellStyle name="표준 77" xfId="8860"/>
    <cellStyle name="표준 78" xfId="8861"/>
    <cellStyle name="표준 8" xfId="2943"/>
    <cellStyle name="표준 8 2" xfId="20560"/>
    <cellStyle name="표준 8 3" xfId="20561"/>
    <cellStyle name="표준 8 4" xfId="20562"/>
    <cellStyle name="표준 9" xfId="2944"/>
    <cellStyle name="표준 9 2" xfId="20563"/>
    <cellStyle name="표준 9 3" xfId="20564"/>
    <cellStyle name="표준 9 4" xfId="20565"/>
    <cellStyle name="표준(중앙)" xfId="2945"/>
    <cellStyle name="표준(중앙) 2" xfId="20566"/>
    <cellStyle name="표준[Sheet1 (2)_공사일지" xfId="8862"/>
    <cellStyle name="標準_ ｹ-ﾌﾞﾙ物量(B)" xfId="8863"/>
    <cellStyle name="표준_Sheet2" xfId="3438"/>
    <cellStyle name="표준_학가dtv원가계산완결" xfId="9696"/>
    <cellStyle name="표준1" xfId="8864"/>
    <cellStyle name="표준1 2" xfId="20567"/>
    <cellStyle name="표준10" xfId="20568"/>
    <cellStyle name="표준10 2" xfId="20569"/>
    <cellStyle name="표준2" xfId="20570"/>
    <cellStyle name="표준2 2" xfId="20571"/>
    <cellStyle name="표준℘Sheet8 (3)" xfId="8868"/>
    <cellStyle name="표준날짜" xfId="8865"/>
    <cellStyle name="표준숫자" xfId="8866"/>
    <cellStyle name="표준ۤ총공사원가(집행원가)" xfId="8867"/>
    <cellStyle name="표쥰" xfId="2946"/>
    <cellStyle name="표쥰 2" xfId="20572"/>
    <cellStyle name="하이퍼링크 2" xfId="8869"/>
    <cellStyle name="합산" xfId="2947"/>
    <cellStyle name="합산 10" xfId="8870"/>
    <cellStyle name="합산 11" xfId="8871"/>
    <cellStyle name="합산 12" xfId="8872"/>
    <cellStyle name="합산 13" xfId="8873"/>
    <cellStyle name="합산 14" xfId="8874"/>
    <cellStyle name="합산 15" xfId="8875"/>
    <cellStyle name="합산 16" xfId="8876"/>
    <cellStyle name="합산 17" xfId="8877"/>
    <cellStyle name="합산 18" xfId="8878"/>
    <cellStyle name="합산 19" xfId="8879"/>
    <cellStyle name="합산 2" xfId="8880"/>
    <cellStyle name="합산 20" xfId="8881"/>
    <cellStyle name="합산 21" xfId="8882"/>
    <cellStyle name="합산 22" xfId="8883"/>
    <cellStyle name="합산 23" xfId="8884"/>
    <cellStyle name="합산 24" xfId="8885"/>
    <cellStyle name="합산 25" xfId="8886"/>
    <cellStyle name="합산 26" xfId="8887"/>
    <cellStyle name="합산 3" xfId="8888"/>
    <cellStyle name="합산 4" xfId="8889"/>
    <cellStyle name="합산 5" xfId="8890"/>
    <cellStyle name="합산 6" xfId="8891"/>
    <cellStyle name="합산 7" xfId="8892"/>
    <cellStyle name="합산 8" xfId="8893"/>
    <cellStyle name="합산 9" xfId="8894"/>
    <cellStyle name="합산_대림대 CAT WALK" xfId="8895"/>
    <cellStyle name="桁区切り [0.00]_List-dwg" xfId="8897"/>
    <cellStyle name="桁区切り_List-dwg" xfId="8898"/>
    <cellStyle name="항목" xfId="8896"/>
    <cellStyle name="허윤정" xfId="8899"/>
    <cellStyle name="貨幣_PP7440-BOM" xfId="2948"/>
    <cellStyle name="화폐기호" xfId="2949"/>
    <cellStyle name="화폐기호 10" xfId="8900"/>
    <cellStyle name="화폐기호 10 2" xfId="20573"/>
    <cellStyle name="화폐기호 11" xfId="8901"/>
    <cellStyle name="화폐기호 11 2" xfId="20574"/>
    <cellStyle name="화폐기호 12" xfId="8902"/>
    <cellStyle name="화폐기호 12 2" xfId="20575"/>
    <cellStyle name="화폐기호 13" xfId="8903"/>
    <cellStyle name="화폐기호 13 2" xfId="20576"/>
    <cellStyle name="화폐기호 14" xfId="8904"/>
    <cellStyle name="화폐기호 14 2" xfId="20577"/>
    <cellStyle name="화폐기호 15" xfId="8905"/>
    <cellStyle name="화폐기호 15 2" xfId="20578"/>
    <cellStyle name="화폐기호 16" xfId="8906"/>
    <cellStyle name="화폐기호 16 2" xfId="20579"/>
    <cellStyle name="화폐기호 17" xfId="8907"/>
    <cellStyle name="화폐기호 17 2" xfId="20580"/>
    <cellStyle name="화폐기호 18" xfId="8908"/>
    <cellStyle name="화폐기호 18 2" xfId="20581"/>
    <cellStyle name="화폐기호 19" xfId="8909"/>
    <cellStyle name="화폐기호 19 2" xfId="20582"/>
    <cellStyle name="화폐기호 2" xfId="2950"/>
    <cellStyle name="화폐기호 2 2" xfId="20583"/>
    <cellStyle name="화폐기호 20" xfId="8910"/>
    <cellStyle name="화폐기호 21" xfId="8911"/>
    <cellStyle name="화폐기호 22" xfId="8912"/>
    <cellStyle name="화폐기호 23" xfId="8913"/>
    <cellStyle name="화폐기호 24" xfId="8914"/>
    <cellStyle name="화폐기호 25" xfId="8915"/>
    <cellStyle name="화폐기호 26" xfId="8916"/>
    <cellStyle name="화폐기호 3" xfId="2951"/>
    <cellStyle name="화폐기호 3 2" xfId="20584"/>
    <cellStyle name="화폐기호 4" xfId="2952"/>
    <cellStyle name="화폐기호 4 2" xfId="20585"/>
    <cellStyle name="화폐기호 5" xfId="2953"/>
    <cellStyle name="화폐기호 5 2" xfId="20586"/>
    <cellStyle name="화폐기호 6" xfId="2954"/>
    <cellStyle name="화폐기호 6 2" xfId="20587"/>
    <cellStyle name="화폐기호 7" xfId="2955"/>
    <cellStyle name="화폐기호 7 2" xfId="20588"/>
    <cellStyle name="화폐기호 8" xfId="2956"/>
    <cellStyle name="화폐기호 8 2" xfId="20589"/>
    <cellStyle name="화폐기호 9" xfId="2957"/>
    <cellStyle name="화폐기호 9 2" xfId="20590"/>
    <cellStyle name="화폐기호_공원조성 내역서" xfId="8917"/>
    <cellStyle name="화폐기호0" xfId="2958"/>
    <cellStyle name="화폐기호0 10" xfId="8918"/>
    <cellStyle name="화폐기호0 10 2" xfId="20591"/>
    <cellStyle name="화폐기호0 11" xfId="8919"/>
    <cellStyle name="화폐기호0 11 2" xfId="20592"/>
    <cellStyle name="화폐기호0 12" xfId="8920"/>
    <cellStyle name="화폐기호0 12 2" xfId="20593"/>
    <cellStyle name="화폐기호0 13" xfId="8921"/>
    <cellStyle name="화폐기호0 13 2" xfId="20594"/>
    <cellStyle name="화폐기호0 14" xfId="8922"/>
    <cellStyle name="화폐기호0 14 2" xfId="20595"/>
    <cellStyle name="화폐기호0 15" xfId="8923"/>
    <cellStyle name="화폐기호0 15 2" xfId="20596"/>
    <cellStyle name="화폐기호0 16" xfId="8924"/>
    <cellStyle name="화폐기호0 16 2" xfId="20597"/>
    <cellStyle name="화폐기호0 17" xfId="8925"/>
    <cellStyle name="화폐기호0 17 2" xfId="20598"/>
    <cellStyle name="화폐기호0 18" xfId="8926"/>
    <cellStyle name="화폐기호0 18 2" xfId="20599"/>
    <cellStyle name="화폐기호0 19" xfId="8927"/>
    <cellStyle name="화폐기호0 19 2" xfId="20600"/>
    <cellStyle name="화폐기호0 2" xfId="2959"/>
    <cellStyle name="화폐기호0 2 2" xfId="20601"/>
    <cellStyle name="화폐기호0 20" xfId="8928"/>
    <cellStyle name="화폐기호0 21" xfId="8929"/>
    <cellStyle name="화폐기호0 22" xfId="8930"/>
    <cellStyle name="화폐기호0 23" xfId="8931"/>
    <cellStyle name="화폐기호0 24" xfId="8932"/>
    <cellStyle name="화폐기호0 25" xfId="8933"/>
    <cellStyle name="화폐기호0 26" xfId="8934"/>
    <cellStyle name="화폐기호0 3" xfId="2960"/>
    <cellStyle name="화폐기호0 3 2" xfId="20602"/>
    <cellStyle name="화폐기호0 4" xfId="2961"/>
    <cellStyle name="화폐기호0 4 2" xfId="20603"/>
    <cellStyle name="화폐기호0 5" xfId="2962"/>
    <cellStyle name="화폐기호0 5 2" xfId="20604"/>
    <cellStyle name="화폐기호0 6" xfId="2963"/>
    <cellStyle name="화폐기호0 6 2" xfId="20605"/>
    <cellStyle name="화폐기호0 7" xfId="2964"/>
    <cellStyle name="화폐기호0 7 2" xfId="20606"/>
    <cellStyle name="화폐기호0 8" xfId="2965"/>
    <cellStyle name="화폐기호0 8 2" xfId="20607"/>
    <cellStyle name="화폐기호0 9" xfId="2966"/>
    <cellStyle name="화폐기호0 9 2" xfId="20608"/>
    <cellStyle name="ㅏㅏㅏ" xfId="20609"/>
    <cellStyle name="ㅏㅏㅏ 2" xfId="20610"/>
    <cellStyle name="ㅣ" xfId="8548"/>
  </cellStyles>
  <dxfs count="0"/>
  <tableStyles count="0" defaultTableStyle="TableStyleMedium9" defaultPivotStyle="PivotStyleLight16"/>
  <colors>
    <mruColors>
      <color rgb="FFFFFFCC"/>
      <color rgb="FF0000FF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26" Type="http://schemas.openxmlformats.org/officeDocument/2006/relationships/externalLink" Target="externalLinks/externalLink19.xml"/><Relationship Id="rId39" Type="http://schemas.openxmlformats.org/officeDocument/2006/relationships/externalLink" Target="externalLinks/externalLink32.xml"/><Relationship Id="rId21" Type="http://schemas.openxmlformats.org/officeDocument/2006/relationships/externalLink" Target="externalLinks/externalLink14.xml"/><Relationship Id="rId34" Type="http://schemas.openxmlformats.org/officeDocument/2006/relationships/externalLink" Target="externalLinks/externalLink27.xml"/><Relationship Id="rId42" Type="http://schemas.openxmlformats.org/officeDocument/2006/relationships/externalLink" Target="externalLinks/externalLink35.xml"/><Relationship Id="rId47" Type="http://schemas.openxmlformats.org/officeDocument/2006/relationships/externalLink" Target="externalLinks/externalLink40.xml"/><Relationship Id="rId50" Type="http://schemas.openxmlformats.org/officeDocument/2006/relationships/externalLink" Target="externalLinks/externalLink43.xml"/><Relationship Id="rId55" Type="http://schemas.openxmlformats.org/officeDocument/2006/relationships/externalLink" Target="externalLinks/externalLink48.xml"/><Relationship Id="rId63" Type="http://schemas.openxmlformats.org/officeDocument/2006/relationships/externalLink" Target="externalLinks/externalLink56.xml"/><Relationship Id="rId68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9" Type="http://schemas.openxmlformats.org/officeDocument/2006/relationships/externalLink" Target="externalLinks/externalLink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24" Type="http://schemas.openxmlformats.org/officeDocument/2006/relationships/externalLink" Target="externalLinks/externalLink17.xml"/><Relationship Id="rId32" Type="http://schemas.openxmlformats.org/officeDocument/2006/relationships/externalLink" Target="externalLinks/externalLink25.xml"/><Relationship Id="rId37" Type="http://schemas.openxmlformats.org/officeDocument/2006/relationships/externalLink" Target="externalLinks/externalLink30.xml"/><Relationship Id="rId40" Type="http://schemas.openxmlformats.org/officeDocument/2006/relationships/externalLink" Target="externalLinks/externalLink33.xml"/><Relationship Id="rId45" Type="http://schemas.openxmlformats.org/officeDocument/2006/relationships/externalLink" Target="externalLinks/externalLink38.xml"/><Relationship Id="rId53" Type="http://schemas.openxmlformats.org/officeDocument/2006/relationships/externalLink" Target="externalLinks/externalLink46.xml"/><Relationship Id="rId58" Type="http://schemas.openxmlformats.org/officeDocument/2006/relationships/externalLink" Target="externalLinks/externalLink51.xml"/><Relationship Id="rId66" Type="http://schemas.openxmlformats.org/officeDocument/2006/relationships/externalLink" Target="externalLinks/externalLink59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23" Type="http://schemas.openxmlformats.org/officeDocument/2006/relationships/externalLink" Target="externalLinks/externalLink16.xml"/><Relationship Id="rId28" Type="http://schemas.openxmlformats.org/officeDocument/2006/relationships/externalLink" Target="externalLinks/externalLink21.xml"/><Relationship Id="rId36" Type="http://schemas.openxmlformats.org/officeDocument/2006/relationships/externalLink" Target="externalLinks/externalLink29.xml"/><Relationship Id="rId49" Type="http://schemas.openxmlformats.org/officeDocument/2006/relationships/externalLink" Target="externalLinks/externalLink42.xml"/><Relationship Id="rId57" Type="http://schemas.openxmlformats.org/officeDocument/2006/relationships/externalLink" Target="externalLinks/externalLink50.xml"/><Relationship Id="rId61" Type="http://schemas.openxmlformats.org/officeDocument/2006/relationships/externalLink" Target="externalLinks/externalLink54.xml"/><Relationship Id="rId10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2.xml"/><Relationship Id="rId31" Type="http://schemas.openxmlformats.org/officeDocument/2006/relationships/externalLink" Target="externalLinks/externalLink24.xml"/><Relationship Id="rId44" Type="http://schemas.openxmlformats.org/officeDocument/2006/relationships/externalLink" Target="externalLinks/externalLink37.xml"/><Relationship Id="rId52" Type="http://schemas.openxmlformats.org/officeDocument/2006/relationships/externalLink" Target="externalLinks/externalLink45.xml"/><Relationship Id="rId60" Type="http://schemas.openxmlformats.org/officeDocument/2006/relationships/externalLink" Target="externalLinks/externalLink53.xml"/><Relationship Id="rId65" Type="http://schemas.openxmlformats.org/officeDocument/2006/relationships/externalLink" Target="externalLinks/externalLink58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externalLink" Target="externalLinks/externalLink15.xml"/><Relationship Id="rId27" Type="http://schemas.openxmlformats.org/officeDocument/2006/relationships/externalLink" Target="externalLinks/externalLink20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43" Type="http://schemas.openxmlformats.org/officeDocument/2006/relationships/externalLink" Target="externalLinks/externalLink36.xml"/><Relationship Id="rId48" Type="http://schemas.openxmlformats.org/officeDocument/2006/relationships/externalLink" Target="externalLinks/externalLink41.xml"/><Relationship Id="rId56" Type="http://schemas.openxmlformats.org/officeDocument/2006/relationships/externalLink" Target="externalLinks/externalLink49.xml"/><Relationship Id="rId64" Type="http://schemas.openxmlformats.org/officeDocument/2006/relationships/externalLink" Target="externalLinks/externalLink57.xml"/><Relationship Id="rId69" Type="http://schemas.openxmlformats.org/officeDocument/2006/relationships/sharedStrings" Target="sharedStrings.xml"/><Relationship Id="rId8" Type="http://schemas.openxmlformats.org/officeDocument/2006/relationships/externalLink" Target="externalLinks/externalLink1.xml"/><Relationship Id="rId51" Type="http://schemas.openxmlformats.org/officeDocument/2006/relationships/externalLink" Target="externalLinks/externalLink44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externalLink" Target="externalLinks/externalLink18.xml"/><Relationship Id="rId33" Type="http://schemas.openxmlformats.org/officeDocument/2006/relationships/externalLink" Target="externalLinks/externalLink26.xml"/><Relationship Id="rId38" Type="http://schemas.openxmlformats.org/officeDocument/2006/relationships/externalLink" Target="externalLinks/externalLink31.xml"/><Relationship Id="rId46" Type="http://schemas.openxmlformats.org/officeDocument/2006/relationships/externalLink" Target="externalLinks/externalLink39.xml"/><Relationship Id="rId59" Type="http://schemas.openxmlformats.org/officeDocument/2006/relationships/externalLink" Target="externalLinks/externalLink52.xml"/><Relationship Id="rId67" Type="http://schemas.openxmlformats.org/officeDocument/2006/relationships/theme" Target="theme/theme1.xml"/><Relationship Id="rId20" Type="http://schemas.openxmlformats.org/officeDocument/2006/relationships/externalLink" Target="externalLinks/externalLink13.xml"/><Relationship Id="rId41" Type="http://schemas.openxmlformats.org/officeDocument/2006/relationships/externalLink" Target="externalLinks/externalLink34.xml"/><Relationship Id="rId54" Type="http://schemas.openxmlformats.org/officeDocument/2006/relationships/externalLink" Target="externalLinks/externalLink47.xml"/><Relationship Id="rId62" Type="http://schemas.openxmlformats.org/officeDocument/2006/relationships/externalLink" Target="externalLinks/externalLink55.xml"/><Relationship Id="rId70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44428;\C\&#54861;&#44512;&#51060;&#44732;\&#50864;&#46993;&#50864;&#53444;\&#50676;&#49900;&#55176;&#51068;&#54616;&#51088;\AC-18&#48372;&#50504;&#49884;&#49444;\&#54616;&#46020;&#49888;&#52397;\&#51312;&#44221;&#44032;&#49892;&#5466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1.109.177.10\&#44277;&#50976;\Documents%20and%20Settings\KIM_WS\&#48148;&#53461;%20&#54868;&#47732;\&#44608;&#54644;&#44277;&#54637;-&#47732;&#49464;&#51216;\1-&#45236;&#51109;&#44277;&#49324;-&#44228;&#5055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44428;\C\data\2-&#49892;&#54665;\&#44148;&#52629;\2-&#51228;&#51452;&#50672;&#46041;2&#52264;&#48376;&#49892;&#54665;\&#51228;&#51452;&#50672;&#46041;2(&#44032;&#49892;&#54665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\c\&#51060;&#51204;&#49436;&#47448;\&#44228;&#47329;&#54840;&#53588;\&#44288;&#47532;(&#50696;&#49328;)\&#54616;&#46020;&#44553;&#45236;&#50669;\&#51064;&#53580;&#47532;&#50612;&#44277;&#49324;\&#51064;&#53580;&#47532;&#50612;(&#54869;&#51221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OHS\&#45824;&#51109;&#44368;\PIER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4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XCEL\MONEY\YES2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20;&#49849;\&#45224;&#51221;&#50864;\&#45224;&#51221;&#50864;\&#54861;&#49328;&#52380;\&#45224;&#52492;&#51648;&#44396;\&#49688;&#47049;(&#45224;&#52492;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4204;&#51201;&#49436;1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5224;&#51221;&#50864;\&#54861;&#49328;&#52380;\&#45224;&#52492;&#51648;&#44396;\&#49688;&#47049;(&#45224;&#52492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&#45224;&#51221;&#50864;/&#54861;&#49328;&#52380;/&#45224;&#52492;&#51648;&#44396;/&#49688;&#47049;(&#45224;&#52492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976;&#49688;&#51648;\Q-NEW\PIER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\WORK\&#49345;&#48512;\steel\quantity\&#54665;&#52492;1&#4436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KKY\JUNJU\ILWIPOH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Startup" Target="&#49884;&#52397;/My%20Documents/&#50976;&#54868;/&#50976;&#54868;&#44204;&#51201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98pro\SONGI\2X2_BOX\EXCEL\BOX2-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849;&#54620;\C\&#44277;&#47924;\&#45824;&#51204;SAY\My%20Documents\&#44204;&#51201;&#49436;\&#52649;&#52397;&#54616;&#45208;&#51008;&#54665;\&#44204;&#51201;&#49436;-&#48712;&#50577;&#49885;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221;&#50868;&#51452;&#51076;\C\&#49444;&#44228;&#51652;&#54665;&#51473;\M.B.C%20&#51032;&#51221;&#48512;%20(&#49884;&#48169;&#49436;,&#48372;&#44256;&#49436;)\010425(&#51228;&#52636;)\&#49436;&#50896;&#44592;&#49328;(010416)\&#49884;&#48169;&#49436;,&#44204;&#51201;&#49436;\&#45824;&#48169;\Lee-&#44228;&#54925;\&#45824;&#44396;&#54617;&#49373;&#54924;&#44288;\&#53000;&#47084;&#47532;&#45236;&#50669;\&#53000;&#47084;&#47532;-&#45236;&#50669;&#49436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6&#54840;&#44592;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4633;&#52380;&#45236;&#50669;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111\&#44552;&#44053;\EXCEL\SUCK\HANBIT\3-2\3-2P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1\d\&#47693;&#47693;&#51060;\&#44204;&#51201;\&#49340;&#49457;SDS\scm&#47928;&#49436;\&#44204;&#51201;&#49436;\SCM&#44204;&#51201;&#49436;(0926-&#44608;&#44592;&#46041;&#44284;&#51109;&#45784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1.109.177.10\&#44277;&#50976;\&#51060;&#49849;&#55148;&#45936;&#51060;&#53440;\&#48512;&#49328;&#46041;&#47000;3&#52789;\&#54788;&#51109;&#49436;&#47448;\WINDOWS\TEMP\&#51068;&#50948;&#45824;&#44032;&#5436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440;&#48393;\&#53552;&#45328;\&#48277;&#44592;(&#50577;&#49328;&#46041;&#47732;)\&#50629;&#52404;&#51088;&#47308;\&#51088;&#46041;&#51228;&#50612;\&#45236;&#50669;&#49436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44592;&#49457;\D\&#51221;&#50976;&#51008;\D\data\&#44053;&#47497;\&#44048;&#51221;&#45800;&#44032;1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149;&#51221;&#49688;\&#48128;&#50577;\&#48156;&#51452;&#49444;&#44228;\&#44228;&#52769;&#51228;&#50612;\&#51068;&#49345;&#44048;&#49324;&#54980;\&#48128;&#50577;&#45236;&#50669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8149;&#51221;&#49688;\&#48128;&#50577;\&#48156;&#51452;&#49444;&#44228;\&#44228;&#52769;&#51228;&#50612;\&#51068;&#49345;&#44048;&#49324;&#54980;\&#48128;&#50577;&#45236;&#50669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YANG\&#44204;&#51201;&#50629;&#47924;\My%20Documents\&#44148;&#52629;\&#47560;&#44536;&#45367;&#51032;&#51221;&#48512;&#51216;\&#49888;-&#52572;&#51333;&#54869;&#51221;&#48169;&#54868;&#48169;&#48276;&#49492;&#53552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1.109.177.10\&#44277;&#50976;\&#51060;&#49849;&#55148;&#45936;&#51060;&#53440;\&#48512;&#49328;&#46041;&#47000;3&#52789;\&#54788;&#51109;&#49436;&#47448;\&#47215;&#45936;&#49660;&#54609;(&#54252;&#54637;&#51216;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HEXCEL\95WORK\HEXCEL\95_1&#45236;&#50669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28;&#47329;&#54840;&#53588;\&#44288;&#47532;(&#50696;&#49328;)\&#54616;&#46020;&#44553;&#45236;&#50669;\&#51064;&#53580;&#47532;&#50612;&#44277;&#49324;\&#51064;&#53580;&#47532;&#50612;(&#54869;&#51221;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1.109.177.10\&#44277;&#50976;\&#51060;&#49849;&#55148;&#45936;&#51060;&#53440;\&#48512;&#49328;&#46041;&#47000;3&#52789;\&#54788;&#51109;&#49436;&#47448;\My%20Documents\&#48177;&#54868;&#51216;&#44305;&#51452;&#51216;\&#46321;&#44592;&#44396;&#45236;&#50669;&#49436;(HOTEL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RBSLAB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\daho\&#51109;&#52632;&#50977;&#44368;\GOOMI\DOHWA03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849;&#54620;\C\&#44277;&#47924;\&#45824;&#51204;SAY\My%20Documents\&#44204;&#51201;&#49436;\&#52649;&#52397;&#54616;&#45208;&#51008;&#54665;\&#54032;&#47588;&#44288;&#47532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&#54532;&#47196;&#51229;&#53944;\&#50641;&#49472;\&#54620;&#44053;\&#49688;&#47049;&#49328;&#52636;\&#51025;&#50857;\111\&#49688;&#47049;date\Excel-DATA\EXCEL\SUCK\HANBIT\3-2\3-2PS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109;&#48708;\'97A&#51109;&#48708;.XLW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49457;\C\MICROSOFT%20OFFICE\OFFICE\COMMONMO.XLA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&#44148;&#52629;\&#44148;&#51221;&#44148;&#52629;\&#50689;&#51452;&#44221;&#47452;&#54984;&#47144;&#50896;\&#49688;&#47049;\Excel\EXCEL\SUCK\HANBIT\3-2\3-2PS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&#54532;&#47196;&#51229;&#53944;\&#50641;&#49472;\&#54620;&#44053;\&#49688;&#47049;&#49328;&#52636;\&#51025;&#50857;\EXCEL\SUCK\HANBIT\3-2\3-2PS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228;&#50504;&#49436;&#51088;&#47308;\&#44277;&#49324;&#50896;&#44032;&#54364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YANG\&#44204;&#51201;&#50629;&#47924;\WINDOWS\&#48148;&#53461;%20&#54868;&#47732;\&#47215;&#45936;&#48512;&#49328;&#51216;&#49436;&#47448;\MY\&#49436;&#50872;-&#49436;&#47448;\&#44305;&#51452;&#51216;&#50689;&#54868;&#44288;\ADATA\98FILE\3&#50900;\&#44368;&#53685;&#45824;&#52293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ANDAL\EXCEL\RAHMEN\RAHMEN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&#50984;&#52492;&#48277;&#47456;&#49324;&#47924;&#49548;%20&#51064;&#53580;&#47532;&#50612;%202&#52264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980;&#44552;\D\&#54532;&#47532;&#51608;\&#44204;&#51201;_0824\&#49440;&#47928;&#45824;(11.12)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ATA\EXCEL\HEXCEL\95WORK\HEXCEL\95_1&#45236;&#50669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-00(&#44053;&#48124;&#50896;)\D\NETWORK00\&#49345;&#47924;&#45784;\CCTV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INYANG\&#44204;&#51201;&#50629;&#47924;\My%20Documents\&#44148;&#52629;\&#48177;&#54868;&#51216;&#54252;&#54637;&#51216;\&#49888;-&#52572;&#51333;&#48169;&#54868;&#48169;&#48276;&#49492;&#53552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44428;\C\&#54861;&#44512;&#51060;&#44732;\&#50864;&#46993;&#50864;&#53444;\&#50676;&#49900;&#55176;&#51068;&#54616;&#51088;\AC-18&#48372;&#50504;&#49884;&#49444;\&#54616;&#46020;&#49888;&#52397;\&#49444;&#44228;&#49436;&#51089;&#50629;\&#49688;&#52376;&#47532;&#49444;&#44228;&#49436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1.109.177.10\&#44277;&#50976;\&#51060;&#49849;&#55148;&#45936;&#51060;&#53440;\&#48512;&#49328;&#46041;&#47000;3&#52789;\&#54788;&#51109;&#49436;&#47448;\My%20Documents\&#54644;&#50868;&#45824;&#51216;\ADATA\98FILE\3&#50900;\&#44368;&#53685;&#45824;&#52293;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&#52572;&#52285;&#54840;\My%20Documents\&#53664;&#47785;&#51088;&#47308;\WORK\&#44148;&#52629;\&#49892;&#54665;&#45236;&#50669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1766\1790\179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1766/1790/179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갑지"/>
      <sheetName val="가실행내역"/>
      <sheetName val="설계내역"/>
      <sheetName val="Sheet3"/>
    </sheetNames>
    <sheetDataSet>
      <sheetData sheetId="0" refreshError="1"/>
      <sheetData sheetId="1"/>
      <sheetData sheetId="2" refreshError="1"/>
      <sheetData sheetId="3"/>
      <sheetData sheetId="4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표지"/>
      <sheetName val="간지"/>
      <sheetName val="목차"/>
      <sheetName val="총괄"/>
      <sheetName val="공정별집계"/>
      <sheetName val="내장집계"/>
      <sheetName val="내장-내역"/>
      <sheetName val="소요"/>
      <sheetName val="목록"/>
      <sheetName val="일위"/>
      <sheetName val="단가"/>
      <sheetName val="간노비"/>
      <sheetName val="배부율"/>
      <sheetName val="완성1"/>
      <sheetName val="완성2"/>
      <sheetName val="산재비율"/>
      <sheetName val="안전비율"/>
      <sheetName val="일반비율"/>
      <sheetName val="이윤비율"/>
      <sheetName val="노임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</sheetNames>
    <sheetDataSet>
      <sheetData sheetId="0" refreshError="1"/>
      <sheetData sheetId="1" refreshError="1"/>
      <sheetData sheetId="2">
        <row r="55">
          <cell r="K55">
            <v>10.872999999999999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기본단가"/>
      <sheetName val="잡비"/>
      <sheetName val="견적현황"/>
      <sheetName val="견적서"/>
      <sheetName val="내역"/>
      <sheetName val="일위대가"/>
      <sheetName val="일위대가 (2)"/>
      <sheetName val="용인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제주연동2(가실행)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EACT10"/>
      <sheetName val="공종별 (2)"/>
      <sheetName val="위치별"/>
      <sheetName val="인테리어 내역수량집계"/>
      <sheetName val="Sheet1"/>
      <sheetName val="DATA-1"/>
    </sheetNames>
    <sheetDataSet>
      <sheetData sheetId="0" refreshError="1"/>
      <sheetData sheetId="1">
        <row r="1">
          <cell r="A1" t="str">
            <v>F_CODE</v>
          </cell>
          <cell r="B1" t="str">
            <v>F_SEQ</v>
          </cell>
          <cell r="C1" t="str">
            <v>F_CODE1</v>
          </cell>
          <cell r="D1" t="str">
            <v>F_NAME</v>
          </cell>
          <cell r="E1" t="str">
            <v>F_STAD</v>
          </cell>
          <cell r="F1" t="str">
            <v>F_UNIT</v>
          </cell>
          <cell r="G1" t="str">
            <v>F_QUAN</v>
          </cell>
          <cell r="H1" t="str">
            <v>F_CST</v>
          </cell>
          <cell r="I1" t="str">
            <v>F_LABOR</v>
          </cell>
          <cell r="J1" t="str">
            <v>F_EXPEN</v>
          </cell>
        </row>
        <row r="2">
          <cell r="A2" t="str">
            <v>010101</v>
          </cell>
          <cell r="B2" t="str">
            <v>44</v>
          </cell>
          <cell r="C2" t="str">
            <v>3908051</v>
          </cell>
          <cell r="D2" t="str">
            <v>화강석(통석) (ROUND)</v>
          </cell>
          <cell r="E2" t="str">
            <v>W=250</v>
          </cell>
          <cell r="F2" t="str">
            <v>M</v>
          </cell>
          <cell r="G2">
            <v>5.5</v>
          </cell>
          <cell r="H2">
            <v>140000</v>
          </cell>
        </row>
        <row r="3">
          <cell r="A3" t="str">
            <v>010101</v>
          </cell>
          <cell r="B3" t="str">
            <v>46</v>
          </cell>
          <cell r="C3" t="str">
            <v>3908052</v>
          </cell>
          <cell r="D3" t="str">
            <v>화강석(통석)</v>
          </cell>
          <cell r="E3" t="str">
            <v>W=200</v>
          </cell>
          <cell r="F3" t="str">
            <v>M</v>
          </cell>
          <cell r="G3">
            <v>4.4000000000000004</v>
          </cell>
          <cell r="H3">
            <v>110000</v>
          </cell>
        </row>
        <row r="4">
          <cell r="A4" t="str">
            <v>010101</v>
          </cell>
          <cell r="B4" t="str">
            <v>48</v>
          </cell>
          <cell r="C4" t="str">
            <v>3908053</v>
          </cell>
          <cell r="D4" t="str">
            <v>화강석(통석) (ROUND)</v>
          </cell>
          <cell r="E4" t="str">
            <v>W=200</v>
          </cell>
          <cell r="F4" t="str">
            <v>M</v>
          </cell>
          <cell r="G4">
            <v>19</v>
          </cell>
          <cell r="H4">
            <v>140000</v>
          </cell>
        </row>
        <row r="5">
          <cell r="A5" t="str">
            <v>010101</v>
          </cell>
          <cell r="B5" t="str">
            <v>38</v>
          </cell>
          <cell r="C5" t="str">
            <v>3908054</v>
          </cell>
          <cell r="D5" t="str">
            <v>가평석(버너) (ROUND)</v>
          </cell>
          <cell r="E5" t="str">
            <v>T=40</v>
          </cell>
          <cell r="F5" t="str">
            <v>M</v>
          </cell>
          <cell r="G5">
            <v>28.3</v>
          </cell>
          <cell r="H5">
            <v>130000</v>
          </cell>
        </row>
        <row r="6">
          <cell r="A6" t="str">
            <v>010101</v>
          </cell>
          <cell r="B6" t="str">
            <v>40</v>
          </cell>
          <cell r="C6" t="str">
            <v>3908055</v>
          </cell>
          <cell r="D6" t="str">
            <v>가평석(버너) (ROUND)</v>
          </cell>
          <cell r="E6" t="str">
            <v>T=24 , H=310</v>
          </cell>
          <cell r="F6" t="str">
            <v>M</v>
          </cell>
          <cell r="G6">
            <v>28.3</v>
          </cell>
          <cell r="H6">
            <v>60000</v>
          </cell>
        </row>
        <row r="7">
          <cell r="A7" t="str">
            <v>010101</v>
          </cell>
          <cell r="B7" t="str">
            <v>30</v>
          </cell>
          <cell r="C7" t="str">
            <v>3908057</v>
          </cell>
          <cell r="D7" t="str">
            <v>가평석(버너)</v>
          </cell>
          <cell r="E7" t="str">
            <v>T=40</v>
          </cell>
          <cell r="F7" t="str">
            <v>M</v>
          </cell>
          <cell r="G7">
            <v>12.11</v>
          </cell>
          <cell r="H7">
            <v>100000</v>
          </cell>
        </row>
        <row r="8">
          <cell r="A8" t="str">
            <v>010101</v>
          </cell>
          <cell r="B8" t="str">
            <v>32</v>
          </cell>
          <cell r="C8" t="str">
            <v>3908058</v>
          </cell>
          <cell r="D8" t="str">
            <v>가평석(버너)</v>
          </cell>
          <cell r="E8" t="str">
            <v>T=24</v>
          </cell>
          <cell r="F8" t="str">
            <v>M</v>
          </cell>
          <cell r="G8">
            <v>43.2</v>
          </cell>
          <cell r="H8">
            <v>52000</v>
          </cell>
        </row>
        <row r="9">
          <cell r="A9" t="str">
            <v>010101</v>
          </cell>
          <cell r="B9" t="str">
            <v>34</v>
          </cell>
          <cell r="C9" t="str">
            <v>3908059</v>
          </cell>
          <cell r="D9" t="str">
            <v>가평석(버너)</v>
          </cell>
          <cell r="E9" t="str">
            <v>T=50,W=150</v>
          </cell>
          <cell r="F9" t="str">
            <v>M</v>
          </cell>
          <cell r="G9">
            <v>7.6</v>
          </cell>
          <cell r="H9">
            <v>50000</v>
          </cell>
        </row>
        <row r="10">
          <cell r="A10" t="str">
            <v>010101</v>
          </cell>
          <cell r="B10" t="str">
            <v>36</v>
          </cell>
          <cell r="C10" t="str">
            <v>3908060</v>
          </cell>
          <cell r="D10" t="str">
            <v>가평석(버너)</v>
          </cell>
          <cell r="E10" t="str">
            <v>T=50,W=100</v>
          </cell>
          <cell r="F10" t="str">
            <v>M</v>
          </cell>
          <cell r="G10">
            <v>23.2</v>
          </cell>
          <cell r="H10">
            <v>35000</v>
          </cell>
        </row>
        <row r="11">
          <cell r="A11" t="str">
            <v>010101</v>
          </cell>
          <cell r="B11" t="str">
            <v>50</v>
          </cell>
          <cell r="C11" t="str">
            <v>3908062</v>
          </cell>
          <cell r="D11" t="str">
            <v>단높임</v>
          </cell>
          <cell r="F11" t="str">
            <v>M</v>
          </cell>
          <cell r="G11">
            <v>5.3</v>
          </cell>
          <cell r="H11">
            <v>50000</v>
          </cell>
        </row>
        <row r="12">
          <cell r="A12" t="str">
            <v>010101</v>
          </cell>
          <cell r="B12" t="str">
            <v>23</v>
          </cell>
          <cell r="C12" t="str">
            <v>3910139</v>
          </cell>
          <cell r="D12" t="str">
            <v>스프러스판넬</v>
          </cell>
          <cell r="F12" t="str">
            <v>M2</v>
          </cell>
          <cell r="G12">
            <v>25.85</v>
          </cell>
          <cell r="H12">
            <v>250000</v>
          </cell>
        </row>
        <row r="13">
          <cell r="A13" t="str">
            <v>010101</v>
          </cell>
          <cell r="B13" t="str">
            <v>17</v>
          </cell>
          <cell r="C13" t="str">
            <v>4908001</v>
          </cell>
          <cell r="D13" t="str">
            <v>석재붙임(바닥) ST-1</v>
          </cell>
          <cell r="E13" t="str">
            <v>크리마 마필</v>
          </cell>
          <cell r="F13" t="str">
            <v>M2</v>
          </cell>
          <cell r="G13">
            <v>54.11</v>
          </cell>
          <cell r="H13">
            <v>68200</v>
          </cell>
          <cell r="I13">
            <v>34078</v>
          </cell>
          <cell r="J13">
            <v>0</v>
          </cell>
        </row>
        <row r="14">
          <cell r="A14" t="str">
            <v>010101</v>
          </cell>
          <cell r="B14" t="str">
            <v>16</v>
          </cell>
          <cell r="C14" t="str">
            <v>4908002</v>
          </cell>
          <cell r="D14" t="str">
            <v>석재붙임(바닥)</v>
          </cell>
          <cell r="E14" t="str">
            <v>ST-2, W=150</v>
          </cell>
          <cell r="F14" t="str">
            <v>M</v>
          </cell>
          <cell r="G14">
            <v>36.520000000000003</v>
          </cell>
          <cell r="H14">
            <v>13500</v>
          </cell>
          <cell r="I14">
            <v>8627</v>
          </cell>
          <cell r="J14">
            <v>0</v>
          </cell>
        </row>
        <row r="15">
          <cell r="A15" t="str">
            <v>010101</v>
          </cell>
          <cell r="B15" t="str">
            <v>15</v>
          </cell>
          <cell r="C15" t="str">
            <v>4908003</v>
          </cell>
          <cell r="D15" t="str">
            <v>석재붙임(바닥) 패턴깔기</v>
          </cell>
          <cell r="E15" t="str">
            <v>ST-1, ST-3</v>
          </cell>
          <cell r="F15" t="str">
            <v>M2</v>
          </cell>
          <cell r="G15">
            <v>358.6</v>
          </cell>
          <cell r="H15">
            <v>141900</v>
          </cell>
          <cell r="I15">
            <v>80379</v>
          </cell>
          <cell r="J15">
            <v>0</v>
          </cell>
        </row>
        <row r="16">
          <cell r="A16" t="str">
            <v>010101</v>
          </cell>
          <cell r="B16" t="str">
            <v>19</v>
          </cell>
          <cell r="C16" t="str">
            <v>4908005</v>
          </cell>
          <cell r="D16" t="str">
            <v>석재붙임(바닥) SILL</v>
          </cell>
          <cell r="E16" t="str">
            <v>ST-7</v>
          </cell>
          <cell r="F16" t="str">
            <v>M</v>
          </cell>
          <cell r="G16">
            <v>1.8</v>
          </cell>
          <cell r="H16">
            <v>11850</v>
          </cell>
          <cell r="I16">
            <v>44467</v>
          </cell>
          <cell r="J16">
            <v>0</v>
          </cell>
        </row>
        <row r="17">
          <cell r="A17" t="str">
            <v>010101</v>
          </cell>
          <cell r="B17" t="str">
            <v>41</v>
          </cell>
          <cell r="C17" t="str">
            <v>4908061</v>
          </cell>
          <cell r="D17" t="str">
            <v>가평석(욕탕내부)</v>
          </cell>
          <cell r="E17" t="str">
            <v>T=24,H=600</v>
          </cell>
          <cell r="F17" t="str">
            <v>M</v>
          </cell>
          <cell r="G17">
            <v>5.3</v>
          </cell>
          <cell r="H17">
            <v>41573</v>
          </cell>
          <cell r="I17">
            <v>19723</v>
          </cell>
          <cell r="J17">
            <v>127</v>
          </cell>
        </row>
        <row r="18">
          <cell r="A18" t="str">
            <v>010101</v>
          </cell>
          <cell r="B18" t="str">
            <v>26</v>
          </cell>
          <cell r="C18" t="str">
            <v>4908191</v>
          </cell>
          <cell r="D18" t="str">
            <v>화강석트렌치</v>
          </cell>
          <cell r="E18" t="str">
            <v>T=30MM W:100</v>
          </cell>
          <cell r="F18" t="str">
            <v>M</v>
          </cell>
          <cell r="G18">
            <v>60.25</v>
          </cell>
          <cell r="H18">
            <v>8853</v>
          </cell>
          <cell r="I18">
            <v>4010</v>
          </cell>
          <cell r="J18">
            <v>33</v>
          </cell>
        </row>
        <row r="19">
          <cell r="A19" t="str">
            <v>010101</v>
          </cell>
          <cell r="B19" t="str">
            <v>28</v>
          </cell>
          <cell r="C19" t="str">
            <v>4908192</v>
          </cell>
          <cell r="D19" t="str">
            <v>화강석트렌치(ROUND)</v>
          </cell>
          <cell r="E19" t="str">
            <v>T=30MM W:100</v>
          </cell>
          <cell r="F19" t="str">
            <v>M</v>
          </cell>
          <cell r="G19">
            <v>23.52</v>
          </cell>
          <cell r="H19">
            <v>11460</v>
          </cell>
          <cell r="I19">
            <v>6209</v>
          </cell>
          <cell r="J19">
            <v>33</v>
          </cell>
        </row>
        <row r="20">
          <cell r="A20" t="str">
            <v>010101</v>
          </cell>
          <cell r="B20" t="str">
            <v>5</v>
          </cell>
          <cell r="C20" t="str">
            <v>4908683</v>
          </cell>
          <cell r="D20" t="str">
            <v>석재붙임(가평석,버너)</v>
          </cell>
          <cell r="E20" t="str">
            <v>ST-7</v>
          </cell>
          <cell r="F20" t="str">
            <v>M2</v>
          </cell>
          <cell r="G20">
            <v>124.21</v>
          </cell>
          <cell r="H20">
            <v>75900</v>
          </cell>
          <cell r="I20">
            <v>45977</v>
          </cell>
          <cell r="J20">
            <v>0</v>
          </cell>
        </row>
        <row r="21">
          <cell r="A21" t="str">
            <v>010101</v>
          </cell>
          <cell r="B21" t="str">
            <v>3</v>
          </cell>
          <cell r="C21" t="str">
            <v>4909050</v>
          </cell>
          <cell r="D21" t="str">
            <v>타일붙임(R.A.K CERAMICS 619)</v>
          </cell>
          <cell r="E21" t="str">
            <v>TL-1</v>
          </cell>
          <cell r="F21" t="str">
            <v>M2</v>
          </cell>
          <cell r="G21">
            <v>15.26</v>
          </cell>
          <cell r="H21">
            <v>15024</v>
          </cell>
          <cell r="I21">
            <v>19902</v>
          </cell>
          <cell r="J21">
            <v>220</v>
          </cell>
        </row>
        <row r="22">
          <cell r="A22" t="str">
            <v>010101</v>
          </cell>
          <cell r="B22" t="str">
            <v>4</v>
          </cell>
          <cell r="C22" t="str">
            <v>4909052</v>
          </cell>
          <cell r="D22" t="str">
            <v>타일붙임(수입 COLOR CHARTR-1</v>
          </cell>
          <cell r="E22" t="str">
            <v>TL-3 (모자익)</v>
          </cell>
          <cell r="F22" t="str">
            <v>M2</v>
          </cell>
          <cell r="G22">
            <v>68.53</v>
          </cell>
          <cell r="H22">
            <v>34824</v>
          </cell>
          <cell r="I22">
            <v>19902</v>
          </cell>
          <cell r="J22">
            <v>220</v>
          </cell>
        </row>
        <row r="23">
          <cell r="A23" t="str">
            <v>010101</v>
          </cell>
          <cell r="B23" t="str">
            <v>1</v>
          </cell>
          <cell r="C23" t="str">
            <v>4909662</v>
          </cell>
          <cell r="D23" t="str">
            <v>붙임몰탈</v>
          </cell>
          <cell r="F23" t="str">
            <v>M2</v>
          </cell>
          <cell r="G23">
            <v>635.75</v>
          </cell>
          <cell r="H23">
            <v>1043</v>
          </cell>
          <cell r="I23">
            <v>851</v>
          </cell>
          <cell r="J23">
            <v>212</v>
          </cell>
        </row>
        <row r="24">
          <cell r="A24" t="str">
            <v>010101</v>
          </cell>
          <cell r="B24" t="str">
            <v>21</v>
          </cell>
          <cell r="C24" t="str">
            <v>4910002</v>
          </cell>
          <cell r="D24" t="str">
            <v>마루틀설치</v>
          </cell>
          <cell r="E24" t="str">
            <v>90*90 900*900</v>
          </cell>
          <cell r="F24" t="str">
            <v>M2</v>
          </cell>
          <cell r="G24">
            <v>25.85</v>
          </cell>
          <cell r="H24">
            <v>5595</v>
          </cell>
          <cell r="I24">
            <v>4922</v>
          </cell>
          <cell r="J24">
            <v>0</v>
          </cell>
        </row>
        <row r="25">
          <cell r="A25" t="str">
            <v>010101</v>
          </cell>
          <cell r="B25" t="str">
            <v>12</v>
          </cell>
          <cell r="C25" t="str">
            <v>4910004</v>
          </cell>
          <cell r="D25" t="str">
            <v>목조바닥틀설치(라왕)</v>
          </cell>
          <cell r="E25" t="str">
            <v>45*45 450*450</v>
          </cell>
          <cell r="F25" t="str">
            <v>M2</v>
          </cell>
          <cell r="G25">
            <v>80.84</v>
          </cell>
          <cell r="H25">
            <v>4415</v>
          </cell>
          <cell r="I25">
            <v>2045</v>
          </cell>
          <cell r="J25">
            <v>0</v>
          </cell>
        </row>
        <row r="26">
          <cell r="A26" t="str">
            <v>010101</v>
          </cell>
          <cell r="B26" t="str">
            <v>20</v>
          </cell>
          <cell r="C26" t="str">
            <v>4910005</v>
          </cell>
          <cell r="D26" t="str">
            <v>목조바닥틀설치(미송)</v>
          </cell>
          <cell r="E26" t="str">
            <v>45*45 450*450</v>
          </cell>
          <cell r="F26" t="str">
            <v>M2</v>
          </cell>
          <cell r="G26">
            <v>25.85</v>
          </cell>
          <cell r="H26">
            <v>2343</v>
          </cell>
          <cell r="I26">
            <v>2045</v>
          </cell>
          <cell r="J26">
            <v>0</v>
          </cell>
        </row>
        <row r="27">
          <cell r="A27" t="str">
            <v>010101</v>
          </cell>
          <cell r="B27" t="str">
            <v>14</v>
          </cell>
          <cell r="C27" t="str">
            <v>4910056</v>
          </cell>
          <cell r="D27" t="str">
            <v>WOOD FLOORING(T=14,매플)</v>
          </cell>
          <cell r="E27" t="str">
            <v>WF-1</v>
          </cell>
          <cell r="F27" t="str">
            <v>M2</v>
          </cell>
          <cell r="G27">
            <v>80.84</v>
          </cell>
          <cell r="H27">
            <v>56903</v>
          </cell>
          <cell r="I27">
            <v>6992</v>
          </cell>
          <cell r="J27">
            <v>0</v>
          </cell>
        </row>
        <row r="28">
          <cell r="A28" t="str">
            <v>010101</v>
          </cell>
          <cell r="B28" t="str">
            <v>24</v>
          </cell>
          <cell r="C28" t="str">
            <v>4913028</v>
          </cell>
          <cell r="D28" t="str">
            <v>재료분리대설치</v>
          </cell>
          <cell r="E28" t="str">
            <v>SST  W=30MM</v>
          </cell>
          <cell r="F28" t="str">
            <v>M</v>
          </cell>
          <cell r="G28">
            <v>22.5</v>
          </cell>
          <cell r="H28">
            <v>44100</v>
          </cell>
          <cell r="I28">
            <v>2075</v>
          </cell>
          <cell r="J28">
            <v>0</v>
          </cell>
        </row>
        <row r="29">
          <cell r="A29" t="str">
            <v>010101</v>
          </cell>
          <cell r="B29" t="str">
            <v>25</v>
          </cell>
          <cell r="C29" t="str">
            <v>4913216</v>
          </cell>
          <cell r="D29" t="str">
            <v>트렌치 카바</v>
          </cell>
          <cell r="E29" t="str">
            <v>SST W:200</v>
          </cell>
          <cell r="F29" t="str">
            <v>M</v>
          </cell>
          <cell r="G29">
            <v>60.25</v>
          </cell>
          <cell r="H29">
            <v>14551</v>
          </cell>
          <cell r="I29">
            <v>17764</v>
          </cell>
          <cell r="J29">
            <v>67</v>
          </cell>
        </row>
        <row r="30">
          <cell r="A30" t="str">
            <v>010101</v>
          </cell>
          <cell r="B30" t="str">
            <v>27</v>
          </cell>
          <cell r="C30" t="str">
            <v>4913221</v>
          </cell>
          <cell r="D30" t="str">
            <v>트렌치 카바(ROUND)</v>
          </cell>
          <cell r="E30" t="str">
            <v>SST W:200</v>
          </cell>
          <cell r="F30" t="str">
            <v>M</v>
          </cell>
          <cell r="G30">
            <v>23.52</v>
          </cell>
          <cell r="H30">
            <v>18188</v>
          </cell>
          <cell r="I30">
            <v>22205</v>
          </cell>
          <cell r="J30">
            <v>83</v>
          </cell>
        </row>
        <row r="31">
          <cell r="A31" t="str">
            <v>010101</v>
          </cell>
          <cell r="B31" t="str">
            <v>2</v>
          </cell>
          <cell r="C31" t="str">
            <v>4914053</v>
          </cell>
          <cell r="D31" t="str">
            <v>셀프레벨링</v>
          </cell>
          <cell r="E31" t="str">
            <v>T=21</v>
          </cell>
          <cell r="F31" t="str">
            <v>M2</v>
          </cell>
          <cell r="G31">
            <v>1219.78</v>
          </cell>
          <cell r="H31">
            <v>6562</v>
          </cell>
          <cell r="I31">
            <v>13666</v>
          </cell>
          <cell r="J31">
            <v>0</v>
          </cell>
        </row>
        <row r="32">
          <cell r="A32" t="str">
            <v>010101</v>
          </cell>
          <cell r="B32" t="str">
            <v>13</v>
          </cell>
          <cell r="C32" t="str">
            <v>4914065</v>
          </cell>
          <cell r="D32" t="str">
            <v>보호몰탈</v>
          </cell>
          <cell r="E32" t="str">
            <v>바닥 T=55MM</v>
          </cell>
          <cell r="F32" t="str">
            <v>M2</v>
          </cell>
          <cell r="G32">
            <v>80.84</v>
          </cell>
          <cell r="H32">
            <v>2008</v>
          </cell>
          <cell r="I32">
            <v>10102</v>
          </cell>
          <cell r="J32">
            <v>409</v>
          </cell>
        </row>
        <row r="33">
          <cell r="A33" t="str">
            <v>010101</v>
          </cell>
          <cell r="B33" t="str">
            <v>7</v>
          </cell>
          <cell r="C33" t="str">
            <v>4917256</v>
          </cell>
          <cell r="D33" t="str">
            <v>비닐타일붙이기(센스 4541)</v>
          </cell>
          <cell r="E33" t="str">
            <v>VT-1</v>
          </cell>
          <cell r="F33" t="str">
            <v>M2</v>
          </cell>
          <cell r="G33">
            <v>254.55</v>
          </cell>
          <cell r="H33">
            <v>11374</v>
          </cell>
          <cell r="I33">
            <v>4792</v>
          </cell>
          <cell r="J33">
            <v>0</v>
          </cell>
        </row>
        <row r="34">
          <cell r="A34" t="str">
            <v>010101</v>
          </cell>
          <cell r="B34" t="str">
            <v>18</v>
          </cell>
          <cell r="C34" t="str">
            <v>4917257</v>
          </cell>
          <cell r="D34" t="str">
            <v>비닐타일붙이기(센스 4543)</v>
          </cell>
          <cell r="E34" t="str">
            <v>VT-2</v>
          </cell>
          <cell r="F34" t="str">
            <v>M2</v>
          </cell>
          <cell r="G34">
            <v>162.85</v>
          </cell>
          <cell r="H34">
            <v>11374</v>
          </cell>
          <cell r="I34">
            <v>4792</v>
          </cell>
          <cell r="J34">
            <v>0</v>
          </cell>
        </row>
        <row r="35">
          <cell r="A35" t="str">
            <v>010101</v>
          </cell>
          <cell r="B35" t="str">
            <v>8</v>
          </cell>
          <cell r="C35" t="str">
            <v>4917258</v>
          </cell>
          <cell r="D35" t="str">
            <v>비닐타일붙이기(아로마PE-102)</v>
          </cell>
          <cell r="E35" t="str">
            <v>VT-3</v>
          </cell>
          <cell r="F35" t="str">
            <v>M2</v>
          </cell>
          <cell r="G35">
            <v>163.6</v>
          </cell>
          <cell r="H35">
            <v>10324</v>
          </cell>
          <cell r="I35">
            <v>4792</v>
          </cell>
          <cell r="J35">
            <v>0</v>
          </cell>
        </row>
        <row r="36">
          <cell r="A36" t="str">
            <v>010101</v>
          </cell>
          <cell r="B36" t="str">
            <v>9</v>
          </cell>
          <cell r="C36" t="str">
            <v>4917259</v>
          </cell>
          <cell r="D36" t="str">
            <v>비닐타일붙이기(아로마PE-109)</v>
          </cell>
          <cell r="E36" t="str">
            <v>VT-4</v>
          </cell>
          <cell r="F36" t="str">
            <v>M2</v>
          </cell>
          <cell r="G36">
            <v>43.01</v>
          </cell>
          <cell r="H36">
            <v>10324</v>
          </cell>
          <cell r="I36">
            <v>4792</v>
          </cell>
          <cell r="J36">
            <v>0</v>
          </cell>
        </row>
        <row r="37">
          <cell r="A37" t="str">
            <v>010101</v>
          </cell>
          <cell r="B37" t="str">
            <v>10</v>
          </cell>
          <cell r="C37" t="str">
            <v>4917260</v>
          </cell>
          <cell r="D37" t="str">
            <v>비닐타일붙이기(센스 TE4540)</v>
          </cell>
          <cell r="E37" t="str">
            <v>VT-5</v>
          </cell>
          <cell r="F37" t="str">
            <v>M2</v>
          </cell>
          <cell r="G37">
            <v>176.58</v>
          </cell>
          <cell r="H37">
            <v>11374</v>
          </cell>
          <cell r="I37">
            <v>4792</v>
          </cell>
          <cell r="J37">
            <v>0</v>
          </cell>
        </row>
        <row r="38">
          <cell r="A38" t="str">
            <v>010101</v>
          </cell>
          <cell r="B38" t="str">
            <v>6</v>
          </cell>
          <cell r="C38" t="str">
            <v>4917261</v>
          </cell>
          <cell r="D38" t="str">
            <v>비닐타일붙이기(센스STW9500B)</v>
          </cell>
          <cell r="E38" t="str">
            <v>VT-6</v>
          </cell>
          <cell r="F38" t="str">
            <v>M2</v>
          </cell>
          <cell r="G38">
            <v>264.2</v>
          </cell>
          <cell r="H38">
            <v>10324</v>
          </cell>
          <cell r="I38">
            <v>4792</v>
          </cell>
          <cell r="J38">
            <v>0</v>
          </cell>
        </row>
        <row r="39">
          <cell r="A39" t="str">
            <v>010101</v>
          </cell>
          <cell r="B39" t="str">
            <v>11</v>
          </cell>
          <cell r="C39" t="str">
            <v>4917277</v>
          </cell>
          <cell r="D39" t="str">
            <v>인조잔디본드붙임</v>
          </cell>
          <cell r="E39" t="str">
            <v>GS-1</v>
          </cell>
          <cell r="F39" t="str">
            <v>M2</v>
          </cell>
          <cell r="G39">
            <v>101.3</v>
          </cell>
          <cell r="H39">
            <v>18066</v>
          </cell>
          <cell r="I39">
            <v>2996</v>
          </cell>
          <cell r="J39">
            <v>0</v>
          </cell>
        </row>
        <row r="40">
          <cell r="A40" t="str">
            <v>010102</v>
          </cell>
          <cell r="B40" t="str">
            <v>65</v>
          </cell>
          <cell r="C40" t="str">
            <v>0601120</v>
          </cell>
          <cell r="D40" t="str">
            <v>장식기둥</v>
          </cell>
          <cell r="E40" t="str">
            <v>R=180,H=2500</v>
          </cell>
          <cell r="F40" t="str">
            <v>EA</v>
          </cell>
          <cell r="G40">
            <v>5</v>
          </cell>
          <cell r="H40">
            <v>1500000</v>
          </cell>
          <cell r="I40">
            <v>0</v>
          </cell>
          <cell r="J40">
            <v>0</v>
          </cell>
        </row>
        <row r="41">
          <cell r="A41" t="str">
            <v>010102</v>
          </cell>
          <cell r="B41" t="str">
            <v>63</v>
          </cell>
          <cell r="C41" t="str">
            <v>3902604</v>
          </cell>
          <cell r="D41" t="str">
            <v>시쟐레이션</v>
          </cell>
          <cell r="E41" t="str">
            <v>H=2850</v>
          </cell>
          <cell r="F41" t="str">
            <v>M2</v>
          </cell>
          <cell r="G41">
            <v>110.07</v>
          </cell>
          <cell r="H41">
            <v>42750</v>
          </cell>
          <cell r="I41">
            <v>0</v>
          </cell>
          <cell r="J41">
            <v>0</v>
          </cell>
        </row>
        <row r="42">
          <cell r="A42" t="str">
            <v>010102</v>
          </cell>
          <cell r="B42" t="str">
            <v>50</v>
          </cell>
          <cell r="C42" t="str">
            <v>3908173</v>
          </cell>
          <cell r="D42" t="str">
            <v>파우더 선반</v>
          </cell>
          <cell r="F42" t="str">
            <v>M</v>
          </cell>
          <cell r="G42">
            <v>14.5</v>
          </cell>
          <cell r="H42">
            <v>180000</v>
          </cell>
        </row>
        <row r="43">
          <cell r="A43" t="str">
            <v>010102</v>
          </cell>
          <cell r="B43" t="str">
            <v>43</v>
          </cell>
          <cell r="C43" t="str">
            <v>3908197</v>
          </cell>
          <cell r="D43" t="str">
            <v>세면대상판</v>
          </cell>
          <cell r="F43" t="str">
            <v>M</v>
          </cell>
          <cell r="G43">
            <v>12</v>
          </cell>
          <cell r="H43">
            <v>218500</v>
          </cell>
        </row>
        <row r="44">
          <cell r="A44" t="str">
            <v>010102</v>
          </cell>
          <cell r="B44" t="str">
            <v>24</v>
          </cell>
          <cell r="C44" t="str">
            <v>3910083</v>
          </cell>
          <cell r="D44" t="str">
            <v>스피커박스</v>
          </cell>
          <cell r="F44" t="str">
            <v>EA</v>
          </cell>
          <cell r="G44">
            <v>2</v>
          </cell>
          <cell r="H44">
            <v>142500</v>
          </cell>
          <cell r="J44">
            <v>0</v>
          </cell>
        </row>
        <row r="45">
          <cell r="A45" t="str">
            <v>010102</v>
          </cell>
          <cell r="B45" t="str">
            <v>61</v>
          </cell>
          <cell r="C45" t="str">
            <v>3910139</v>
          </cell>
          <cell r="D45" t="str">
            <v>스프러스판넬</v>
          </cell>
          <cell r="F45" t="str">
            <v>M2</v>
          </cell>
          <cell r="G45">
            <v>110.07</v>
          </cell>
          <cell r="H45">
            <v>250000</v>
          </cell>
        </row>
        <row r="46">
          <cell r="A46" t="str">
            <v>010102</v>
          </cell>
          <cell r="B46" t="str">
            <v>18</v>
          </cell>
          <cell r="C46" t="str">
            <v>3913015</v>
          </cell>
          <cell r="D46" t="str">
            <v>METAL PANEL</v>
          </cell>
          <cell r="F46" t="str">
            <v>M2</v>
          </cell>
          <cell r="G46">
            <v>8.91</v>
          </cell>
          <cell r="H46">
            <v>85500</v>
          </cell>
        </row>
        <row r="47">
          <cell r="A47" t="str">
            <v>010102</v>
          </cell>
          <cell r="B47" t="str">
            <v>19</v>
          </cell>
          <cell r="C47" t="str">
            <v>3913016</v>
          </cell>
          <cell r="D47" t="str">
            <v>METAL BASE</v>
          </cell>
          <cell r="F47" t="str">
            <v>M</v>
          </cell>
          <cell r="G47">
            <v>167.82</v>
          </cell>
          <cell r="H47">
            <v>15200</v>
          </cell>
          <cell r="J47">
            <v>0</v>
          </cell>
        </row>
        <row r="48">
          <cell r="A48" t="str">
            <v>010102</v>
          </cell>
          <cell r="B48" t="str">
            <v>28</v>
          </cell>
          <cell r="C48" t="str">
            <v>3913017</v>
          </cell>
          <cell r="D48" t="str">
            <v>METAL 허리몰딩</v>
          </cell>
          <cell r="F48" t="str">
            <v>M</v>
          </cell>
          <cell r="G48">
            <v>13.2</v>
          </cell>
          <cell r="H48">
            <v>28000</v>
          </cell>
          <cell r="J48">
            <v>0</v>
          </cell>
        </row>
        <row r="49">
          <cell r="A49" t="str">
            <v>010102</v>
          </cell>
          <cell r="B49" t="str">
            <v>16</v>
          </cell>
          <cell r="C49" t="str">
            <v>3913040</v>
          </cell>
          <cell r="D49" t="str">
            <v>유리후레임</v>
          </cell>
          <cell r="E49" t="str">
            <v>SUS</v>
          </cell>
          <cell r="F49" t="str">
            <v>M</v>
          </cell>
          <cell r="G49">
            <v>414.6</v>
          </cell>
          <cell r="H49">
            <v>30000</v>
          </cell>
        </row>
        <row r="50">
          <cell r="A50" t="str">
            <v>010102</v>
          </cell>
          <cell r="B50" t="str">
            <v>51</v>
          </cell>
          <cell r="C50" t="str">
            <v>3913128</v>
          </cell>
          <cell r="D50" t="str">
            <v>거울후레임</v>
          </cell>
          <cell r="F50" t="str">
            <v>M</v>
          </cell>
          <cell r="G50">
            <v>16.8</v>
          </cell>
          <cell r="H50">
            <v>25500</v>
          </cell>
        </row>
        <row r="51">
          <cell r="A51" t="str">
            <v>010102</v>
          </cell>
          <cell r="B51" t="str">
            <v>10</v>
          </cell>
          <cell r="C51" t="str">
            <v>3913512</v>
          </cell>
          <cell r="D51" t="str">
            <v>보강앵글</v>
          </cell>
          <cell r="E51" t="str">
            <v>45*45</v>
          </cell>
          <cell r="F51" t="str">
            <v>M2</v>
          </cell>
          <cell r="G51">
            <v>263.05</v>
          </cell>
          <cell r="H51">
            <v>28000</v>
          </cell>
        </row>
        <row r="52">
          <cell r="A52" t="str">
            <v>010102</v>
          </cell>
          <cell r="B52" t="str">
            <v>64</v>
          </cell>
          <cell r="C52" t="str">
            <v>3915015</v>
          </cell>
          <cell r="D52" t="str">
            <v>페어글라스</v>
          </cell>
          <cell r="E52" t="str">
            <v>T=16</v>
          </cell>
          <cell r="F52" t="str">
            <v>M2</v>
          </cell>
          <cell r="G52">
            <v>4.68</v>
          </cell>
          <cell r="H52">
            <v>37500</v>
          </cell>
        </row>
        <row r="53">
          <cell r="A53" t="str">
            <v>010102</v>
          </cell>
          <cell r="B53" t="str">
            <v>55</v>
          </cell>
          <cell r="C53" t="str">
            <v>3915036</v>
          </cell>
          <cell r="D53" t="str">
            <v>유리칸막이 후레임</v>
          </cell>
          <cell r="F53" t="str">
            <v>M</v>
          </cell>
          <cell r="G53">
            <v>16.899999999999999</v>
          </cell>
          <cell r="H53">
            <v>28000</v>
          </cell>
        </row>
        <row r="54">
          <cell r="A54" t="str">
            <v>010102</v>
          </cell>
          <cell r="B54" t="str">
            <v>30</v>
          </cell>
          <cell r="C54" t="str">
            <v>3917007</v>
          </cell>
          <cell r="D54" t="str">
            <v>필름붙이기</v>
          </cell>
          <cell r="F54" t="str">
            <v>M2</v>
          </cell>
          <cell r="G54">
            <v>80.64</v>
          </cell>
          <cell r="H54">
            <v>19300</v>
          </cell>
        </row>
        <row r="55">
          <cell r="A55" t="str">
            <v>010102</v>
          </cell>
          <cell r="B55" t="str">
            <v>38</v>
          </cell>
          <cell r="C55" t="str">
            <v>3917540</v>
          </cell>
          <cell r="D55" t="str">
            <v>PHOTO SPACE</v>
          </cell>
          <cell r="F55" t="str">
            <v>M2</v>
          </cell>
          <cell r="G55">
            <v>4.5</v>
          </cell>
          <cell r="H55">
            <v>142500</v>
          </cell>
          <cell r="J55">
            <v>0</v>
          </cell>
        </row>
        <row r="56">
          <cell r="A56" t="str">
            <v>010102</v>
          </cell>
          <cell r="B56" t="str">
            <v>22</v>
          </cell>
          <cell r="C56" t="str">
            <v>4203048</v>
          </cell>
          <cell r="D56" t="str">
            <v>ST'L 파티션</v>
          </cell>
          <cell r="E56" t="str">
            <v>H=1050</v>
          </cell>
          <cell r="F56" t="str">
            <v>M</v>
          </cell>
          <cell r="G56">
            <v>7.2</v>
          </cell>
          <cell r="H56">
            <v>192000</v>
          </cell>
          <cell r="I56">
            <v>0</v>
          </cell>
          <cell r="J56">
            <v>0</v>
          </cell>
        </row>
        <row r="57">
          <cell r="A57" t="str">
            <v>010102</v>
          </cell>
          <cell r="B57" t="str">
            <v>60</v>
          </cell>
          <cell r="C57" t="str">
            <v>4908018</v>
          </cell>
          <cell r="D57" t="str">
            <v>유리후레임 (석재)</v>
          </cell>
          <cell r="E57" t="str">
            <v>ST-1,W=300</v>
          </cell>
          <cell r="F57" t="str">
            <v>M</v>
          </cell>
          <cell r="G57">
            <v>17.600000000000001</v>
          </cell>
          <cell r="H57">
            <v>22320</v>
          </cell>
          <cell r="I57">
            <v>40692</v>
          </cell>
          <cell r="J57">
            <v>0</v>
          </cell>
        </row>
        <row r="58">
          <cell r="A58" t="str">
            <v>010102</v>
          </cell>
          <cell r="B58" t="str">
            <v>48</v>
          </cell>
          <cell r="C58" t="str">
            <v>4908154</v>
          </cell>
          <cell r="D58" t="str">
            <v>석재칸막이(화장실)</v>
          </cell>
          <cell r="E58" t="str">
            <v>ST-2,T=40</v>
          </cell>
          <cell r="F58" t="str">
            <v>M2</v>
          </cell>
          <cell r="G58">
            <v>17.8</v>
          </cell>
          <cell r="H58">
            <v>157500</v>
          </cell>
          <cell r="I58">
            <v>104244</v>
          </cell>
          <cell r="J58">
            <v>0</v>
          </cell>
        </row>
        <row r="59">
          <cell r="A59" t="str">
            <v>010102</v>
          </cell>
          <cell r="B59" t="str">
            <v>49</v>
          </cell>
          <cell r="C59" t="str">
            <v>4908686</v>
          </cell>
          <cell r="D59" t="str">
            <v>코리앙시에라미드나이트</v>
          </cell>
          <cell r="E59" t="str">
            <v>ST-9</v>
          </cell>
          <cell r="F59" t="str">
            <v>M</v>
          </cell>
          <cell r="G59">
            <v>44.25</v>
          </cell>
          <cell r="H59">
            <v>209000</v>
          </cell>
          <cell r="I59">
            <v>90081</v>
          </cell>
          <cell r="J59">
            <v>0</v>
          </cell>
        </row>
        <row r="60">
          <cell r="A60" t="str">
            <v>010102</v>
          </cell>
          <cell r="B60" t="str">
            <v>44</v>
          </cell>
          <cell r="C60" t="str">
            <v>4908795</v>
          </cell>
          <cell r="D60" t="str">
            <v>석재붙임(크리마필,벽체)</v>
          </cell>
          <cell r="E60" t="str">
            <v>ST-1 (폴리싱)</v>
          </cell>
          <cell r="F60" t="str">
            <v>M2</v>
          </cell>
          <cell r="G60">
            <v>557.47</v>
          </cell>
          <cell r="H60">
            <v>87526</v>
          </cell>
          <cell r="I60">
            <v>45040</v>
          </cell>
          <cell r="J60">
            <v>0</v>
          </cell>
        </row>
        <row r="61">
          <cell r="A61" t="str">
            <v>010102</v>
          </cell>
          <cell r="B61" t="str">
            <v>46</v>
          </cell>
          <cell r="C61" t="str">
            <v>4908796</v>
          </cell>
          <cell r="D61" t="str">
            <v>석재붙임(레드웨이브 벽체)</v>
          </cell>
          <cell r="E61" t="str">
            <v>ST-2</v>
          </cell>
          <cell r="F61" t="str">
            <v>M2</v>
          </cell>
          <cell r="G61">
            <v>165.23</v>
          </cell>
          <cell r="H61">
            <v>99526</v>
          </cell>
          <cell r="I61">
            <v>45040</v>
          </cell>
          <cell r="J61">
            <v>0</v>
          </cell>
        </row>
        <row r="62">
          <cell r="A62" t="str">
            <v>010102</v>
          </cell>
          <cell r="B62" t="str">
            <v>45</v>
          </cell>
          <cell r="C62" t="str">
            <v>4908797</v>
          </cell>
          <cell r="D62" t="str">
            <v>석재붙임(크리마필,벽체)</v>
          </cell>
          <cell r="E62" t="str">
            <v>ST-1-1 (HONED)</v>
          </cell>
          <cell r="F62" t="str">
            <v>M2</v>
          </cell>
          <cell r="G62">
            <v>91.72</v>
          </cell>
          <cell r="H62">
            <v>95026</v>
          </cell>
          <cell r="I62">
            <v>67561</v>
          </cell>
          <cell r="J62">
            <v>0</v>
          </cell>
        </row>
        <row r="63">
          <cell r="A63" t="str">
            <v>010102</v>
          </cell>
          <cell r="B63" t="str">
            <v>34</v>
          </cell>
          <cell r="C63" t="str">
            <v>4908800</v>
          </cell>
          <cell r="D63" t="str">
            <v>석재걸레받이(H=100)</v>
          </cell>
          <cell r="E63" t="str">
            <v>ST-2</v>
          </cell>
          <cell r="F63" t="str">
            <v>M</v>
          </cell>
          <cell r="G63">
            <v>214.19</v>
          </cell>
          <cell r="H63">
            <v>18526</v>
          </cell>
          <cell r="I63">
            <v>11789</v>
          </cell>
          <cell r="J63">
            <v>0</v>
          </cell>
        </row>
        <row r="64">
          <cell r="A64" t="str">
            <v>010102</v>
          </cell>
          <cell r="B64" t="str">
            <v>52</v>
          </cell>
          <cell r="C64" t="str">
            <v>4908802</v>
          </cell>
          <cell r="D64" t="str">
            <v>석재붙임(가평석,폴리싱)</v>
          </cell>
          <cell r="E64" t="str">
            <v>ST-7-1(습식)</v>
          </cell>
          <cell r="F64" t="str">
            <v>M2</v>
          </cell>
          <cell r="G64">
            <v>141.76</v>
          </cell>
          <cell r="H64">
            <v>87939</v>
          </cell>
          <cell r="I64">
            <v>53763</v>
          </cell>
          <cell r="J64">
            <v>211</v>
          </cell>
        </row>
        <row r="65">
          <cell r="A65" t="str">
            <v>010102</v>
          </cell>
          <cell r="B65" t="str">
            <v>53</v>
          </cell>
          <cell r="C65" t="str">
            <v>4908803</v>
          </cell>
          <cell r="D65" t="str">
            <v>석재붙임(가평석+인디안블랙)</v>
          </cell>
          <cell r="E65" t="str">
            <v>패턴(습식)</v>
          </cell>
          <cell r="F65" t="str">
            <v>M2</v>
          </cell>
          <cell r="G65">
            <v>132.25</v>
          </cell>
          <cell r="H65">
            <v>93438</v>
          </cell>
          <cell r="I65">
            <v>53763</v>
          </cell>
          <cell r="J65">
            <v>211</v>
          </cell>
        </row>
        <row r="66">
          <cell r="A66" t="str">
            <v>010102</v>
          </cell>
          <cell r="B66" t="str">
            <v>35</v>
          </cell>
          <cell r="C66" t="str">
            <v>4909663</v>
          </cell>
          <cell r="D66" t="str">
            <v>타일붙임</v>
          </cell>
          <cell r="E66" t="str">
            <v>TL=12,13</v>
          </cell>
          <cell r="F66" t="str">
            <v>M2</v>
          </cell>
          <cell r="G66">
            <v>12.54</v>
          </cell>
          <cell r="H66">
            <v>18874</v>
          </cell>
          <cell r="I66">
            <v>19902</v>
          </cell>
          <cell r="J66">
            <v>220</v>
          </cell>
        </row>
        <row r="67">
          <cell r="A67" t="str">
            <v>010102</v>
          </cell>
          <cell r="B67" t="str">
            <v>20</v>
          </cell>
          <cell r="C67" t="str">
            <v>4910011</v>
          </cell>
          <cell r="D67" t="str">
            <v>목조벽틀설치(라왕)</v>
          </cell>
          <cell r="E67" t="str">
            <v>30*30 450*450</v>
          </cell>
          <cell r="F67" t="str">
            <v>M2</v>
          </cell>
          <cell r="G67">
            <v>15</v>
          </cell>
          <cell r="H67">
            <v>2256</v>
          </cell>
          <cell r="I67">
            <v>2091</v>
          </cell>
          <cell r="J67">
            <v>0</v>
          </cell>
        </row>
        <row r="68">
          <cell r="A68" t="str">
            <v>010102</v>
          </cell>
          <cell r="B68" t="str">
            <v>59</v>
          </cell>
          <cell r="C68" t="str">
            <v>4910012</v>
          </cell>
          <cell r="D68" t="str">
            <v>목조벽틀설치(라왕)</v>
          </cell>
          <cell r="E68" t="str">
            <v>50*50 450*600</v>
          </cell>
          <cell r="F68" t="str">
            <v>M2</v>
          </cell>
          <cell r="G68">
            <v>234.62</v>
          </cell>
          <cell r="H68">
            <v>5452</v>
          </cell>
          <cell r="I68">
            <v>2091</v>
          </cell>
          <cell r="J68">
            <v>0</v>
          </cell>
        </row>
        <row r="69">
          <cell r="A69" t="str">
            <v>010102</v>
          </cell>
          <cell r="B69" t="str">
            <v>11</v>
          </cell>
          <cell r="C69" t="str">
            <v>4910013</v>
          </cell>
          <cell r="D69" t="str">
            <v>목조벽틀설치(라왕)</v>
          </cell>
          <cell r="E69" t="str">
            <v>70*70 450*600</v>
          </cell>
          <cell r="F69" t="str">
            <v>M2</v>
          </cell>
          <cell r="G69">
            <v>27.1</v>
          </cell>
          <cell r="H69">
            <v>10688</v>
          </cell>
          <cell r="I69">
            <v>2091</v>
          </cell>
          <cell r="J69">
            <v>0</v>
          </cell>
        </row>
        <row r="70">
          <cell r="A70" t="str">
            <v>010102</v>
          </cell>
          <cell r="B70" t="str">
            <v>32</v>
          </cell>
          <cell r="C70" t="str">
            <v>4910015</v>
          </cell>
          <cell r="D70" t="str">
            <v>WOOD 띠장</v>
          </cell>
          <cell r="E70" t="str">
            <v>WD-3, H=120</v>
          </cell>
          <cell r="F70" t="str">
            <v>M</v>
          </cell>
          <cell r="G70">
            <v>49.87</v>
          </cell>
          <cell r="H70">
            <v>1844</v>
          </cell>
          <cell r="I70">
            <v>15769</v>
          </cell>
          <cell r="J70">
            <v>0</v>
          </cell>
        </row>
        <row r="71">
          <cell r="A71" t="str">
            <v>010102</v>
          </cell>
          <cell r="B71" t="str">
            <v>47</v>
          </cell>
          <cell r="C71" t="str">
            <v>4910018</v>
          </cell>
          <cell r="D71" t="str">
            <v>WOOD TRIM</v>
          </cell>
          <cell r="E71" t="str">
            <v>20*20</v>
          </cell>
          <cell r="F71" t="str">
            <v>M</v>
          </cell>
          <cell r="G71">
            <v>148.03</v>
          </cell>
          <cell r="H71">
            <v>2152</v>
          </cell>
          <cell r="I71">
            <v>5036</v>
          </cell>
          <cell r="J71">
            <v>0</v>
          </cell>
        </row>
        <row r="72">
          <cell r="A72" t="str">
            <v>010102</v>
          </cell>
          <cell r="B72" t="str">
            <v>39</v>
          </cell>
          <cell r="C72" t="str">
            <v>4910039</v>
          </cell>
          <cell r="D72" t="str">
            <v>합판보강띠장</v>
          </cell>
          <cell r="E72" t="str">
            <v>T=9</v>
          </cell>
          <cell r="F72" t="str">
            <v>M2</v>
          </cell>
          <cell r="G72">
            <v>177.78</v>
          </cell>
          <cell r="H72">
            <v>1669</v>
          </cell>
          <cell r="I72">
            <v>6633</v>
          </cell>
          <cell r="J72">
            <v>0</v>
          </cell>
        </row>
        <row r="73">
          <cell r="A73" t="str">
            <v>010102</v>
          </cell>
          <cell r="B73" t="str">
            <v>3</v>
          </cell>
          <cell r="C73" t="str">
            <v>4910053</v>
          </cell>
          <cell r="D73" t="str">
            <v>석고보드 취부(벽체,바탕)</v>
          </cell>
          <cell r="E73" t="str">
            <v>T=9*1PLY</v>
          </cell>
          <cell r="F73" t="str">
            <v>M2</v>
          </cell>
          <cell r="G73">
            <v>3648.41</v>
          </cell>
          <cell r="H73">
            <v>1284</v>
          </cell>
          <cell r="I73">
            <v>3764</v>
          </cell>
          <cell r="J73">
            <v>0</v>
          </cell>
        </row>
        <row r="74">
          <cell r="A74" t="str">
            <v>010102</v>
          </cell>
          <cell r="B74" t="str">
            <v>4</v>
          </cell>
          <cell r="C74" t="str">
            <v>4910054</v>
          </cell>
          <cell r="D74" t="str">
            <v>석고보드 취부(벽체,치장)</v>
          </cell>
          <cell r="E74" t="str">
            <v>T=9*1PLY</v>
          </cell>
          <cell r="F74" t="str">
            <v>M2</v>
          </cell>
          <cell r="G74">
            <v>3526.81</v>
          </cell>
          <cell r="H74">
            <v>1284</v>
          </cell>
          <cell r="I74">
            <v>7528</v>
          </cell>
          <cell r="J74">
            <v>0</v>
          </cell>
        </row>
        <row r="75">
          <cell r="A75" t="str">
            <v>010102</v>
          </cell>
          <cell r="B75" t="str">
            <v>12</v>
          </cell>
          <cell r="C75" t="str">
            <v>4910066</v>
          </cell>
          <cell r="D75" t="str">
            <v>합판붙임 (곡면)</v>
          </cell>
          <cell r="E75" t="str">
            <v>T=5*2PLY</v>
          </cell>
          <cell r="F75" t="str">
            <v>M2</v>
          </cell>
          <cell r="G75">
            <v>54.21</v>
          </cell>
          <cell r="H75">
            <v>5451</v>
          </cell>
          <cell r="I75">
            <v>16583</v>
          </cell>
          <cell r="J75">
            <v>0</v>
          </cell>
        </row>
        <row r="76">
          <cell r="A76" t="str">
            <v>010102</v>
          </cell>
          <cell r="B76" t="str">
            <v>23</v>
          </cell>
          <cell r="C76" t="str">
            <v>4910067</v>
          </cell>
          <cell r="D76" t="str">
            <v>합판붙임</v>
          </cell>
          <cell r="E76" t="str">
            <v>T=9</v>
          </cell>
          <cell r="F76" t="str">
            <v>M2</v>
          </cell>
          <cell r="G76">
            <v>237.39</v>
          </cell>
          <cell r="H76">
            <v>4000</v>
          </cell>
          <cell r="I76">
            <v>6633</v>
          </cell>
          <cell r="J76">
            <v>0</v>
          </cell>
        </row>
        <row r="77">
          <cell r="A77" t="str">
            <v>010102</v>
          </cell>
          <cell r="B77" t="str">
            <v>1</v>
          </cell>
          <cell r="C77" t="str">
            <v>4910071</v>
          </cell>
          <cell r="D77" t="str">
            <v>METAL STUD</v>
          </cell>
          <cell r="E77" t="str">
            <v>100*45</v>
          </cell>
          <cell r="F77" t="str">
            <v>M2</v>
          </cell>
          <cell r="G77">
            <v>958.68</v>
          </cell>
          <cell r="H77">
            <v>6677</v>
          </cell>
          <cell r="I77">
            <v>21115</v>
          </cell>
          <cell r="J77">
            <v>0</v>
          </cell>
        </row>
        <row r="78">
          <cell r="A78" t="str">
            <v>010102</v>
          </cell>
          <cell r="B78" t="str">
            <v>21</v>
          </cell>
          <cell r="C78" t="str">
            <v>4910072</v>
          </cell>
          <cell r="D78" t="str">
            <v>합판붙임</v>
          </cell>
          <cell r="E78" t="str">
            <v>T=12</v>
          </cell>
          <cell r="F78" t="str">
            <v>M2</v>
          </cell>
          <cell r="G78">
            <v>22.05</v>
          </cell>
          <cell r="H78">
            <v>5649</v>
          </cell>
          <cell r="I78">
            <v>6633</v>
          </cell>
          <cell r="J78">
            <v>0</v>
          </cell>
        </row>
        <row r="79">
          <cell r="A79" t="str">
            <v>010102</v>
          </cell>
          <cell r="B79" t="str">
            <v>42</v>
          </cell>
          <cell r="C79" t="str">
            <v>4910091</v>
          </cell>
          <cell r="D79" t="str">
            <v>줄눈</v>
          </cell>
          <cell r="F79" t="str">
            <v>M</v>
          </cell>
          <cell r="G79">
            <v>220.35</v>
          </cell>
          <cell r="H79">
            <v>1277</v>
          </cell>
          <cell r="I79">
            <v>12359</v>
          </cell>
          <cell r="J79">
            <v>0</v>
          </cell>
        </row>
        <row r="80">
          <cell r="A80" t="str">
            <v>010102</v>
          </cell>
          <cell r="B80" t="str">
            <v>62</v>
          </cell>
          <cell r="C80" t="str">
            <v>4910094</v>
          </cell>
          <cell r="D80" t="str">
            <v>밤라이트취부</v>
          </cell>
          <cell r="F80" t="str">
            <v>M2</v>
          </cell>
          <cell r="G80">
            <v>234.62</v>
          </cell>
          <cell r="H80">
            <v>1725</v>
          </cell>
          <cell r="I80">
            <v>4182</v>
          </cell>
          <cell r="J80">
            <v>0</v>
          </cell>
        </row>
        <row r="81">
          <cell r="A81" t="str">
            <v>010102</v>
          </cell>
          <cell r="B81" t="str">
            <v>31</v>
          </cell>
          <cell r="C81" t="str">
            <v>4910158</v>
          </cell>
          <cell r="D81" t="str">
            <v>무늬목판넬 (OAK)</v>
          </cell>
          <cell r="E81" t="str">
            <v>WD-1</v>
          </cell>
          <cell r="F81" t="str">
            <v>M2</v>
          </cell>
          <cell r="G81">
            <v>76.239999999999995</v>
          </cell>
          <cell r="H81">
            <v>11095</v>
          </cell>
          <cell r="I81">
            <v>116214</v>
          </cell>
          <cell r="J81">
            <v>0</v>
          </cell>
        </row>
        <row r="82">
          <cell r="A82" t="str">
            <v>010102</v>
          </cell>
          <cell r="B82" t="str">
            <v>13</v>
          </cell>
          <cell r="C82" t="str">
            <v>4910176</v>
          </cell>
          <cell r="D82" t="str">
            <v>WOOD FRAME (ROUND)</v>
          </cell>
          <cell r="F82" t="str">
            <v>M</v>
          </cell>
          <cell r="G82">
            <v>9.9700000000000006</v>
          </cell>
          <cell r="H82">
            <v>44322</v>
          </cell>
          <cell r="I82">
            <v>86235</v>
          </cell>
          <cell r="J82">
            <v>0</v>
          </cell>
        </row>
        <row r="83">
          <cell r="A83" t="str">
            <v>010102</v>
          </cell>
          <cell r="B83" t="str">
            <v>8</v>
          </cell>
          <cell r="C83" t="str">
            <v>4913004</v>
          </cell>
          <cell r="D83" t="str">
            <v>METAL STUD</v>
          </cell>
          <cell r="E83" t="str">
            <v>50*45*0.8</v>
          </cell>
          <cell r="F83" t="str">
            <v>M2</v>
          </cell>
          <cell r="G83">
            <v>1579.34</v>
          </cell>
          <cell r="H83">
            <v>5346</v>
          </cell>
          <cell r="I83">
            <v>21115</v>
          </cell>
          <cell r="J83">
            <v>0</v>
          </cell>
        </row>
        <row r="84">
          <cell r="A84" t="str">
            <v>010102</v>
          </cell>
          <cell r="B84" t="str">
            <v>5</v>
          </cell>
          <cell r="C84" t="str">
            <v>4913014</v>
          </cell>
          <cell r="D84" t="str">
            <v>METAL STUD</v>
          </cell>
          <cell r="E84" t="str">
            <v>65*45*0.8</v>
          </cell>
          <cell r="F84" t="str">
            <v>M2</v>
          </cell>
          <cell r="G84">
            <v>270.99</v>
          </cell>
          <cell r="H84">
            <v>5670</v>
          </cell>
          <cell r="I84">
            <v>21115</v>
          </cell>
          <cell r="J84">
            <v>0</v>
          </cell>
        </row>
        <row r="85">
          <cell r="A85" t="str">
            <v>010102</v>
          </cell>
          <cell r="B85" t="str">
            <v>27</v>
          </cell>
          <cell r="C85" t="str">
            <v>4913037</v>
          </cell>
          <cell r="D85" t="str">
            <v>걸레받이(홍송)</v>
          </cell>
          <cell r="E85" t="str">
            <v>WD-3</v>
          </cell>
          <cell r="F85" t="str">
            <v>M</v>
          </cell>
          <cell r="G85">
            <v>194</v>
          </cell>
          <cell r="H85">
            <v>1926</v>
          </cell>
          <cell r="I85">
            <v>14018</v>
          </cell>
          <cell r="J85">
            <v>0</v>
          </cell>
        </row>
        <row r="86">
          <cell r="A86" t="str">
            <v>010102</v>
          </cell>
          <cell r="B86" t="str">
            <v>26</v>
          </cell>
          <cell r="C86" t="str">
            <v>4913100</v>
          </cell>
          <cell r="D86" t="str">
            <v>코너비드(앵글)</v>
          </cell>
          <cell r="E86" t="str">
            <v>50*50*4 H:1000</v>
          </cell>
          <cell r="F86" t="str">
            <v>개</v>
          </cell>
          <cell r="G86">
            <v>33</v>
          </cell>
          <cell r="H86">
            <v>1537</v>
          </cell>
          <cell r="I86">
            <v>7512</v>
          </cell>
          <cell r="J86">
            <v>25</v>
          </cell>
        </row>
        <row r="87">
          <cell r="A87" t="str">
            <v>010102</v>
          </cell>
          <cell r="B87" t="str">
            <v>14</v>
          </cell>
          <cell r="C87" t="str">
            <v>4913793</v>
          </cell>
          <cell r="D87" t="str">
            <v>각파이프구조틀</v>
          </cell>
          <cell r="E87" t="str">
            <v>50*30*2.3</v>
          </cell>
          <cell r="F87" t="str">
            <v>M2</v>
          </cell>
          <cell r="G87">
            <v>2.12</v>
          </cell>
          <cell r="H87">
            <v>5875</v>
          </cell>
          <cell r="I87">
            <v>32587</v>
          </cell>
          <cell r="J87">
            <v>123</v>
          </cell>
        </row>
        <row r="88">
          <cell r="A88" t="str">
            <v>010102</v>
          </cell>
          <cell r="B88" t="str">
            <v>15</v>
          </cell>
          <cell r="C88" t="str">
            <v>4915010</v>
          </cell>
          <cell r="D88" t="str">
            <v>유리끼우기및닦기</v>
          </cell>
          <cell r="E88" t="str">
            <v>T=10,강화유리</v>
          </cell>
          <cell r="F88" t="str">
            <v>M2</v>
          </cell>
          <cell r="G88">
            <v>126.5</v>
          </cell>
          <cell r="H88">
            <v>32574</v>
          </cell>
          <cell r="I88">
            <v>22944</v>
          </cell>
          <cell r="J88">
            <v>0</v>
          </cell>
        </row>
        <row r="89">
          <cell r="A89" t="str">
            <v>010102</v>
          </cell>
          <cell r="B89" t="str">
            <v>17</v>
          </cell>
          <cell r="C89" t="str">
            <v>4915013</v>
          </cell>
          <cell r="D89" t="str">
            <v>유리끼우기및닦기 (곡면)</v>
          </cell>
          <cell r="E89" t="str">
            <v>T=10,강화유리</v>
          </cell>
          <cell r="F89" t="str">
            <v>M2</v>
          </cell>
          <cell r="G89">
            <v>1.88</v>
          </cell>
          <cell r="H89">
            <v>52118</v>
          </cell>
          <cell r="I89">
            <v>36710</v>
          </cell>
          <cell r="J89">
            <v>0</v>
          </cell>
        </row>
        <row r="90">
          <cell r="A90" t="str">
            <v>010102</v>
          </cell>
          <cell r="B90" t="str">
            <v>54</v>
          </cell>
          <cell r="C90" t="str">
            <v>4915035</v>
          </cell>
          <cell r="D90" t="str">
            <v>유리칸막이</v>
          </cell>
          <cell r="E90" t="str">
            <v>300*1300</v>
          </cell>
          <cell r="F90" t="str">
            <v>EA</v>
          </cell>
          <cell r="G90">
            <v>26</v>
          </cell>
          <cell r="H90">
            <v>12703</v>
          </cell>
          <cell r="I90">
            <v>8948</v>
          </cell>
          <cell r="J90">
            <v>0</v>
          </cell>
        </row>
        <row r="91">
          <cell r="A91" t="str">
            <v>010102</v>
          </cell>
          <cell r="B91" t="str">
            <v>36</v>
          </cell>
          <cell r="C91" t="str">
            <v>4916201</v>
          </cell>
          <cell r="D91" t="str">
            <v>수성로울러 3회칠</v>
          </cell>
          <cell r="E91" t="str">
            <v>내벽.1급</v>
          </cell>
          <cell r="F91" t="str">
            <v>M2</v>
          </cell>
          <cell r="G91">
            <v>88.42</v>
          </cell>
          <cell r="H91">
            <v>570</v>
          </cell>
          <cell r="I91">
            <v>2592</v>
          </cell>
          <cell r="J91">
            <v>0</v>
          </cell>
        </row>
        <row r="92">
          <cell r="A92" t="str">
            <v>010102</v>
          </cell>
          <cell r="B92" t="str">
            <v>66</v>
          </cell>
          <cell r="C92" t="str">
            <v>4916805</v>
          </cell>
          <cell r="D92" t="str">
            <v>멀티스팩</v>
          </cell>
          <cell r="F92" t="str">
            <v>M2</v>
          </cell>
          <cell r="G92">
            <v>52.95</v>
          </cell>
          <cell r="H92">
            <v>9578</v>
          </cell>
          <cell r="I92">
            <v>18089</v>
          </cell>
          <cell r="J92">
            <v>0</v>
          </cell>
        </row>
        <row r="93">
          <cell r="A93" t="str">
            <v>010102</v>
          </cell>
          <cell r="B93" t="str">
            <v>25</v>
          </cell>
          <cell r="C93" t="str">
            <v>4916807</v>
          </cell>
          <cell r="D93" t="str">
            <v>멀티스팩</v>
          </cell>
          <cell r="E93" t="str">
            <v>PT-4</v>
          </cell>
          <cell r="F93" t="str">
            <v>M2</v>
          </cell>
          <cell r="G93">
            <v>424.69</v>
          </cell>
          <cell r="H93">
            <v>10328</v>
          </cell>
          <cell r="I93">
            <v>18089</v>
          </cell>
          <cell r="J93">
            <v>0</v>
          </cell>
        </row>
        <row r="94">
          <cell r="A94" t="str">
            <v>010102</v>
          </cell>
          <cell r="B94" t="str">
            <v>33</v>
          </cell>
          <cell r="C94" t="str">
            <v>4916808</v>
          </cell>
          <cell r="D94" t="str">
            <v>멀티스팩</v>
          </cell>
          <cell r="E94" t="str">
            <v>PT-5</v>
          </cell>
          <cell r="F94" t="str">
            <v>M2</v>
          </cell>
          <cell r="G94">
            <v>621.12</v>
          </cell>
          <cell r="H94">
            <v>10328</v>
          </cell>
          <cell r="I94">
            <v>18089</v>
          </cell>
          <cell r="J94">
            <v>0</v>
          </cell>
        </row>
        <row r="95">
          <cell r="A95" t="str">
            <v>010102</v>
          </cell>
          <cell r="B95" t="str">
            <v>29</v>
          </cell>
          <cell r="C95" t="str">
            <v>4917532</v>
          </cell>
          <cell r="D95" t="str">
            <v>천판넬</v>
          </cell>
          <cell r="E95" t="str">
            <v>FP-1</v>
          </cell>
          <cell r="F95" t="str">
            <v>M2</v>
          </cell>
          <cell r="G95">
            <v>101.54</v>
          </cell>
          <cell r="H95">
            <v>25629</v>
          </cell>
          <cell r="I95">
            <v>32415</v>
          </cell>
          <cell r="J95">
            <v>0</v>
          </cell>
        </row>
        <row r="96">
          <cell r="A96" t="str">
            <v>010102</v>
          </cell>
          <cell r="B96" t="str">
            <v>2</v>
          </cell>
          <cell r="C96" t="str">
            <v>4918719</v>
          </cell>
          <cell r="D96" t="str">
            <v>암면넣기</v>
          </cell>
          <cell r="E96" t="str">
            <v>#100      T:100</v>
          </cell>
          <cell r="F96" t="str">
            <v>M2</v>
          </cell>
          <cell r="G96">
            <v>855.24</v>
          </cell>
          <cell r="H96">
            <v>6600</v>
          </cell>
          <cell r="I96">
            <v>2306</v>
          </cell>
          <cell r="J96">
            <v>0</v>
          </cell>
        </row>
        <row r="97">
          <cell r="A97" t="str">
            <v>010102</v>
          </cell>
          <cell r="B97" t="str">
            <v>6</v>
          </cell>
          <cell r="C97" t="str">
            <v>4918720</v>
          </cell>
          <cell r="D97" t="str">
            <v>암면넣기</v>
          </cell>
          <cell r="E97" t="str">
            <v>#100      T:50</v>
          </cell>
          <cell r="F97" t="str">
            <v>M2</v>
          </cell>
          <cell r="G97">
            <v>1870.33</v>
          </cell>
          <cell r="H97">
            <v>3300</v>
          </cell>
          <cell r="I97">
            <v>2306</v>
          </cell>
          <cell r="J97">
            <v>0</v>
          </cell>
        </row>
        <row r="98">
          <cell r="A98" t="str">
            <v>010102</v>
          </cell>
          <cell r="B98" t="str">
            <v>7</v>
          </cell>
          <cell r="C98" t="str">
            <v>4920106</v>
          </cell>
          <cell r="D98" t="str">
            <v>방음코킹</v>
          </cell>
          <cell r="F98" t="str">
            <v>M</v>
          </cell>
          <cell r="G98">
            <v>173.2</v>
          </cell>
          <cell r="H98">
            <v>360</v>
          </cell>
          <cell r="I98">
            <v>2288</v>
          </cell>
          <cell r="J98">
            <v>0</v>
          </cell>
        </row>
        <row r="99">
          <cell r="A99" t="str">
            <v>010102</v>
          </cell>
          <cell r="B99" t="str">
            <v>57</v>
          </cell>
          <cell r="C99" t="str">
            <v>4999R08</v>
          </cell>
          <cell r="D99" t="str">
            <v>원형계단마감</v>
          </cell>
          <cell r="F99" t="str">
            <v>식</v>
          </cell>
          <cell r="G99">
            <v>1</v>
          </cell>
          <cell r="H99">
            <v>61750000</v>
          </cell>
          <cell r="I99">
            <v>0</v>
          </cell>
          <cell r="J99">
            <v>0</v>
          </cell>
        </row>
        <row r="100">
          <cell r="A100" t="str">
            <v>010102</v>
          </cell>
          <cell r="B100" t="str">
            <v>58</v>
          </cell>
          <cell r="C100" t="str">
            <v>499E01D</v>
          </cell>
          <cell r="D100" t="str">
            <v>암면보드취부</v>
          </cell>
          <cell r="E100" t="str">
            <v>T=50</v>
          </cell>
          <cell r="F100" t="str">
            <v>M2</v>
          </cell>
          <cell r="G100">
            <v>234.62</v>
          </cell>
          <cell r="H100">
            <v>5351</v>
          </cell>
          <cell r="I100">
            <v>4362</v>
          </cell>
          <cell r="J100">
            <v>0</v>
          </cell>
        </row>
        <row r="101">
          <cell r="A101" t="str">
            <v>010102</v>
          </cell>
          <cell r="B101" t="str">
            <v>41</v>
          </cell>
          <cell r="C101" t="str">
            <v>499F03E</v>
          </cell>
          <cell r="D101" t="str">
            <v>거울주위코킹</v>
          </cell>
          <cell r="E101" t="str">
            <v>5*5</v>
          </cell>
          <cell r="F101" t="str">
            <v>M</v>
          </cell>
          <cell r="G101">
            <v>107.7</v>
          </cell>
          <cell r="H101">
            <v>213</v>
          </cell>
          <cell r="I101">
            <v>1144</v>
          </cell>
          <cell r="J101">
            <v>0</v>
          </cell>
        </row>
        <row r="102">
          <cell r="A102" t="str">
            <v>010102</v>
          </cell>
          <cell r="B102" t="str">
            <v>40</v>
          </cell>
          <cell r="C102" t="str">
            <v>499F03H</v>
          </cell>
          <cell r="D102" t="str">
            <v>거울붙임</v>
          </cell>
          <cell r="F102" t="str">
            <v>M2</v>
          </cell>
          <cell r="G102">
            <v>162.49</v>
          </cell>
          <cell r="H102">
            <v>14471</v>
          </cell>
          <cell r="I102">
            <v>22680</v>
          </cell>
          <cell r="J102">
            <v>0</v>
          </cell>
        </row>
        <row r="103">
          <cell r="A103" t="str">
            <v>010102</v>
          </cell>
          <cell r="B103" t="str">
            <v>37</v>
          </cell>
          <cell r="C103" t="str">
            <v>9332248</v>
          </cell>
          <cell r="D103" t="str">
            <v>라바베이스붙임</v>
          </cell>
          <cell r="F103" t="str">
            <v>M</v>
          </cell>
          <cell r="G103">
            <v>91.8</v>
          </cell>
          <cell r="H103">
            <v>600</v>
          </cell>
          <cell r="I103">
            <v>0</v>
          </cell>
          <cell r="J103">
            <v>0</v>
          </cell>
        </row>
        <row r="104">
          <cell r="A104" t="str">
            <v>010103</v>
          </cell>
          <cell r="B104" t="str">
            <v>72</v>
          </cell>
          <cell r="C104" t="str">
            <v>0601121</v>
          </cell>
          <cell r="D104" t="str">
            <v>스트립 벨트</v>
          </cell>
          <cell r="F104" t="str">
            <v>M</v>
          </cell>
          <cell r="G104">
            <v>41.05</v>
          </cell>
          <cell r="H104">
            <v>7000</v>
          </cell>
          <cell r="I104">
            <v>0</v>
          </cell>
          <cell r="J104">
            <v>0</v>
          </cell>
        </row>
        <row r="105">
          <cell r="A105" t="str">
            <v>010103</v>
          </cell>
          <cell r="B105" t="str">
            <v>102</v>
          </cell>
          <cell r="C105" t="str">
            <v>0601122</v>
          </cell>
          <cell r="D105" t="str">
            <v>광천정 몰딩</v>
          </cell>
          <cell r="E105" t="str">
            <v>직선</v>
          </cell>
          <cell r="F105" t="str">
            <v>M</v>
          </cell>
          <cell r="G105">
            <v>231</v>
          </cell>
          <cell r="H105">
            <v>5000</v>
          </cell>
          <cell r="I105">
            <v>0</v>
          </cell>
          <cell r="J105">
            <v>0</v>
          </cell>
        </row>
        <row r="106">
          <cell r="A106" t="str">
            <v>010103</v>
          </cell>
          <cell r="B106" t="str">
            <v>103</v>
          </cell>
          <cell r="C106" t="str">
            <v>0601123</v>
          </cell>
          <cell r="D106" t="str">
            <v>광천정 몰딩</v>
          </cell>
          <cell r="E106" t="str">
            <v>곡선</v>
          </cell>
          <cell r="F106" t="str">
            <v>M</v>
          </cell>
          <cell r="G106">
            <v>20</v>
          </cell>
          <cell r="H106">
            <v>5900</v>
          </cell>
          <cell r="I106">
            <v>0</v>
          </cell>
          <cell r="J106">
            <v>0</v>
          </cell>
        </row>
        <row r="107">
          <cell r="A107" t="str">
            <v>010103</v>
          </cell>
          <cell r="B107" t="str">
            <v>27</v>
          </cell>
          <cell r="C107" t="str">
            <v>0855</v>
          </cell>
          <cell r="D107" t="str">
            <v>커튼박스 (STEEL)</v>
          </cell>
          <cell r="E107" t="str">
            <v>250*300*1.6</v>
          </cell>
          <cell r="F107" t="str">
            <v>M</v>
          </cell>
          <cell r="G107">
            <v>19</v>
          </cell>
          <cell r="H107">
            <v>40000</v>
          </cell>
          <cell r="I107">
            <v>0</v>
          </cell>
          <cell r="J107">
            <v>0</v>
          </cell>
        </row>
        <row r="108">
          <cell r="A108" t="str">
            <v>010103</v>
          </cell>
          <cell r="B108" t="str">
            <v>25</v>
          </cell>
          <cell r="C108" t="str">
            <v>0882</v>
          </cell>
          <cell r="D108" t="str">
            <v>단천정(지하1F)</v>
          </cell>
          <cell r="E108" t="str">
            <v>H=120</v>
          </cell>
          <cell r="F108" t="str">
            <v>M</v>
          </cell>
          <cell r="G108">
            <v>16</v>
          </cell>
          <cell r="H108">
            <v>15000</v>
          </cell>
          <cell r="I108">
            <v>0</v>
          </cell>
          <cell r="J108">
            <v>0</v>
          </cell>
        </row>
        <row r="109">
          <cell r="A109" t="str">
            <v>010103</v>
          </cell>
          <cell r="B109" t="str">
            <v>79</v>
          </cell>
          <cell r="C109" t="str">
            <v>0889</v>
          </cell>
          <cell r="D109" t="str">
            <v>간접등박스(곡선)</v>
          </cell>
          <cell r="E109" t="str">
            <v>300*300</v>
          </cell>
          <cell r="F109" t="str">
            <v>M</v>
          </cell>
          <cell r="G109">
            <v>10.3</v>
          </cell>
          <cell r="H109">
            <v>60000</v>
          </cell>
          <cell r="I109">
            <v>0</v>
          </cell>
          <cell r="J109">
            <v>0</v>
          </cell>
        </row>
        <row r="110">
          <cell r="A110" t="str">
            <v>010103</v>
          </cell>
          <cell r="B110" t="str">
            <v>26</v>
          </cell>
          <cell r="C110" t="str">
            <v>0890</v>
          </cell>
          <cell r="D110" t="str">
            <v>단천정</v>
          </cell>
          <cell r="E110" t="str">
            <v>800*1000</v>
          </cell>
          <cell r="F110" t="str">
            <v>M</v>
          </cell>
          <cell r="G110">
            <v>32</v>
          </cell>
          <cell r="H110">
            <v>100000</v>
          </cell>
          <cell r="I110">
            <v>0</v>
          </cell>
          <cell r="J110">
            <v>0</v>
          </cell>
        </row>
        <row r="111">
          <cell r="A111" t="str">
            <v>010103</v>
          </cell>
          <cell r="B111" t="str">
            <v>70</v>
          </cell>
          <cell r="C111" t="str">
            <v>3803030</v>
          </cell>
          <cell r="D111" t="str">
            <v>스코어보드 보강</v>
          </cell>
          <cell r="F111" t="str">
            <v>EA</v>
          </cell>
          <cell r="G111">
            <v>4</v>
          </cell>
          <cell r="H111">
            <v>69000</v>
          </cell>
          <cell r="I111">
            <v>0</v>
          </cell>
          <cell r="J111">
            <v>0</v>
          </cell>
        </row>
        <row r="112">
          <cell r="A112" t="str">
            <v>010103</v>
          </cell>
          <cell r="B112" t="str">
            <v>10</v>
          </cell>
          <cell r="C112" t="str">
            <v>3910035</v>
          </cell>
          <cell r="D112" t="str">
            <v>등구멍뚫기및 보강</v>
          </cell>
          <cell r="E112" t="str">
            <v>D/L</v>
          </cell>
          <cell r="F112" t="str">
            <v>EA</v>
          </cell>
          <cell r="G112">
            <v>565</v>
          </cell>
          <cell r="H112">
            <v>3550</v>
          </cell>
        </row>
        <row r="113">
          <cell r="A113" t="str">
            <v>010103</v>
          </cell>
          <cell r="B113" t="str">
            <v>12</v>
          </cell>
          <cell r="C113" t="str">
            <v>3910036</v>
          </cell>
          <cell r="D113" t="str">
            <v>등구멍뚫기및 보강</v>
          </cell>
          <cell r="E113" t="str">
            <v>펜던트</v>
          </cell>
          <cell r="F113" t="str">
            <v>EA</v>
          </cell>
          <cell r="G113">
            <v>13</v>
          </cell>
          <cell r="H113">
            <v>6500</v>
          </cell>
        </row>
        <row r="114">
          <cell r="A114" t="str">
            <v>010103</v>
          </cell>
          <cell r="B114" t="str">
            <v>21</v>
          </cell>
          <cell r="C114" t="str">
            <v>3910139</v>
          </cell>
          <cell r="D114" t="str">
            <v>스프러스판넬</v>
          </cell>
          <cell r="F114" t="str">
            <v>M2</v>
          </cell>
          <cell r="G114">
            <v>74.349999999999994</v>
          </cell>
          <cell r="H114">
            <v>250000</v>
          </cell>
        </row>
        <row r="115">
          <cell r="A115" t="str">
            <v>010103</v>
          </cell>
          <cell r="B115" t="str">
            <v>66</v>
          </cell>
          <cell r="C115" t="str">
            <v>3913018</v>
          </cell>
          <cell r="D115" t="str">
            <v>SST'L 천정메지</v>
          </cell>
          <cell r="E115" t="str">
            <v>100*100</v>
          </cell>
          <cell r="F115" t="str">
            <v>M</v>
          </cell>
          <cell r="G115">
            <v>57.2</v>
          </cell>
          <cell r="H115">
            <v>28000</v>
          </cell>
        </row>
        <row r="116">
          <cell r="A116" t="str">
            <v>010103</v>
          </cell>
          <cell r="B116" t="str">
            <v>84</v>
          </cell>
          <cell r="C116" t="str">
            <v>3913029</v>
          </cell>
          <cell r="D116" t="str">
            <v>AL 격자 루바</v>
          </cell>
          <cell r="E116" t="str">
            <v>600*1500</v>
          </cell>
          <cell r="F116" t="str">
            <v>EA</v>
          </cell>
          <cell r="G116">
            <v>65.319999999999993</v>
          </cell>
          <cell r="H116">
            <v>70500</v>
          </cell>
        </row>
        <row r="117">
          <cell r="A117" t="str">
            <v>010103</v>
          </cell>
          <cell r="B117" t="str">
            <v>86</v>
          </cell>
          <cell r="C117" t="str">
            <v>3913042</v>
          </cell>
          <cell r="D117" t="str">
            <v>단천정</v>
          </cell>
          <cell r="E117" t="str">
            <v>H=500</v>
          </cell>
          <cell r="F117" t="str">
            <v>M</v>
          </cell>
          <cell r="G117">
            <v>52.4</v>
          </cell>
          <cell r="H117">
            <v>35000</v>
          </cell>
        </row>
        <row r="118">
          <cell r="A118" t="str">
            <v>010103</v>
          </cell>
          <cell r="B118" t="str">
            <v>88</v>
          </cell>
          <cell r="C118" t="str">
            <v>3913051</v>
          </cell>
          <cell r="D118" t="str">
            <v>커텐박스</v>
          </cell>
          <cell r="E118" t="str">
            <v>250*200</v>
          </cell>
          <cell r="F118" t="str">
            <v>M</v>
          </cell>
          <cell r="G118">
            <v>41</v>
          </cell>
          <cell r="H118">
            <v>35000</v>
          </cell>
          <cell r="J118">
            <v>0</v>
          </cell>
        </row>
        <row r="119">
          <cell r="A119" t="str">
            <v>010103</v>
          </cell>
          <cell r="B119" t="str">
            <v>41</v>
          </cell>
          <cell r="C119" t="str">
            <v>3913056</v>
          </cell>
          <cell r="D119" t="str">
            <v>간접등박스</v>
          </cell>
          <cell r="E119" t="str">
            <v>250*300</v>
          </cell>
          <cell r="F119" t="str">
            <v>M</v>
          </cell>
          <cell r="G119">
            <v>11.6</v>
          </cell>
          <cell r="H119">
            <v>40000</v>
          </cell>
        </row>
        <row r="120">
          <cell r="A120" t="str">
            <v>010103</v>
          </cell>
          <cell r="B120" t="str">
            <v>55</v>
          </cell>
          <cell r="C120" t="str">
            <v>3913057</v>
          </cell>
          <cell r="D120" t="str">
            <v>원형간접등박스</v>
          </cell>
          <cell r="F120" t="str">
            <v>M</v>
          </cell>
          <cell r="G120">
            <v>41.4</v>
          </cell>
          <cell r="H120">
            <v>70000</v>
          </cell>
        </row>
        <row r="121">
          <cell r="A121" t="str">
            <v>010103</v>
          </cell>
          <cell r="B121" t="str">
            <v>64</v>
          </cell>
          <cell r="C121" t="str">
            <v>3913058</v>
          </cell>
          <cell r="D121" t="str">
            <v>NEON TUBE</v>
          </cell>
          <cell r="F121" t="str">
            <v>M</v>
          </cell>
          <cell r="G121">
            <v>144.30000000000001</v>
          </cell>
          <cell r="H121">
            <v>40000</v>
          </cell>
        </row>
        <row r="122">
          <cell r="A122" t="str">
            <v>010103</v>
          </cell>
          <cell r="B122" t="str">
            <v>43</v>
          </cell>
          <cell r="C122" t="str">
            <v>3913059</v>
          </cell>
          <cell r="D122" t="str">
            <v>간접등박스</v>
          </cell>
          <cell r="E122" t="str">
            <v>200*300</v>
          </cell>
          <cell r="F122" t="str">
            <v>M</v>
          </cell>
          <cell r="G122">
            <v>766.55</v>
          </cell>
          <cell r="H122">
            <v>36000</v>
          </cell>
        </row>
        <row r="123">
          <cell r="A123" t="str">
            <v>010103</v>
          </cell>
          <cell r="B123" t="str">
            <v>45</v>
          </cell>
          <cell r="C123" t="str">
            <v>3913060</v>
          </cell>
          <cell r="D123" t="str">
            <v>간접등박스</v>
          </cell>
          <cell r="E123" t="str">
            <v>300*400</v>
          </cell>
          <cell r="F123" t="str">
            <v>M</v>
          </cell>
          <cell r="G123">
            <v>19.2</v>
          </cell>
          <cell r="H123">
            <v>48000</v>
          </cell>
        </row>
        <row r="124">
          <cell r="A124" t="str">
            <v>010103</v>
          </cell>
          <cell r="B124" t="str">
            <v>51</v>
          </cell>
          <cell r="C124" t="str">
            <v>3913061</v>
          </cell>
          <cell r="D124" t="str">
            <v>간접등박스</v>
          </cell>
          <cell r="E124" t="str">
            <v>400*120</v>
          </cell>
          <cell r="F124" t="str">
            <v>M</v>
          </cell>
          <cell r="G124">
            <v>4.8</v>
          </cell>
          <cell r="H124">
            <v>36000</v>
          </cell>
        </row>
        <row r="125">
          <cell r="A125" t="str">
            <v>010103</v>
          </cell>
          <cell r="B125" t="str">
            <v>53</v>
          </cell>
          <cell r="C125" t="str">
            <v>3913062</v>
          </cell>
          <cell r="D125" t="str">
            <v>간접등박스</v>
          </cell>
          <cell r="E125" t="str">
            <v>120*450*120</v>
          </cell>
          <cell r="F125" t="str">
            <v>M</v>
          </cell>
          <cell r="G125">
            <v>32.4</v>
          </cell>
          <cell r="H125">
            <v>48000</v>
          </cell>
          <cell r="J125">
            <v>0</v>
          </cell>
        </row>
        <row r="126">
          <cell r="A126" t="str">
            <v>010103</v>
          </cell>
          <cell r="B126" t="str">
            <v>57</v>
          </cell>
          <cell r="C126" t="str">
            <v>3913064</v>
          </cell>
          <cell r="D126" t="str">
            <v>ST'L 격자틀</v>
          </cell>
          <cell r="E126" t="str">
            <v>45*35</v>
          </cell>
          <cell r="F126" t="str">
            <v>M2</v>
          </cell>
          <cell r="G126">
            <v>44.94</v>
          </cell>
          <cell r="H126">
            <v>35000</v>
          </cell>
        </row>
        <row r="127">
          <cell r="A127" t="str">
            <v>010103</v>
          </cell>
          <cell r="B127" t="str">
            <v>59</v>
          </cell>
          <cell r="C127" t="str">
            <v>3913065</v>
          </cell>
          <cell r="D127" t="str">
            <v>단천정</v>
          </cell>
          <cell r="E127" t="str">
            <v>H=350</v>
          </cell>
          <cell r="F127" t="str">
            <v>M</v>
          </cell>
          <cell r="G127">
            <v>44.98</v>
          </cell>
          <cell r="H127">
            <v>28000</v>
          </cell>
        </row>
        <row r="128">
          <cell r="A128" t="str">
            <v>010103</v>
          </cell>
          <cell r="B128" t="str">
            <v>68</v>
          </cell>
          <cell r="C128" t="str">
            <v>3913067</v>
          </cell>
          <cell r="D128" t="str">
            <v>MT-B-L</v>
          </cell>
          <cell r="E128" t="str">
            <v>W=200</v>
          </cell>
          <cell r="F128" t="str">
            <v>M</v>
          </cell>
          <cell r="G128">
            <v>18.5</v>
          </cell>
          <cell r="H128">
            <v>32000</v>
          </cell>
        </row>
        <row r="129">
          <cell r="A129" t="str">
            <v>010103</v>
          </cell>
          <cell r="B129" t="str">
            <v>61</v>
          </cell>
          <cell r="C129" t="str">
            <v>3913068</v>
          </cell>
          <cell r="D129" t="str">
            <v>ST'L PLATE</v>
          </cell>
          <cell r="E129" t="str">
            <v>T=1.6</v>
          </cell>
          <cell r="F129" t="str">
            <v>M2</v>
          </cell>
          <cell r="G129">
            <v>55.54</v>
          </cell>
          <cell r="H129">
            <v>55000</v>
          </cell>
        </row>
        <row r="130">
          <cell r="A130" t="str">
            <v>010103</v>
          </cell>
          <cell r="B130" t="str">
            <v>24</v>
          </cell>
          <cell r="C130" t="str">
            <v>3913069</v>
          </cell>
          <cell r="D130" t="str">
            <v>단천정</v>
          </cell>
          <cell r="E130" t="str">
            <v>H=50</v>
          </cell>
          <cell r="F130" t="str">
            <v>M</v>
          </cell>
          <cell r="G130">
            <v>18.899999999999999</v>
          </cell>
          <cell r="H130">
            <v>7000</v>
          </cell>
          <cell r="I130">
            <v>0</v>
          </cell>
          <cell r="J130">
            <v>0</v>
          </cell>
        </row>
        <row r="131">
          <cell r="A131" t="str">
            <v>010103</v>
          </cell>
          <cell r="B131" t="str">
            <v>30</v>
          </cell>
          <cell r="C131" t="str">
            <v>3913070</v>
          </cell>
          <cell r="D131" t="str">
            <v>간접등박스</v>
          </cell>
          <cell r="E131" t="str">
            <v>120*250*300</v>
          </cell>
          <cell r="F131" t="str">
            <v>M</v>
          </cell>
          <cell r="G131">
            <v>82.85</v>
          </cell>
          <cell r="H131">
            <v>30000</v>
          </cell>
        </row>
        <row r="132">
          <cell r="A132" t="str">
            <v>010103</v>
          </cell>
          <cell r="B132" t="str">
            <v>35</v>
          </cell>
          <cell r="C132" t="str">
            <v>3913071</v>
          </cell>
          <cell r="D132" t="str">
            <v>간접등박스</v>
          </cell>
          <cell r="E132" t="str">
            <v>200*600*200</v>
          </cell>
          <cell r="F132" t="str">
            <v>M</v>
          </cell>
          <cell r="G132">
            <v>190.2</v>
          </cell>
          <cell r="H132">
            <v>72000</v>
          </cell>
        </row>
        <row r="133">
          <cell r="A133" t="str">
            <v>010103</v>
          </cell>
          <cell r="B133" t="str">
            <v>37</v>
          </cell>
          <cell r="C133" t="str">
            <v>3913072</v>
          </cell>
          <cell r="D133" t="str">
            <v>간접등박스</v>
          </cell>
          <cell r="E133" t="str">
            <v>400*200</v>
          </cell>
          <cell r="F133" t="str">
            <v>M</v>
          </cell>
          <cell r="G133">
            <v>57.5</v>
          </cell>
          <cell r="H133">
            <v>43000</v>
          </cell>
        </row>
        <row r="134">
          <cell r="A134" t="str">
            <v>010103</v>
          </cell>
          <cell r="B134" t="str">
            <v>32</v>
          </cell>
          <cell r="C134" t="str">
            <v>3913073</v>
          </cell>
          <cell r="D134" t="str">
            <v>광천정</v>
          </cell>
          <cell r="F134" t="str">
            <v>M</v>
          </cell>
          <cell r="G134">
            <v>72.31</v>
          </cell>
          <cell r="H134">
            <v>63000</v>
          </cell>
        </row>
        <row r="135">
          <cell r="A135" t="str">
            <v>010103</v>
          </cell>
          <cell r="B135" t="str">
            <v>19</v>
          </cell>
          <cell r="C135" t="str">
            <v>3913075</v>
          </cell>
          <cell r="D135" t="str">
            <v>SUS PANNEL</v>
          </cell>
          <cell r="F135" t="str">
            <v>M2</v>
          </cell>
          <cell r="G135">
            <v>26.35</v>
          </cell>
          <cell r="H135">
            <v>50000</v>
          </cell>
        </row>
        <row r="136">
          <cell r="A136" t="str">
            <v>010103</v>
          </cell>
          <cell r="B136" t="str">
            <v>39</v>
          </cell>
          <cell r="C136" t="str">
            <v>3913080</v>
          </cell>
          <cell r="D136" t="str">
            <v>LIGHTING BOX</v>
          </cell>
          <cell r="E136" t="str">
            <v>300*300*2050</v>
          </cell>
          <cell r="F136" t="str">
            <v>M</v>
          </cell>
          <cell r="G136">
            <v>20.100000000000001</v>
          </cell>
          <cell r="H136">
            <v>66500</v>
          </cell>
        </row>
        <row r="137">
          <cell r="A137" t="str">
            <v>010103</v>
          </cell>
          <cell r="B137" t="str">
            <v>74</v>
          </cell>
          <cell r="C137" t="str">
            <v>3913082</v>
          </cell>
          <cell r="D137" t="str">
            <v>단천정(곡선)</v>
          </cell>
          <cell r="E137" t="str">
            <v>H=350</v>
          </cell>
          <cell r="F137" t="str">
            <v>M</v>
          </cell>
          <cell r="G137">
            <v>6</v>
          </cell>
          <cell r="H137">
            <v>40000</v>
          </cell>
        </row>
        <row r="138">
          <cell r="A138" t="str">
            <v>010103</v>
          </cell>
          <cell r="B138" t="str">
            <v>76</v>
          </cell>
          <cell r="C138" t="str">
            <v>3913083</v>
          </cell>
          <cell r="D138" t="str">
            <v>단천정(곡선)</v>
          </cell>
          <cell r="E138" t="str">
            <v>350*200*350</v>
          </cell>
          <cell r="F138" t="str">
            <v>M</v>
          </cell>
          <cell r="G138">
            <v>3</v>
          </cell>
          <cell r="H138">
            <v>100000</v>
          </cell>
        </row>
        <row r="139">
          <cell r="A139" t="str">
            <v>010103</v>
          </cell>
          <cell r="B139" t="str">
            <v>49</v>
          </cell>
          <cell r="C139" t="str">
            <v>3913088</v>
          </cell>
          <cell r="D139" t="str">
            <v>간접등박스</v>
          </cell>
          <cell r="E139" t="str">
            <v>300*600*30</v>
          </cell>
          <cell r="F139" t="str">
            <v>EA</v>
          </cell>
          <cell r="G139">
            <v>6</v>
          </cell>
          <cell r="H139">
            <v>90000</v>
          </cell>
        </row>
        <row r="140">
          <cell r="A140" t="str">
            <v>010103</v>
          </cell>
          <cell r="B140" t="str">
            <v>47</v>
          </cell>
          <cell r="C140" t="str">
            <v>3913089</v>
          </cell>
          <cell r="D140" t="str">
            <v>내림등박스</v>
          </cell>
          <cell r="E140" t="str">
            <v>D=800</v>
          </cell>
          <cell r="F140" t="str">
            <v>M</v>
          </cell>
          <cell r="G140">
            <v>10</v>
          </cell>
          <cell r="H140">
            <v>60000</v>
          </cell>
        </row>
        <row r="141">
          <cell r="A141" t="str">
            <v>010103</v>
          </cell>
          <cell r="B141" t="str">
            <v>101</v>
          </cell>
          <cell r="C141" t="str">
            <v>3913090</v>
          </cell>
          <cell r="D141" t="str">
            <v>내림천정</v>
          </cell>
          <cell r="E141" t="str">
            <v>D=500</v>
          </cell>
          <cell r="F141" t="str">
            <v>M</v>
          </cell>
          <cell r="G141">
            <v>51.2</v>
          </cell>
          <cell r="H141">
            <v>39000</v>
          </cell>
        </row>
        <row r="142">
          <cell r="A142" t="str">
            <v>010103</v>
          </cell>
          <cell r="B142" t="str">
            <v>107</v>
          </cell>
          <cell r="C142" t="str">
            <v>3913092</v>
          </cell>
          <cell r="D142" t="str">
            <v>등박스</v>
          </cell>
          <cell r="E142" t="str">
            <v>250*300*250</v>
          </cell>
          <cell r="F142" t="str">
            <v>M</v>
          </cell>
          <cell r="G142">
            <v>23</v>
          </cell>
          <cell r="H142">
            <v>65000</v>
          </cell>
        </row>
        <row r="143">
          <cell r="A143" t="str">
            <v>010103</v>
          </cell>
          <cell r="B143" t="str">
            <v>90</v>
          </cell>
          <cell r="C143" t="str">
            <v>3913094</v>
          </cell>
          <cell r="D143" t="str">
            <v>등박스</v>
          </cell>
          <cell r="E143" t="str">
            <v>200*200*1000</v>
          </cell>
          <cell r="F143" t="str">
            <v>EA</v>
          </cell>
          <cell r="G143">
            <v>4</v>
          </cell>
          <cell r="H143">
            <v>100000</v>
          </cell>
        </row>
        <row r="144">
          <cell r="A144" t="str">
            <v>010103</v>
          </cell>
          <cell r="B144" t="str">
            <v>92</v>
          </cell>
          <cell r="C144" t="str">
            <v>3913095</v>
          </cell>
          <cell r="D144" t="str">
            <v>등박스</v>
          </cell>
          <cell r="E144" t="str">
            <v>200*200*500</v>
          </cell>
          <cell r="F144" t="str">
            <v>EA</v>
          </cell>
          <cell r="G144">
            <v>1</v>
          </cell>
          <cell r="H144">
            <v>70000</v>
          </cell>
        </row>
        <row r="145">
          <cell r="A145" t="str">
            <v>010103</v>
          </cell>
          <cell r="B145" t="str">
            <v>94</v>
          </cell>
          <cell r="C145" t="str">
            <v>3913096</v>
          </cell>
          <cell r="D145" t="str">
            <v>등박스</v>
          </cell>
          <cell r="E145" t="str">
            <v>500*200</v>
          </cell>
          <cell r="F145" t="str">
            <v>M</v>
          </cell>
          <cell r="G145">
            <v>10</v>
          </cell>
          <cell r="H145">
            <v>50000</v>
          </cell>
        </row>
        <row r="146">
          <cell r="A146" t="str">
            <v>010103</v>
          </cell>
          <cell r="B146" t="str">
            <v>96</v>
          </cell>
          <cell r="C146" t="str">
            <v>3913097</v>
          </cell>
          <cell r="D146" t="str">
            <v>등박스</v>
          </cell>
          <cell r="E146" t="str">
            <v>300*250</v>
          </cell>
          <cell r="F146" t="str">
            <v>M</v>
          </cell>
          <cell r="G146">
            <v>5.61</v>
          </cell>
          <cell r="H146">
            <v>40000</v>
          </cell>
        </row>
        <row r="147">
          <cell r="A147" t="str">
            <v>010103</v>
          </cell>
          <cell r="B147" t="str">
            <v>98</v>
          </cell>
          <cell r="C147" t="str">
            <v>3913098</v>
          </cell>
          <cell r="D147" t="str">
            <v>등구멍뚫기및 보강</v>
          </cell>
          <cell r="E147" t="str">
            <v>파라보릭</v>
          </cell>
          <cell r="F147" t="str">
            <v>M</v>
          </cell>
          <cell r="G147">
            <v>32</v>
          </cell>
          <cell r="H147">
            <v>3975</v>
          </cell>
        </row>
        <row r="148">
          <cell r="A148" t="str">
            <v>010103</v>
          </cell>
          <cell r="B148" t="str">
            <v>78</v>
          </cell>
          <cell r="C148" t="str">
            <v>3913099</v>
          </cell>
          <cell r="D148" t="str">
            <v>광천정</v>
          </cell>
          <cell r="E148" t="str">
            <v>H=350</v>
          </cell>
          <cell r="F148" t="str">
            <v>M</v>
          </cell>
          <cell r="G148">
            <v>7</v>
          </cell>
          <cell r="H148">
            <v>63000</v>
          </cell>
        </row>
        <row r="149">
          <cell r="A149" t="str">
            <v>010103</v>
          </cell>
          <cell r="B149" t="str">
            <v>105</v>
          </cell>
          <cell r="C149" t="str">
            <v>3913109</v>
          </cell>
          <cell r="D149" t="str">
            <v>단천정</v>
          </cell>
          <cell r="E149" t="str">
            <v>H=300</v>
          </cell>
          <cell r="F149" t="str">
            <v>M</v>
          </cell>
          <cell r="G149">
            <v>30.05</v>
          </cell>
          <cell r="H149">
            <v>24000</v>
          </cell>
        </row>
        <row r="150">
          <cell r="A150" t="str">
            <v>010103</v>
          </cell>
          <cell r="B150" t="str">
            <v>81</v>
          </cell>
          <cell r="C150" t="str">
            <v>3913132</v>
          </cell>
          <cell r="D150" t="str">
            <v>간접등박스(곡면)</v>
          </cell>
          <cell r="E150" t="str">
            <v>1400*400*150,T=1.2</v>
          </cell>
          <cell r="F150" t="str">
            <v>M</v>
          </cell>
          <cell r="G150">
            <v>7</v>
          </cell>
          <cell r="H150">
            <v>160000</v>
          </cell>
        </row>
        <row r="151">
          <cell r="A151" t="str">
            <v>010103</v>
          </cell>
          <cell r="B151" t="str">
            <v>16</v>
          </cell>
          <cell r="C151" t="str">
            <v>4910021</v>
          </cell>
          <cell r="D151" t="str">
            <v>목조천정틀설치</v>
          </cell>
          <cell r="E151" t="str">
            <v>달대유</v>
          </cell>
          <cell r="F151" t="str">
            <v>M2</v>
          </cell>
          <cell r="G151">
            <v>26.35</v>
          </cell>
          <cell r="H151">
            <v>1755</v>
          </cell>
          <cell r="I151">
            <v>7437</v>
          </cell>
          <cell r="J151">
            <v>0</v>
          </cell>
        </row>
        <row r="152">
          <cell r="A152" t="str">
            <v>010103</v>
          </cell>
          <cell r="B152" t="str">
            <v>5</v>
          </cell>
          <cell r="C152" t="str">
            <v>4910068</v>
          </cell>
          <cell r="D152" t="str">
            <v>석고보드취부(천정,바탕)</v>
          </cell>
          <cell r="E152" t="str">
            <v>T=9*1PLY</v>
          </cell>
          <cell r="F152" t="str">
            <v>M2</v>
          </cell>
          <cell r="G152">
            <v>2144.6999999999998</v>
          </cell>
          <cell r="H152">
            <v>1284</v>
          </cell>
          <cell r="I152">
            <v>0</v>
          </cell>
          <cell r="J152">
            <v>0</v>
          </cell>
        </row>
        <row r="153">
          <cell r="A153" t="str">
            <v>010103</v>
          </cell>
          <cell r="B153" t="str">
            <v>6</v>
          </cell>
          <cell r="C153" t="str">
            <v>4910069</v>
          </cell>
          <cell r="D153" t="str">
            <v>석고보드취부(천정,치장)</v>
          </cell>
          <cell r="E153" t="str">
            <v>T=9*1PLY</v>
          </cell>
          <cell r="F153" t="str">
            <v>M2</v>
          </cell>
          <cell r="G153">
            <v>2084.19</v>
          </cell>
          <cell r="H153">
            <v>1284</v>
          </cell>
          <cell r="I153">
            <v>8156</v>
          </cell>
          <cell r="J153">
            <v>0</v>
          </cell>
        </row>
        <row r="154">
          <cell r="A154" t="str">
            <v>010103</v>
          </cell>
          <cell r="B154" t="str">
            <v>82</v>
          </cell>
          <cell r="C154" t="str">
            <v>4910091</v>
          </cell>
          <cell r="D154" t="str">
            <v>줄눈</v>
          </cell>
          <cell r="F154" t="str">
            <v>M</v>
          </cell>
          <cell r="G154">
            <v>13.1</v>
          </cell>
          <cell r="H154">
            <v>1277</v>
          </cell>
          <cell r="I154">
            <v>12359</v>
          </cell>
          <cell r="J154">
            <v>0</v>
          </cell>
        </row>
        <row r="155">
          <cell r="A155" t="str">
            <v>010103</v>
          </cell>
          <cell r="B155" t="str">
            <v>33</v>
          </cell>
          <cell r="C155" t="str">
            <v>4910093</v>
          </cell>
          <cell r="D155" t="str">
            <v>람마 (홍송)</v>
          </cell>
          <cell r="E155" t="str">
            <v>WD-3 ,H=300</v>
          </cell>
          <cell r="F155" t="str">
            <v>M</v>
          </cell>
          <cell r="G155">
            <v>6.6</v>
          </cell>
          <cell r="H155">
            <v>17192</v>
          </cell>
          <cell r="I155">
            <v>135639</v>
          </cell>
          <cell r="J155">
            <v>0</v>
          </cell>
        </row>
        <row r="156">
          <cell r="A156" t="str">
            <v>010103</v>
          </cell>
          <cell r="B156" t="str">
            <v>22</v>
          </cell>
          <cell r="C156" t="str">
            <v>4910094</v>
          </cell>
          <cell r="D156" t="str">
            <v>밤라이트취부</v>
          </cell>
          <cell r="F156" t="str">
            <v>M2</v>
          </cell>
          <cell r="G156">
            <v>102.7</v>
          </cell>
          <cell r="H156">
            <v>1725</v>
          </cell>
          <cell r="I156">
            <v>4182</v>
          </cell>
          <cell r="J156">
            <v>0</v>
          </cell>
        </row>
        <row r="157">
          <cell r="A157" t="str">
            <v>010103</v>
          </cell>
          <cell r="B157" t="str">
            <v>4</v>
          </cell>
          <cell r="C157" t="str">
            <v>4913001</v>
          </cell>
          <cell r="D157" t="str">
            <v>경량철골천정틀</v>
          </cell>
          <cell r="E157" t="str">
            <v>M-BAR</v>
          </cell>
          <cell r="F157" t="str">
            <v>M2</v>
          </cell>
          <cell r="G157">
            <v>2699.66</v>
          </cell>
          <cell r="H157">
            <v>2341</v>
          </cell>
          <cell r="I157">
            <v>15366</v>
          </cell>
          <cell r="J157">
            <v>0</v>
          </cell>
        </row>
        <row r="158">
          <cell r="A158" t="str">
            <v>010103</v>
          </cell>
          <cell r="B158" t="str">
            <v>3</v>
          </cell>
          <cell r="C158" t="str">
            <v>4913003</v>
          </cell>
          <cell r="D158" t="str">
            <v>경량철골천정틀</v>
          </cell>
          <cell r="E158" t="str">
            <v>T-BAR</v>
          </cell>
          <cell r="F158" t="str">
            <v>M2</v>
          </cell>
          <cell r="G158">
            <v>122.65</v>
          </cell>
          <cell r="H158">
            <v>4329</v>
          </cell>
          <cell r="I158">
            <v>15366</v>
          </cell>
          <cell r="J158">
            <v>0</v>
          </cell>
        </row>
        <row r="159">
          <cell r="A159" t="str">
            <v>010103</v>
          </cell>
          <cell r="B159" t="str">
            <v>13</v>
          </cell>
          <cell r="C159" t="str">
            <v>4913172</v>
          </cell>
          <cell r="D159" t="str">
            <v>점검구</v>
          </cell>
          <cell r="E159" t="str">
            <v>STL 700*700</v>
          </cell>
          <cell r="F159" t="str">
            <v>개소</v>
          </cell>
          <cell r="G159">
            <v>23</v>
          </cell>
          <cell r="H159">
            <v>11643</v>
          </cell>
          <cell r="I159">
            <v>60197</v>
          </cell>
          <cell r="J159">
            <v>206</v>
          </cell>
        </row>
        <row r="160">
          <cell r="A160" t="str">
            <v>010103</v>
          </cell>
          <cell r="B160" t="str">
            <v>99</v>
          </cell>
          <cell r="C160" t="str">
            <v>4915013</v>
          </cell>
          <cell r="D160" t="str">
            <v>유리끼우기및닦기 (곡면)</v>
          </cell>
          <cell r="E160" t="str">
            <v>T=10,강화유리</v>
          </cell>
          <cell r="F160" t="str">
            <v>M2</v>
          </cell>
          <cell r="G160">
            <v>25.2</v>
          </cell>
          <cell r="H160">
            <v>52118</v>
          </cell>
          <cell r="I160">
            <v>36710</v>
          </cell>
          <cell r="J160">
            <v>0</v>
          </cell>
        </row>
        <row r="161">
          <cell r="A161" t="str">
            <v>010103</v>
          </cell>
          <cell r="B161" t="str">
            <v>8</v>
          </cell>
          <cell r="C161" t="str">
            <v>4916255</v>
          </cell>
          <cell r="D161" t="str">
            <v>ALL PUTTY</v>
          </cell>
          <cell r="F161" t="str">
            <v>M2</v>
          </cell>
          <cell r="G161">
            <v>2457.11</v>
          </cell>
          <cell r="H161">
            <v>1336</v>
          </cell>
          <cell r="I161">
            <v>5426</v>
          </cell>
          <cell r="J161">
            <v>0</v>
          </cell>
        </row>
        <row r="162">
          <cell r="A162" t="str">
            <v>010103</v>
          </cell>
          <cell r="B162" t="str">
            <v>14</v>
          </cell>
          <cell r="C162" t="str">
            <v>4916702</v>
          </cell>
          <cell r="D162" t="str">
            <v>색락카 (철재면)</v>
          </cell>
          <cell r="F162" t="str">
            <v>M2</v>
          </cell>
          <cell r="G162">
            <v>786.85</v>
          </cell>
          <cell r="H162">
            <v>2554</v>
          </cell>
          <cell r="I162">
            <v>19898</v>
          </cell>
          <cell r="J162">
            <v>0</v>
          </cell>
        </row>
        <row r="163">
          <cell r="A163" t="str">
            <v>010103</v>
          </cell>
          <cell r="B163" t="str">
            <v>7</v>
          </cell>
          <cell r="C163" t="str">
            <v>4916718</v>
          </cell>
          <cell r="D163" t="str">
            <v>비닐페인트</v>
          </cell>
          <cell r="F163" t="str">
            <v>M2</v>
          </cell>
          <cell r="G163">
            <v>2457.11</v>
          </cell>
          <cell r="H163">
            <v>792</v>
          </cell>
          <cell r="I163">
            <v>4281</v>
          </cell>
          <cell r="J163">
            <v>0</v>
          </cell>
        </row>
        <row r="164">
          <cell r="A164" t="str">
            <v>010103</v>
          </cell>
          <cell r="B164" t="str">
            <v>71</v>
          </cell>
          <cell r="C164" t="str">
            <v>4917143</v>
          </cell>
          <cell r="D164" t="str">
            <v>TEX 취부</v>
          </cell>
          <cell r="F164" t="str">
            <v>M2</v>
          </cell>
          <cell r="G164">
            <v>171.54</v>
          </cell>
          <cell r="H164">
            <v>5500</v>
          </cell>
          <cell r="I164">
            <v>0</v>
          </cell>
          <cell r="J164">
            <v>0</v>
          </cell>
        </row>
        <row r="165">
          <cell r="A165" t="str">
            <v>010103</v>
          </cell>
          <cell r="B165" t="str">
            <v>15</v>
          </cell>
          <cell r="C165" t="str">
            <v>4917538</v>
          </cell>
          <cell r="D165" t="str">
            <v>엑사판</v>
          </cell>
          <cell r="E165" t="str">
            <v>크리스탈 화이트</v>
          </cell>
          <cell r="F165" t="str">
            <v>M2</v>
          </cell>
          <cell r="G165">
            <v>421.6</v>
          </cell>
          <cell r="H165">
            <v>29700</v>
          </cell>
          <cell r="I165">
            <v>0</v>
          </cell>
          <cell r="J165">
            <v>0</v>
          </cell>
        </row>
        <row r="166">
          <cell r="A166" t="str">
            <v>010103</v>
          </cell>
          <cell r="B166" t="str">
            <v>62</v>
          </cell>
          <cell r="C166" t="str">
            <v>4917539</v>
          </cell>
          <cell r="D166" t="str">
            <v>루마싸이트</v>
          </cell>
          <cell r="F166" t="str">
            <v>M2</v>
          </cell>
          <cell r="G166">
            <v>84.94</v>
          </cell>
          <cell r="H166">
            <v>63800</v>
          </cell>
          <cell r="I166">
            <v>7912</v>
          </cell>
          <cell r="J166">
            <v>0</v>
          </cell>
        </row>
        <row r="167">
          <cell r="A167" t="str">
            <v>010103</v>
          </cell>
          <cell r="B167" t="str">
            <v>17</v>
          </cell>
          <cell r="C167" t="str">
            <v>4918720</v>
          </cell>
          <cell r="D167" t="str">
            <v>암면넣기</v>
          </cell>
          <cell r="E167" t="str">
            <v>#100      T:50</v>
          </cell>
          <cell r="F167" t="str">
            <v>M2</v>
          </cell>
          <cell r="G167">
            <v>124.35</v>
          </cell>
          <cell r="H167">
            <v>3300</v>
          </cell>
          <cell r="I167">
            <v>2306</v>
          </cell>
          <cell r="J167">
            <v>0</v>
          </cell>
        </row>
        <row r="168">
          <cell r="A168" t="str">
            <v>010103</v>
          </cell>
          <cell r="B168" t="str">
            <v>28</v>
          </cell>
          <cell r="C168" t="str">
            <v>9332246</v>
          </cell>
          <cell r="D168" t="str">
            <v>A/L MOULDING 설치</v>
          </cell>
          <cell r="F168" t="str">
            <v>M</v>
          </cell>
          <cell r="G168">
            <v>137</v>
          </cell>
          <cell r="H168">
            <v>1085</v>
          </cell>
          <cell r="I168">
            <v>2096</v>
          </cell>
          <cell r="J168">
            <v>0</v>
          </cell>
        </row>
        <row r="169">
          <cell r="A169" t="str">
            <v>010104</v>
          </cell>
          <cell r="B169" t="str">
            <v>2</v>
          </cell>
          <cell r="C169" t="str">
            <v>3915671</v>
          </cell>
          <cell r="D169" t="str">
            <v>STEELDOOR/FRAME</v>
          </cell>
          <cell r="E169" t="str">
            <v>810*2400*35   ST-1</v>
          </cell>
          <cell r="F169" t="str">
            <v>개소</v>
          </cell>
          <cell r="G169">
            <v>1</v>
          </cell>
          <cell r="H169">
            <v>475000</v>
          </cell>
        </row>
        <row r="170">
          <cell r="A170" t="str">
            <v>010104</v>
          </cell>
          <cell r="B170" t="str">
            <v>4</v>
          </cell>
          <cell r="C170" t="str">
            <v>3915672</v>
          </cell>
          <cell r="D170" t="str">
            <v>STEELDOOR/FRAME</v>
          </cell>
          <cell r="E170" t="str">
            <v>1620*2400*35  ST-2</v>
          </cell>
          <cell r="F170" t="str">
            <v>개소</v>
          </cell>
          <cell r="G170">
            <v>1</v>
          </cell>
          <cell r="H170">
            <v>855000</v>
          </cell>
        </row>
        <row r="171">
          <cell r="A171" t="str">
            <v>010104</v>
          </cell>
          <cell r="B171" t="str">
            <v>6</v>
          </cell>
          <cell r="C171" t="str">
            <v>3915674</v>
          </cell>
          <cell r="D171" t="str">
            <v>STEELDOOR/FRAME</v>
          </cell>
          <cell r="E171" t="str">
            <v>850*2205*40   ST-3</v>
          </cell>
          <cell r="F171" t="str">
            <v>개소</v>
          </cell>
          <cell r="G171">
            <v>2</v>
          </cell>
          <cell r="H171">
            <v>475000</v>
          </cell>
        </row>
        <row r="172">
          <cell r="A172" t="str">
            <v>010104</v>
          </cell>
          <cell r="B172" t="str">
            <v>8</v>
          </cell>
          <cell r="C172" t="str">
            <v>3915675</v>
          </cell>
          <cell r="D172" t="str">
            <v>STEELDOOR/FRAME</v>
          </cell>
          <cell r="E172" t="str">
            <v>910*2400*35   ST-4</v>
          </cell>
          <cell r="F172" t="str">
            <v>개소</v>
          </cell>
          <cell r="G172">
            <v>1</v>
          </cell>
          <cell r="H172">
            <v>475000</v>
          </cell>
          <cell r="I172">
            <v>0</v>
          </cell>
          <cell r="J172">
            <v>0</v>
          </cell>
        </row>
        <row r="173">
          <cell r="A173" t="str">
            <v>010104</v>
          </cell>
          <cell r="B173" t="str">
            <v>10</v>
          </cell>
          <cell r="C173" t="str">
            <v>3915676</v>
          </cell>
          <cell r="D173" t="str">
            <v>WOODDOOR/FRAME</v>
          </cell>
          <cell r="E173" t="str">
            <v>850*2400*35   WD-1</v>
          </cell>
          <cell r="F173" t="str">
            <v>개소</v>
          </cell>
          <cell r="G173">
            <v>6</v>
          </cell>
          <cell r="H173">
            <v>760000</v>
          </cell>
        </row>
        <row r="174">
          <cell r="A174" t="str">
            <v>010104</v>
          </cell>
          <cell r="B174" t="str">
            <v>12</v>
          </cell>
          <cell r="C174" t="str">
            <v>3915678</v>
          </cell>
          <cell r="D174" t="str">
            <v>WOODDOOR/FRAME</v>
          </cell>
          <cell r="E174" t="str">
            <v>600*2000*30   WD-2</v>
          </cell>
          <cell r="F174" t="str">
            <v>개소</v>
          </cell>
          <cell r="G174">
            <v>17</v>
          </cell>
          <cell r="H174">
            <v>570000</v>
          </cell>
        </row>
        <row r="175">
          <cell r="A175" t="str">
            <v>010104</v>
          </cell>
          <cell r="B175" t="str">
            <v>14</v>
          </cell>
          <cell r="C175" t="str">
            <v>3915679</v>
          </cell>
          <cell r="D175" t="str">
            <v>WOODDOOR/FRAME</v>
          </cell>
          <cell r="E175" t="str">
            <v>700*2000*30   WD-3</v>
          </cell>
          <cell r="F175" t="str">
            <v>개소</v>
          </cell>
          <cell r="G175">
            <v>3</v>
          </cell>
          <cell r="H175">
            <v>712500</v>
          </cell>
        </row>
        <row r="176">
          <cell r="A176" t="str">
            <v>010104</v>
          </cell>
          <cell r="B176" t="str">
            <v>44</v>
          </cell>
          <cell r="C176" t="str">
            <v>391568.</v>
          </cell>
          <cell r="D176" t="str">
            <v>강화도어</v>
          </cell>
          <cell r="E176" t="str">
            <v>1100*2200</v>
          </cell>
          <cell r="F176" t="str">
            <v>개소</v>
          </cell>
          <cell r="G176">
            <v>1</v>
          </cell>
          <cell r="H176">
            <v>570000</v>
          </cell>
        </row>
        <row r="177">
          <cell r="A177" t="str">
            <v>010104</v>
          </cell>
          <cell r="B177" t="str">
            <v>16</v>
          </cell>
          <cell r="C177" t="str">
            <v>3915680</v>
          </cell>
          <cell r="D177" t="str">
            <v>WOODDOOR/FRAME</v>
          </cell>
          <cell r="E177" t="str">
            <v>1720*2205*50  WD-4</v>
          </cell>
          <cell r="F177" t="str">
            <v>개소</v>
          </cell>
          <cell r="G177">
            <v>3</v>
          </cell>
          <cell r="H177">
            <v>1377500</v>
          </cell>
        </row>
        <row r="178">
          <cell r="A178" t="str">
            <v>010104</v>
          </cell>
          <cell r="B178" t="str">
            <v>18</v>
          </cell>
          <cell r="C178" t="str">
            <v>3915681</v>
          </cell>
          <cell r="D178" t="str">
            <v>WOODDOOR/FRAME</v>
          </cell>
          <cell r="E178" t="str">
            <v>1200*2205*50  WD-5</v>
          </cell>
          <cell r="F178" t="str">
            <v>개소</v>
          </cell>
          <cell r="G178">
            <v>1</v>
          </cell>
          <cell r="H178">
            <v>1140000</v>
          </cell>
        </row>
        <row r="179">
          <cell r="A179" t="str">
            <v>010104</v>
          </cell>
          <cell r="B179" t="str">
            <v>20</v>
          </cell>
          <cell r="C179" t="str">
            <v>3915682</v>
          </cell>
          <cell r="D179" t="str">
            <v>WOODDOOR/FRAME</v>
          </cell>
          <cell r="E179" t="str">
            <v>920*2205*40   WD-9</v>
          </cell>
          <cell r="F179" t="str">
            <v>개소</v>
          </cell>
          <cell r="G179">
            <v>2</v>
          </cell>
          <cell r="H179">
            <v>760000</v>
          </cell>
        </row>
        <row r="180">
          <cell r="A180" t="str">
            <v>010104</v>
          </cell>
          <cell r="B180" t="str">
            <v>22</v>
          </cell>
          <cell r="C180" t="str">
            <v>3915683</v>
          </cell>
          <cell r="D180" t="str">
            <v>WOODDOOR/FRAME</v>
          </cell>
          <cell r="E180" t="str">
            <v>850*2205*70   WD-12</v>
          </cell>
          <cell r="F180" t="str">
            <v>개소</v>
          </cell>
          <cell r="G180">
            <v>4</v>
          </cell>
          <cell r="H180">
            <v>712500</v>
          </cell>
        </row>
        <row r="181">
          <cell r="A181" t="str">
            <v>010104</v>
          </cell>
          <cell r="B181" t="str">
            <v>24</v>
          </cell>
          <cell r="C181" t="str">
            <v>3915684</v>
          </cell>
          <cell r="D181" t="str">
            <v>WOODDOOR/FRAME</v>
          </cell>
          <cell r="E181" t="str">
            <v>1000*2400*40  WD-13</v>
          </cell>
          <cell r="F181" t="str">
            <v>개소</v>
          </cell>
          <cell r="G181">
            <v>3</v>
          </cell>
          <cell r="H181">
            <v>855000</v>
          </cell>
        </row>
        <row r="182">
          <cell r="A182" t="str">
            <v>010104</v>
          </cell>
          <cell r="B182" t="str">
            <v>26</v>
          </cell>
          <cell r="C182" t="str">
            <v>3915685</v>
          </cell>
          <cell r="D182" t="str">
            <v>WOODDOOR/FRAME(도장)</v>
          </cell>
          <cell r="E182" t="str">
            <v>570*2205*40   PT-1</v>
          </cell>
          <cell r="F182" t="str">
            <v>개소</v>
          </cell>
          <cell r="G182">
            <v>2</v>
          </cell>
          <cell r="H182">
            <v>475000</v>
          </cell>
        </row>
        <row r="183">
          <cell r="A183" t="str">
            <v>010104</v>
          </cell>
          <cell r="B183" t="str">
            <v>28</v>
          </cell>
          <cell r="C183" t="str">
            <v>3915686</v>
          </cell>
          <cell r="D183" t="str">
            <v>WOODDOOR/FRAME(도장)</v>
          </cell>
          <cell r="E183" t="str">
            <v>820*2205*40   PT-2</v>
          </cell>
          <cell r="F183" t="str">
            <v>개소</v>
          </cell>
          <cell r="G183">
            <v>10</v>
          </cell>
          <cell r="H183">
            <v>570000</v>
          </cell>
        </row>
        <row r="184">
          <cell r="A184" t="str">
            <v>010104</v>
          </cell>
          <cell r="B184" t="str">
            <v>30</v>
          </cell>
          <cell r="C184" t="str">
            <v>3915687</v>
          </cell>
          <cell r="D184" t="str">
            <v>WOODDOOR/FRAME(도장)</v>
          </cell>
          <cell r="E184" t="str">
            <v>620*2205*40   PT-3</v>
          </cell>
          <cell r="F184" t="str">
            <v>개소</v>
          </cell>
          <cell r="G184">
            <v>1</v>
          </cell>
          <cell r="H184">
            <v>475000</v>
          </cell>
        </row>
        <row r="185">
          <cell r="A185" t="str">
            <v>010104</v>
          </cell>
          <cell r="B185" t="str">
            <v>32</v>
          </cell>
          <cell r="C185" t="str">
            <v>3915688</v>
          </cell>
          <cell r="D185" t="str">
            <v>WOODDOOR/FRAME(도장)</v>
          </cell>
          <cell r="E185" t="str">
            <v>720*2205*40   PT-4</v>
          </cell>
          <cell r="F185" t="str">
            <v>개소</v>
          </cell>
          <cell r="G185">
            <v>2</v>
          </cell>
          <cell r="H185">
            <v>475000</v>
          </cell>
        </row>
        <row r="186">
          <cell r="A186" t="str">
            <v>010104</v>
          </cell>
          <cell r="B186" t="str">
            <v>42</v>
          </cell>
          <cell r="C186" t="str">
            <v>391569.</v>
          </cell>
          <cell r="D186" t="str">
            <v>WOODDOOR/FRAME(도장)</v>
          </cell>
          <cell r="E186" t="str">
            <v>900*2205*40   PT-6</v>
          </cell>
          <cell r="F186" t="str">
            <v>개소</v>
          </cell>
          <cell r="G186">
            <v>11</v>
          </cell>
          <cell r="H186">
            <v>570000</v>
          </cell>
          <cell r="J186">
            <v>0</v>
          </cell>
        </row>
        <row r="187">
          <cell r="A187" t="str">
            <v>010104</v>
          </cell>
          <cell r="B187" t="str">
            <v>34</v>
          </cell>
          <cell r="C187" t="str">
            <v>3915690</v>
          </cell>
          <cell r="D187" t="str">
            <v>WOODDOOR/FRAME(도장)</v>
          </cell>
          <cell r="E187" t="str">
            <v>770*2205*40   PT-5</v>
          </cell>
          <cell r="F187" t="str">
            <v>개소</v>
          </cell>
          <cell r="G187">
            <v>1</v>
          </cell>
          <cell r="H187">
            <v>570000</v>
          </cell>
        </row>
        <row r="188">
          <cell r="A188" t="str">
            <v>010104</v>
          </cell>
          <cell r="B188" t="str">
            <v>36</v>
          </cell>
          <cell r="C188" t="str">
            <v>3915691</v>
          </cell>
          <cell r="D188" t="str">
            <v>강화도어</v>
          </cell>
          <cell r="E188" t="str">
            <v>2100*2395*10  GL-1</v>
          </cell>
          <cell r="F188" t="str">
            <v>개소</v>
          </cell>
          <cell r="G188">
            <v>1</v>
          </cell>
          <cell r="H188">
            <v>1140000</v>
          </cell>
        </row>
        <row r="189">
          <cell r="A189" t="str">
            <v>010104</v>
          </cell>
          <cell r="B189" t="str">
            <v>38</v>
          </cell>
          <cell r="C189" t="str">
            <v>3915692</v>
          </cell>
          <cell r="D189" t="str">
            <v>강화도어</v>
          </cell>
          <cell r="E189" t="str">
            <v>920*2395*10   GL-2</v>
          </cell>
          <cell r="F189" t="str">
            <v>개소</v>
          </cell>
          <cell r="G189">
            <v>4</v>
          </cell>
          <cell r="H189">
            <v>380000</v>
          </cell>
        </row>
        <row r="190">
          <cell r="A190" t="str">
            <v>010104</v>
          </cell>
          <cell r="B190" t="str">
            <v>46</v>
          </cell>
          <cell r="C190" t="str">
            <v>3915722</v>
          </cell>
          <cell r="D190" t="str">
            <v>강화도어</v>
          </cell>
          <cell r="E190" t="str">
            <v>1800*2200</v>
          </cell>
          <cell r="F190" t="str">
            <v>개소</v>
          </cell>
          <cell r="G190">
            <v>4</v>
          </cell>
          <cell r="H190">
            <v>1045000</v>
          </cell>
        </row>
        <row r="191">
          <cell r="A191" t="str">
            <v>010104</v>
          </cell>
          <cell r="B191" t="str">
            <v>48</v>
          </cell>
          <cell r="C191" t="str">
            <v>3915723</v>
          </cell>
          <cell r="D191" t="str">
            <v>유리파티션</v>
          </cell>
          <cell r="E191" t="str">
            <v>900*1800</v>
          </cell>
          <cell r="F191" t="str">
            <v>개소</v>
          </cell>
          <cell r="G191">
            <v>1</v>
          </cell>
          <cell r="H191">
            <v>237500</v>
          </cell>
        </row>
        <row r="192">
          <cell r="A192" t="str">
            <v>010104</v>
          </cell>
          <cell r="B192" t="str">
            <v>39</v>
          </cell>
          <cell r="C192" t="str">
            <v>4203049</v>
          </cell>
          <cell r="D192" t="str">
            <v>DISPLAY TABLE</v>
          </cell>
          <cell r="E192" t="str">
            <v>3000*600</v>
          </cell>
          <cell r="F192" t="str">
            <v>EA</v>
          </cell>
          <cell r="G192">
            <v>1</v>
          </cell>
          <cell r="H192">
            <v>330000</v>
          </cell>
          <cell r="I192">
            <v>0</v>
          </cell>
          <cell r="J192">
            <v>0</v>
          </cell>
        </row>
        <row r="193">
          <cell r="A193" t="str">
            <v>010104</v>
          </cell>
          <cell r="B193" t="str">
            <v>40</v>
          </cell>
          <cell r="C193" t="str">
            <v>4203050</v>
          </cell>
          <cell r="D193" t="str">
            <v>DISPLAY TABLE</v>
          </cell>
          <cell r="E193" t="str">
            <v>2000*600</v>
          </cell>
          <cell r="F193" t="str">
            <v>EA</v>
          </cell>
          <cell r="G193">
            <v>1</v>
          </cell>
          <cell r="H193">
            <v>220000</v>
          </cell>
          <cell r="I193">
            <v>0</v>
          </cell>
          <cell r="J193">
            <v>0</v>
          </cell>
        </row>
        <row r="194">
          <cell r="A194" t="str">
            <v>010105</v>
          </cell>
          <cell r="B194" t="str">
            <v>1</v>
          </cell>
          <cell r="C194" t="str">
            <v>4203031</v>
          </cell>
          <cell r="D194" t="str">
            <v>휴지걸이  (로비,사우나)</v>
          </cell>
          <cell r="E194" t="str">
            <v>BP26-1</v>
          </cell>
          <cell r="F194" t="str">
            <v>EA</v>
          </cell>
          <cell r="G194">
            <v>31</v>
          </cell>
          <cell r="H194">
            <v>28000</v>
          </cell>
          <cell r="I194">
            <v>0</v>
          </cell>
          <cell r="J194">
            <v>0</v>
          </cell>
        </row>
        <row r="195">
          <cell r="A195" t="str">
            <v>010105</v>
          </cell>
          <cell r="B195" t="str">
            <v>2</v>
          </cell>
          <cell r="C195" t="str">
            <v>4203032</v>
          </cell>
          <cell r="D195" t="str">
            <v>물비누통  (로비,사우나)</v>
          </cell>
          <cell r="E195" t="str">
            <v>DL-05</v>
          </cell>
          <cell r="F195" t="str">
            <v>EA</v>
          </cell>
          <cell r="G195">
            <v>31</v>
          </cell>
          <cell r="H195">
            <v>30500</v>
          </cell>
          <cell r="I195">
            <v>0</v>
          </cell>
          <cell r="J195">
            <v>0</v>
          </cell>
        </row>
        <row r="196">
          <cell r="A196" t="str">
            <v>010105</v>
          </cell>
          <cell r="B196" t="str">
            <v>3</v>
          </cell>
          <cell r="C196" t="str">
            <v>4203033</v>
          </cell>
          <cell r="D196" t="str">
            <v>재털이    (로비,사우나)</v>
          </cell>
          <cell r="E196" t="str">
            <v>BA-08</v>
          </cell>
          <cell r="F196" t="str">
            <v>EA</v>
          </cell>
          <cell r="G196">
            <v>12</v>
          </cell>
          <cell r="H196">
            <v>2200</v>
          </cell>
          <cell r="I196">
            <v>0</v>
          </cell>
          <cell r="J196">
            <v>0</v>
          </cell>
        </row>
        <row r="197">
          <cell r="A197" t="str">
            <v>010105</v>
          </cell>
          <cell r="B197" t="str">
            <v>4</v>
          </cell>
          <cell r="C197" t="str">
            <v>4203034</v>
          </cell>
          <cell r="D197" t="str">
            <v>종이타올기(로비,사우나)</v>
          </cell>
          <cell r="E197" t="str">
            <v>B-0013</v>
          </cell>
          <cell r="F197" t="str">
            <v>EA</v>
          </cell>
          <cell r="G197">
            <v>10</v>
          </cell>
          <cell r="H197">
            <v>85000</v>
          </cell>
          <cell r="I197">
            <v>0</v>
          </cell>
          <cell r="J197">
            <v>0</v>
          </cell>
        </row>
        <row r="198">
          <cell r="A198" t="str">
            <v>010105</v>
          </cell>
          <cell r="B198" t="str">
            <v>5</v>
          </cell>
          <cell r="C198" t="str">
            <v>4203035</v>
          </cell>
          <cell r="D198" t="str">
            <v>수건걸이  (로비,사우나)</v>
          </cell>
          <cell r="E198" t="str">
            <v>BT-30</v>
          </cell>
          <cell r="F198" t="str">
            <v>EA</v>
          </cell>
          <cell r="G198">
            <v>10</v>
          </cell>
          <cell r="H198">
            <v>3800</v>
          </cell>
          <cell r="I198">
            <v>0</v>
          </cell>
          <cell r="J198">
            <v>0</v>
          </cell>
        </row>
        <row r="199">
          <cell r="A199" t="str">
            <v>010105</v>
          </cell>
          <cell r="B199" t="str">
            <v>6</v>
          </cell>
          <cell r="C199" t="str">
            <v>4203036</v>
          </cell>
          <cell r="D199" t="str">
            <v>비누대    (로비,사우나)</v>
          </cell>
          <cell r="E199" t="str">
            <v>BA-09</v>
          </cell>
          <cell r="F199" t="str">
            <v>EA</v>
          </cell>
          <cell r="G199">
            <v>1</v>
          </cell>
          <cell r="H199">
            <v>1550</v>
          </cell>
          <cell r="I199">
            <v>0</v>
          </cell>
          <cell r="J199">
            <v>0</v>
          </cell>
        </row>
        <row r="200">
          <cell r="A200" t="str">
            <v>020101</v>
          </cell>
          <cell r="B200" t="str">
            <v>25</v>
          </cell>
          <cell r="C200" t="str">
            <v>3906141</v>
          </cell>
          <cell r="D200" t="str">
            <v>계단조성(벽돌)</v>
          </cell>
          <cell r="F200" t="str">
            <v>M</v>
          </cell>
          <cell r="G200">
            <v>8.8000000000000007</v>
          </cell>
          <cell r="H200">
            <v>17100</v>
          </cell>
          <cell r="I200">
            <v>0</v>
          </cell>
          <cell r="J200">
            <v>0</v>
          </cell>
        </row>
        <row r="201">
          <cell r="A201" t="str">
            <v>020101</v>
          </cell>
          <cell r="B201" t="str">
            <v>27</v>
          </cell>
          <cell r="C201" t="str">
            <v>3906142</v>
          </cell>
          <cell r="D201" t="str">
            <v>계단조성(벽돌) (ROUND)</v>
          </cell>
          <cell r="F201" t="str">
            <v>M</v>
          </cell>
          <cell r="G201">
            <v>4.7</v>
          </cell>
          <cell r="H201">
            <v>23750</v>
          </cell>
        </row>
        <row r="202">
          <cell r="A202" t="str">
            <v>020101</v>
          </cell>
          <cell r="B202" t="str">
            <v>35</v>
          </cell>
          <cell r="C202" t="str">
            <v>3908051</v>
          </cell>
          <cell r="D202" t="str">
            <v>화강석(통석) (ROUND)</v>
          </cell>
          <cell r="E202" t="str">
            <v>W=250</v>
          </cell>
          <cell r="F202" t="str">
            <v>M</v>
          </cell>
          <cell r="G202">
            <v>33</v>
          </cell>
          <cell r="H202">
            <v>140000</v>
          </cell>
        </row>
        <row r="203">
          <cell r="A203" t="str">
            <v>020101</v>
          </cell>
          <cell r="B203" t="str">
            <v>36</v>
          </cell>
          <cell r="C203" t="str">
            <v>3908054</v>
          </cell>
          <cell r="D203" t="str">
            <v>가평석(버너) (ROUND)</v>
          </cell>
          <cell r="E203" t="str">
            <v>T=40</v>
          </cell>
          <cell r="F203" t="str">
            <v>M</v>
          </cell>
          <cell r="G203">
            <v>14</v>
          </cell>
          <cell r="H203">
            <v>130000</v>
          </cell>
        </row>
        <row r="204">
          <cell r="A204" t="str">
            <v>020101</v>
          </cell>
          <cell r="B204" t="str">
            <v>37</v>
          </cell>
          <cell r="C204" t="str">
            <v>3908055</v>
          </cell>
          <cell r="D204" t="str">
            <v>가평석(버너) (ROUND)</v>
          </cell>
          <cell r="E204" t="str">
            <v>T=24 , H=310</v>
          </cell>
          <cell r="F204" t="str">
            <v>M</v>
          </cell>
          <cell r="G204">
            <v>7</v>
          </cell>
          <cell r="H204">
            <v>60000</v>
          </cell>
        </row>
        <row r="205">
          <cell r="A205" t="str">
            <v>020101</v>
          </cell>
          <cell r="B205" t="str">
            <v>42</v>
          </cell>
          <cell r="C205" t="str">
            <v>3908057</v>
          </cell>
          <cell r="D205" t="str">
            <v>가평석(버너)</v>
          </cell>
          <cell r="E205" t="str">
            <v>T=40</v>
          </cell>
          <cell r="F205" t="str">
            <v>M</v>
          </cell>
          <cell r="G205">
            <v>3</v>
          </cell>
          <cell r="H205">
            <v>100000</v>
          </cell>
        </row>
        <row r="206">
          <cell r="A206" t="str">
            <v>020101</v>
          </cell>
          <cell r="B206" t="str">
            <v>43</v>
          </cell>
          <cell r="C206" t="str">
            <v>3908058</v>
          </cell>
          <cell r="D206" t="str">
            <v>가평석(버너)</v>
          </cell>
          <cell r="E206" t="str">
            <v>T=24</v>
          </cell>
          <cell r="F206" t="str">
            <v>M</v>
          </cell>
          <cell r="G206">
            <v>3</v>
          </cell>
          <cell r="H206">
            <v>52000</v>
          </cell>
        </row>
        <row r="207">
          <cell r="A207" t="str">
            <v>020101</v>
          </cell>
          <cell r="B207" t="str">
            <v>33</v>
          </cell>
          <cell r="C207" t="str">
            <v>3908062</v>
          </cell>
          <cell r="D207" t="str">
            <v>단높임</v>
          </cell>
          <cell r="F207" t="str">
            <v>M</v>
          </cell>
          <cell r="G207">
            <v>10</v>
          </cell>
          <cell r="H207">
            <v>50000</v>
          </cell>
        </row>
        <row r="208">
          <cell r="A208" t="str">
            <v>020101</v>
          </cell>
          <cell r="B208" t="str">
            <v>40</v>
          </cell>
          <cell r="C208" t="str">
            <v>3908063</v>
          </cell>
          <cell r="D208" t="str">
            <v>단높임(곡선)</v>
          </cell>
          <cell r="E208" t="str">
            <v>250*450</v>
          </cell>
          <cell r="F208" t="str">
            <v>M</v>
          </cell>
          <cell r="G208">
            <v>10</v>
          </cell>
          <cell r="H208">
            <v>65000</v>
          </cell>
        </row>
        <row r="209">
          <cell r="A209" t="str">
            <v>020101</v>
          </cell>
          <cell r="B209" t="str">
            <v>41</v>
          </cell>
          <cell r="C209" t="str">
            <v>3908064</v>
          </cell>
          <cell r="D209" t="str">
            <v>단높임</v>
          </cell>
          <cell r="F209" t="str">
            <v>M</v>
          </cell>
          <cell r="G209">
            <v>47</v>
          </cell>
          <cell r="H209">
            <v>50000</v>
          </cell>
        </row>
        <row r="210">
          <cell r="A210" t="str">
            <v>020101</v>
          </cell>
          <cell r="B210" t="str">
            <v>21</v>
          </cell>
          <cell r="C210" t="str">
            <v>3908066</v>
          </cell>
          <cell r="D210" t="str">
            <v>석재계단석</v>
          </cell>
          <cell r="E210" t="str">
            <v>ST-1</v>
          </cell>
          <cell r="F210" t="str">
            <v>M</v>
          </cell>
          <cell r="G210">
            <v>8.8000000000000007</v>
          </cell>
          <cell r="H210">
            <v>53000</v>
          </cell>
        </row>
        <row r="211">
          <cell r="A211" t="str">
            <v>020101</v>
          </cell>
          <cell r="B211" t="str">
            <v>23</v>
          </cell>
          <cell r="C211" t="str">
            <v>3908067</v>
          </cell>
          <cell r="D211" t="str">
            <v>석재계단석(ROUND)</v>
          </cell>
          <cell r="E211" t="str">
            <v>ST-1</v>
          </cell>
          <cell r="F211" t="str">
            <v>M</v>
          </cell>
          <cell r="G211">
            <v>4.7</v>
          </cell>
          <cell r="H211">
            <v>75000</v>
          </cell>
        </row>
        <row r="212">
          <cell r="A212" t="str">
            <v>020101</v>
          </cell>
          <cell r="B212" t="str">
            <v>46</v>
          </cell>
          <cell r="C212" t="str">
            <v>3910073</v>
          </cell>
          <cell r="D212" t="str">
            <v>벤취(사우나)</v>
          </cell>
          <cell r="E212" t="str">
            <v>1500*1350</v>
          </cell>
          <cell r="F212" t="str">
            <v>M</v>
          </cell>
          <cell r="G212">
            <v>10</v>
          </cell>
          <cell r="H212">
            <v>237500</v>
          </cell>
        </row>
        <row r="213">
          <cell r="A213" t="str">
            <v>020101</v>
          </cell>
          <cell r="B213" t="str">
            <v>47</v>
          </cell>
          <cell r="C213" t="str">
            <v>3910074</v>
          </cell>
          <cell r="D213" t="str">
            <v>벤취(사우나)</v>
          </cell>
          <cell r="E213" t="str">
            <v>900*1350</v>
          </cell>
          <cell r="F213" t="str">
            <v>M</v>
          </cell>
          <cell r="G213">
            <v>12.1</v>
          </cell>
          <cell r="H213">
            <v>190000</v>
          </cell>
        </row>
        <row r="214">
          <cell r="A214" t="str">
            <v>020101</v>
          </cell>
          <cell r="B214" t="str">
            <v>12</v>
          </cell>
          <cell r="C214" t="str">
            <v>3910085</v>
          </cell>
          <cell r="D214" t="str">
            <v>조경박스</v>
          </cell>
          <cell r="F214" t="str">
            <v>M2</v>
          </cell>
          <cell r="G214">
            <v>7.22</v>
          </cell>
          <cell r="H214">
            <v>171000</v>
          </cell>
        </row>
        <row r="215">
          <cell r="A215" t="str">
            <v>020101</v>
          </cell>
          <cell r="B215" t="str">
            <v>3</v>
          </cell>
          <cell r="C215" t="str">
            <v>3910095</v>
          </cell>
          <cell r="D215" t="str">
            <v>무대단조성</v>
          </cell>
          <cell r="E215" t="str">
            <v>H=450</v>
          </cell>
          <cell r="F215" t="str">
            <v>M2</v>
          </cell>
          <cell r="G215">
            <v>41.85</v>
          </cell>
          <cell r="H215">
            <v>74000</v>
          </cell>
        </row>
        <row r="216">
          <cell r="A216" t="str">
            <v>020101</v>
          </cell>
          <cell r="B216" t="str">
            <v>5</v>
          </cell>
          <cell r="C216" t="str">
            <v>3910096</v>
          </cell>
          <cell r="D216" t="str">
            <v>무대계단조성</v>
          </cell>
          <cell r="E216" t="str">
            <v>300*150</v>
          </cell>
          <cell r="F216" t="str">
            <v>M</v>
          </cell>
          <cell r="G216">
            <v>12.4</v>
          </cell>
          <cell r="H216">
            <v>96000</v>
          </cell>
        </row>
        <row r="217">
          <cell r="A217" t="str">
            <v>020101</v>
          </cell>
          <cell r="B217" t="str">
            <v>29</v>
          </cell>
          <cell r="C217" t="str">
            <v>3910097</v>
          </cell>
          <cell r="D217" t="str">
            <v>단상</v>
          </cell>
          <cell r="F217" t="str">
            <v>M2</v>
          </cell>
          <cell r="G217">
            <v>1.8</v>
          </cell>
          <cell r="H217">
            <v>110000</v>
          </cell>
        </row>
        <row r="218">
          <cell r="A218" t="str">
            <v>020101</v>
          </cell>
          <cell r="B218" t="str">
            <v>48</v>
          </cell>
          <cell r="C218" t="str">
            <v>3910139</v>
          </cell>
          <cell r="D218" t="str">
            <v>스프러스판넬</v>
          </cell>
          <cell r="F218" t="str">
            <v>M2</v>
          </cell>
          <cell r="G218">
            <v>75.77</v>
          </cell>
          <cell r="H218">
            <v>250000</v>
          </cell>
        </row>
        <row r="219">
          <cell r="A219" t="str">
            <v>020101</v>
          </cell>
          <cell r="B219" t="str">
            <v>18</v>
          </cell>
          <cell r="C219" t="str">
            <v>3917271</v>
          </cell>
          <cell r="D219" t="str">
            <v>RUG 카펫트</v>
          </cell>
          <cell r="F219" t="str">
            <v>M2</v>
          </cell>
          <cell r="G219">
            <v>18</v>
          </cell>
          <cell r="H219">
            <v>133000</v>
          </cell>
        </row>
        <row r="220">
          <cell r="A220" t="str">
            <v>020101</v>
          </cell>
          <cell r="B220" t="str">
            <v>38</v>
          </cell>
          <cell r="C220" t="str">
            <v>399J08Y</v>
          </cell>
          <cell r="D220" t="str">
            <v>트렌치 카바</v>
          </cell>
          <cell r="E220" t="str">
            <v>SST W:100</v>
          </cell>
          <cell r="F220" t="str">
            <v>M</v>
          </cell>
          <cell r="G220">
            <v>88</v>
          </cell>
          <cell r="H220">
            <v>6954</v>
          </cell>
          <cell r="I220">
            <v>15158</v>
          </cell>
          <cell r="J220">
            <v>65</v>
          </cell>
        </row>
        <row r="221">
          <cell r="A221" t="str">
            <v>020101</v>
          </cell>
          <cell r="B221" t="str">
            <v>8</v>
          </cell>
          <cell r="C221" t="str">
            <v>4908001</v>
          </cell>
          <cell r="D221" t="str">
            <v>석재붙임(바닥) ST-1</v>
          </cell>
          <cell r="E221" t="str">
            <v>크리마 마필</v>
          </cell>
          <cell r="F221" t="str">
            <v>M2</v>
          </cell>
          <cell r="G221">
            <v>440.4</v>
          </cell>
          <cell r="H221">
            <v>68200</v>
          </cell>
          <cell r="I221">
            <v>34078</v>
          </cell>
          <cell r="J221">
            <v>0</v>
          </cell>
        </row>
        <row r="222">
          <cell r="A222" t="str">
            <v>020101</v>
          </cell>
          <cell r="B222" t="str">
            <v>14</v>
          </cell>
          <cell r="C222" t="str">
            <v>4908002</v>
          </cell>
          <cell r="D222" t="str">
            <v>석재붙임(바닥)</v>
          </cell>
          <cell r="E222" t="str">
            <v>ST-2, W=150</v>
          </cell>
          <cell r="F222" t="str">
            <v>M</v>
          </cell>
          <cell r="G222">
            <v>9.92</v>
          </cell>
          <cell r="H222">
            <v>13500</v>
          </cell>
          <cell r="I222">
            <v>8627</v>
          </cell>
          <cell r="J222">
            <v>0</v>
          </cell>
        </row>
        <row r="223">
          <cell r="A223" t="str">
            <v>020101</v>
          </cell>
          <cell r="B223" t="str">
            <v>13</v>
          </cell>
          <cell r="C223" t="str">
            <v>4908003</v>
          </cell>
          <cell r="D223" t="str">
            <v>석재붙임(바닥) 패턴깔기</v>
          </cell>
          <cell r="E223" t="str">
            <v>ST-1, ST-3</v>
          </cell>
          <cell r="F223" t="str">
            <v>M2</v>
          </cell>
          <cell r="G223">
            <v>92.17</v>
          </cell>
          <cell r="H223">
            <v>141900</v>
          </cell>
          <cell r="I223">
            <v>80379</v>
          </cell>
          <cell r="J223">
            <v>0</v>
          </cell>
        </row>
        <row r="224">
          <cell r="A224" t="str">
            <v>020101</v>
          </cell>
          <cell r="B224" t="str">
            <v>49</v>
          </cell>
          <cell r="C224" t="str">
            <v>4908005</v>
          </cell>
          <cell r="D224" t="str">
            <v>석재붙임(바닥) SILL</v>
          </cell>
          <cell r="E224" t="str">
            <v>ST-7</v>
          </cell>
          <cell r="F224" t="str">
            <v>M</v>
          </cell>
          <cell r="G224">
            <v>3</v>
          </cell>
          <cell r="H224">
            <v>11850</v>
          </cell>
          <cell r="I224">
            <v>44467</v>
          </cell>
          <cell r="J224">
            <v>0</v>
          </cell>
        </row>
        <row r="225">
          <cell r="A225" t="str">
            <v>020101</v>
          </cell>
          <cell r="B225" t="str">
            <v>15</v>
          </cell>
          <cell r="C225" t="str">
            <v>4908021</v>
          </cell>
          <cell r="D225" t="str">
            <v>화강석(패턴깔기)원형</v>
          </cell>
          <cell r="E225" t="str">
            <v>ST-1,2,3,4,5</v>
          </cell>
          <cell r="F225" t="str">
            <v>M2</v>
          </cell>
          <cell r="G225">
            <v>71</v>
          </cell>
          <cell r="H225">
            <v>122330</v>
          </cell>
          <cell r="I225">
            <v>82608</v>
          </cell>
          <cell r="J225">
            <v>0</v>
          </cell>
        </row>
        <row r="226">
          <cell r="A226" t="str">
            <v>020101</v>
          </cell>
          <cell r="B226" t="str">
            <v>7</v>
          </cell>
          <cell r="C226" t="str">
            <v>4908065</v>
          </cell>
          <cell r="D226" t="str">
            <v>석재붙임</v>
          </cell>
          <cell r="E226" t="str">
            <v>ST-2</v>
          </cell>
          <cell r="F226" t="str">
            <v>M2</v>
          </cell>
          <cell r="G226">
            <v>121.23</v>
          </cell>
          <cell r="H226">
            <v>82500</v>
          </cell>
          <cell r="I226">
            <v>34078</v>
          </cell>
          <cell r="J226">
            <v>0</v>
          </cell>
        </row>
        <row r="227">
          <cell r="A227" t="str">
            <v>020101</v>
          </cell>
          <cell r="B227" t="str">
            <v>30</v>
          </cell>
          <cell r="C227" t="str">
            <v>4908683</v>
          </cell>
          <cell r="D227" t="str">
            <v>석재붙임(가평석,버너)</v>
          </cell>
          <cell r="E227" t="str">
            <v>ST-7</v>
          </cell>
          <cell r="F227" t="str">
            <v>M2</v>
          </cell>
          <cell r="G227">
            <v>327</v>
          </cell>
          <cell r="H227">
            <v>75900</v>
          </cell>
          <cell r="I227">
            <v>45977</v>
          </cell>
          <cell r="J227">
            <v>0</v>
          </cell>
        </row>
        <row r="228">
          <cell r="A228" t="str">
            <v>020101</v>
          </cell>
          <cell r="B228" t="str">
            <v>9</v>
          </cell>
          <cell r="C228" t="str">
            <v>4908804</v>
          </cell>
          <cell r="D228" t="str">
            <v>석재붙임(인디안블랙)</v>
          </cell>
          <cell r="E228" t="str">
            <v>ST-3(습식)</v>
          </cell>
          <cell r="F228" t="str">
            <v>M2</v>
          </cell>
          <cell r="G228">
            <v>59.45</v>
          </cell>
          <cell r="H228">
            <v>83539</v>
          </cell>
          <cell r="I228">
            <v>58052</v>
          </cell>
          <cell r="J228">
            <v>211</v>
          </cell>
        </row>
        <row r="229">
          <cell r="A229" t="str">
            <v>020101</v>
          </cell>
          <cell r="B229" t="str">
            <v>31</v>
          </cell>
          <cell r="C229" t="str">
            <v>4909054</v>
          </cell>
          <cell r="D229" t="str">
            <v>타일붙임(45*45)</v>
          </cell>
          <cell r="E229" t="str">
            <v>TL-5 (모자익)</v>
          </cell>
          <cell r="F229" t="str">
            <v>M2</v>
          </cell>
          <cell r="G229">
            <v>64</v>
          </cell>
          <cell r="H229">
            <v>19824</v>
          </cell>
          <cell r="I229">
            <v>19902</v>
          </cell>
          <cell r="J229">
            <v>220</v>
          </cell>
        </row>
        <row r="230">
          <cell r="A230" t="str">
            <v>020101</v>
          </cell>
          <cell r="B230" t="str">
            <v>6</v>
          </cell>
          <cell r="C230" t="str">
            <v>4909662</v>
          </cell>
          <cell r="D230" t="str">
            <v>붙임몰탈</v>
          </cell>
          <cell r="F230" t="str">
            <v>M2</v>
          </cell>
          <cell r="G230">
            <v>1073.67</v>
          </cell>
          <cell r="H230">
            <v>1043</v>
          </cell>
          <cell r="I230">
            <v>851</v>
          </cell>
          <cell r="J230">
            <v>212</v>
          </cell>
        </row>
        <row r="231">
          <cell r="A231" t="str">
            <v>020101</v>
          </cell>
          <cell r="B231" t="str">
            <v>45</v>
          </cell>
          <cell r="C231" t="str">
            <v>4910002</v>
          </cell>
          <cell r="D231" t="str">
            <v>마루틀설치</v>
          </cell>
          <cell r="E231" t="str">
            <v>90*90 900*900</v>
          </cell>
          <cell r="F231" t="str">
            <v>M2</v>
          </cell>
          <cell r="G231">
            <v>45.93</v>
          </cell>
          <cell r="H231">
            <v>5595</v>
          </cell>
          <cell r="I231">
            <v>4922</v>
          </cell>
          <cell r="J231">
            <v>0</v>
          </cell>
        </row>
        <row r="232">
          <cell r="A232" t="str">
            <v>020101</v>
          </cell>
          <cell r="B232" t="str">
            <v>51</v>
          </cell>
          <cell r="C232" t="str">
            <v>4910056</v>
          </cell>
          <cell r="D232" t="str">
            <v>WOOD FLOORING(T=14,매플)</v>
          </cell>
          <cell r="E232" t="str">
            <v>WF-1</v>
          </cell>
          <cell r="F232" t="str">
            <v>M2</v>
          </cell>
          <cell r="G232">
            <v>191.77</v>
          </cell>
          <cell r="H232">
            <v>56903</v>
          </cell>
          <cell r="I232">
            <v>6992</v>
          </cell>
          <cell r="J232">
            <v>0</v>
          </cell>
        </row>
        <row r="233">
          <cell r="A233" t="str">
            <v>020101</v>
          </cell>
          <cell r="B233" t="str">
            <v>16</v>
          </cell>
          <cell r="C233" t="str">
            <v>4913021</v>
          </cell>
          <cell r="D233" t="str">
            <v>황동줄눈대설치</v>
          </cell>
          <cell r="E233" t="str">
            <v>4.5*2.5*10</v>
          </cell>
          <cell r="F233" t="str">
            <v>M</v>
          </cell>
          <cell r="G233">
            <v>9.3000000000000007</v>
          </cell>
          <cell r="H233">
            <v>252</v>
          </cell>
          <cell r="I233">
            <v>2767</v>
          </cell>
          <cell r="J233">
            <v>0</v>
          </cell>
        </row>
        <row r="234">
          <cell r="A234" t="str">
            <v>020101</v>
          </cell>
          <cell r="B234" t="str">
            <v>10</v>
          </cell>
          <cell r="C234" t="str">
            <v>4913028</v>
          </cell>
          <cell r="D234" t="str">
            <v>재료분리대설치</v>
          </cell>
          <cell r="E234" t="str">
            <v>SST  W=30MM</v>
          </cell>
          <cell r="F234" t="str">
            <v>M</v>
          </cell>
          <cell r="G234">
            <v>19.5</v>
          </cell>
          <cell r="H234">
            <v>44100</v>
          </cell>
          <cell r="I234">
            <v>2075</v>
          </cell>
          <cell r="J234">
            <v>0</v>
          </cell>
        </row>
        <row r="235">
          <cell r="A235" t="str">
            <v>020101</v>
          </cell>
          <cell r="B235" t="str">
            <v>39</v>
          </cell>
          <cell r="C235" t="str">
            <v>4913221</v>
          </cell>
          <cell r="D235" t="str">
            <v>트렌치 카바(ROUND)</v>
          </cell>
          <cell r="E235" t="str">
            <v>SST W:200</v>
          </cell>
          <cell r="F235" t="str">
            <v>M</v>
          </cell>
          <cell r="G235">
            <v>27</v>
          </cell>
          <cell r="H235">
            <v>18188</v>
          </cell>
          <cell r="I235">
            <v>22205</v>
          </cell>
          <cell r="J235">
            <v>83</v>
          </cell>
        </row>
        <row r="236">
          <cell r="A236" t="str">
            <v>020101</v>
          </cell>
          <cell r="B236" t="str">
            <v>52</v>
          </cell>
          <cell r="C236" t="str">
            <v>4917256</v>
          </cell>
          <cell r="D236" t="str">
            <v>비닐타일붙이기(센스 4541)</v>
          </cell>
          <cell r="E236" t="str">
            <v>VT-1</v>
          </cell>
          <cell r="F236" t="str">
            <v>M2</v>
          </cell>
          <cell r="G236">
            <v>23.13</v>
          </cell>
          <cell r="H236">
            <v>11374</v>
          </cell>
          <cell r="I236">
            <v>4792</v>
          </cell>
          <cell r="J236">
            <v>0</v>
          </cell>
        </row>
        <row r="237">
          <cell r="A237" t="str">
            <v>020101</v>
          </cell>
          <cell r="B237" t="str">
            <v>19</v>
          </cell>
          <cell r="C237" t="str">
            <v>4917257</v>
          </cell>
          <cell r="D237" t="str">
            <v>비닐타일붙이기(센스 4543)</v>
          </cell>
          <cell r="E237" t="str">
            <v>VT-2</v>
          </cell>
          <cell r="F237" t="str">
            <v>M2</v>
          </cell>
          <cell r="G237">
            <v>35</v>
          </cell>
          <cell r="H237">
            <v>11374</v>
          </cell>
          <cell r="I237">
            <v>4792</v>
          </cell>
          <cell r="J237">
            <v>0</v>
          </cell>
        </row>
        <row r="238">
          <cell r="A238" t="str">
            <v>020101</v>
          </cell>
          <cell r="B238" t="str">
            <v>50</v>
          </cell>
          <cell r="C238" t="str">
            <v>4917262</v>
          </cell>
          <cell r="D238" t="str">
            <v>비닐타일붙이기(AMTIC ENGLISH</v>
          </cell>
          <cell r="E238" t="str">
            <v>OAK) VT-7</v>
          </cell>
          <cell r="F238" t="str">
            <v>M2</v>
          </cell>
          <cell r="G238">
            <v>64.790000000000006</v>
          </cell>
          <cell r="H238">
            <v>10324</v>
          </cell>
          <cell r="I238">
            <v>4792</v>
          </cell>
          <cell r="J238">
            <v>0</v>
          </cell>
        </row>
        <row r="239">
          <cell r="A239" t="str">
            <v>020101</v>
          </cell>
          <cell r="B239" t="str">
            <v>1</v>
          </cell>
          <cell r="C239" t="str">
            <v>4917274</v>
          </cell>
          <cell r="D239" t="str">
            <v>카펫트타일붙이기</v>
          </cell>
          <cell r="E239" t="str">
            <v>CT-2 ,500*500</v>
          </cell>
          <cell r="F239" t="str">
            <v>M2</v>
          </cell>
          <cell r="G239">
            <v>432.52</v>
          </cell>
          <cell r="H239">
            <v>23316</v>
          </cell>
          <cell r="I239">
            <v>4912</v>
          </cell>
          <cell r="J239">
            <v>0</v>
          </cell>
        </row>
        <row r="240">
          <cell r="A240" t="str">
            <v>020101</v>
          </cell>
          <cell r="B240" t="str">
            <v>44</v>
          </cell>
          <cell r="C240" t="str">
            <v>499F03H</v>
          </cell>
          <cell r="D240" t="str">
            <v>거울붙임</v>
          </cell>
          <cell r="F240" t="str">
            <v>M2</v>
          </cell>
          <cell r="G240">
            <v>19.8</v>
          </cell>
          <cell r="H240">
            <v>14471</v>
          </cell>
          <cell r="I240">
            <v>22680</v>
          </cell>
          <cell r="J240">
            <v>0</v>
          </cell>
        </row>
        <row r="241">
          <cell r="A241" t="str">
            <v>020102</v>
          </cell>
          <cell r="B241" t="str">
            <v>76</v>
          </cell>
          <cell r="C241" t="str">
            <v>3902604</v>
          </cell>
          <cell r="D241" t="str">
            <v>시쟐레이션</v>
          </cell>
          <cell r="E241" t="str">
            <v>H=2850</v>
          </cell>
          <cell r="F241" t="str">
            <v>M2</v>
          </cell>
          <cell r="G241">
            <v>114.97</v>
          </cell>
          <cell r="H241">
            <v>42750</v>
          </cell>
          <cell r="I241">
            <v>0</v>
          </cell>
          <cell r="J241">
            <v>0</v>
          </cell>
        </row>
        <row r="242">
          <cell r="A242" t="str">
            <v>020102</v>
          </cell>
          <cell r="B242" t="str">
            <v>32</v>
          </cell>
          <cell r="C242" t="str">
            <v>3908068</v>
          </cell>
          <cell r="D242" t="str">
            <v>ELEV.JAMB</v>
          </cell>
          <cell r="E242" t="str">
            <v>1000*3600</v>
          </cell>
          <cell r="F242" t="str">
            <v>개소</v>
          </cell>
          <cell r="G242">
            <v>3</v>
          </cell>
          <cell r="H242">
            <v>900000</v>
          </cell>
        </row>
        <row r="243">
          <cell r="A243" t="str">
            <v>020102</v>
          </cell>
          <cell r="B243" t="str">
            <v>57</v>
          </cell>
          <cell r="C243" t="str">
            <v>3908197</v>
          </cell>
          <cell r="D243" t="str">
            <v>세면대상판</v>
          </cell>
          <cell r="F243" t="str">
            <v>M</v>
          </cell>
          <cell r="G243">
            <v>3</v>
          </cell>
          <cell r="H243">
            <v>218500</v>
          </cell>
        </row>
        <row r="244">
          <cell r="A244" t="str">
            <v>020102</v>
          </cell>
          <cell r="B244" t="str">
            <v>86</v>
          </cell>
          <cell r="C244" t="str">
            <v>3908198</v>
          </cell>
          <cell r="D244" t="str">
            <v>세면대상판</v>
          </cell>
          <cell r="E244" t="str">
            <v>B=500</v>
          </cell>
          <cell r="F244" t="str">
            <v>M</v>
          </cell>
          <cell r="G244">
            <v>8.1</v>
          </cell>
          <cell r="H244">
            <v>218500</v>
          </cell>
        </row>
        <row r="245">
          <cell r="A245" t="str">
            <v>020102</v>
          </cell>
          <cell r="B245" t="str">
            <v>78</v>
          </cell>
          <cell r="C245" t="str">
            <v>3910037</v>
          </cell>
          <cell r="D245" t="str">
            <v>스기원목구조틀</v>
          </cell>
          <cell r="E245" t="str">
            <v>45*90</v>
          </cell>
          <cell r="F245" t="str">
            <v>M2</v>
          </cell>
          <cell r="G245">
            <v>114.97</v>
          </cell>
          <cell r="H245">
            <v>100000</v>
          </cell>
        </row>
        <row r="246">
          <cell r="A246" t="str">
            <v>020102</v>
          </cell>
          <cell r="B246" t="str">
            <v>20</v>
          </cell>
          <cell r="C246" t="str">
            <v>3910098</v>
          </cell>
          <cell r="D246" t="str">
            <v>가변스크린 (곡면)</v>
          </cell>
          <cell r="F246" t="str">
            <v>M2</v>
          </cell>
          <cell r="G246">
            <v>22.88</v>
          </cell>
          <cell r="H246">
            <v>130000</v>
          </cell>
        </row>
        <row r="247">
          <cell r="A247" t="str">
            <v>020102</v>
          </cell>
          <cell r="B247" t="str">
            <v>77</v>
          </cell>
          <cell r="C247" t="str">
            <v>3910139</v>
          </cell>
          <cell r="D247" t="str">
            <v>스프러스판넬</v>
          </cell>
          <cell r="F247" t="str">
            <v>M2</v>
          </cell>
          <cell r="G247">
            <v>114.97</v>
          </cell>
          <cell r="H247">
            <v>250000</v>
          </cell>
        </row>
        <row r="248">
          <cell r="A248" t="str">
            <v>020102</v>
          </cell>
          <cell r="B248" t="str">
            <v>89</v>
          </cell>
          <cell r="C248" t="str">
            <v>3910146</v>
          </cell>
          <cell r="D248" t="str">
            <v>경계칸막이</v>
          </cell>
          <cell r="E248" t="str">
            <v>1200*2700</v>
          </cell>
          <cell r="F248" t="str">
            <v>개소</v>
          </cell>
          <cell r="G248">
            <v>4</v>
          </cell>
          <cell r="H248">
            <v>341000</v>
          </cell>
        </row>
        <row r="249">
          <cell r="A249" t="str">
            <v>020102</v>
          </cell>
          <cell r="B249" t="str">
            <v>90</v>
          </cell>
          <cell r="C249" t="str">
            <v>3910147</v>
          </cell>
          <cell r="D249" t="str">
            <v>경계칸막이</v>
          </cell>
          <cell r="E249" t="str">
            <v>800*2700</v>
          </cell>
          <cell r="F249" t="str">
            <v>개소</v>
          </cell>
          <cell r="G249">
            <v>1</v>
          </cell>
          <cell r="H249">
            <v>226000</v>
          </cell>
        </row>
        <row r="250">
          <cell r="A250" t="str">
            <v>020102</v>
          </cell>
          <cell r="B250" t="str">
            <v>91</v>
          </cell>
          <cell r="C250" t="str">
            <v>3910148</v>
          </cell>
          <cell r="D250" t="str">
            <v>경계칸막이</v>
          </cell>
          <cell r="E250" t="str">
            <v>630*2700</v>
          </cell>
          <cell r="F250" t="str">
            <v>개소</v>
          </cell>
          <cell r="G250">
            <v>1</v>
          </cell>
          <cell r="H250">
            <v>177000</v>
          </cell>
        </row>
        <row r="251">
          <cell r="A251" t="str">
            <v>020102</v>
          </cell>
          <cell r="B251" t="str">
            <v>92</v>
          </cell>
          <cell r="C251" t="str">
            <v>3910149</v>
          </cell>
          <cell r="D251" t="str">
            <v>경계칸막이</v>
          </cell>
          <cell r="E251" t="str">
            <v>2400*1800</v>
          </cell>
          <cell r="F251" t="str">
            <v>개소</v>
          </cell>
          <cell r="G251">
            <v>1</v>
          </cell>
          <cell r="H251">
            <v>380000</v>
          </cell>
        </row>
        <row r="252">
          <cell r="A252" t="str">
            <v>020102</v>
          </cell>
          <cell r="B252" t="str">
            <v>54</v>
          </cell>
          <cell r="C252" t="str">
            <v>3910151</v>
          </cell>
          <cell r="D252" t="str">
            <v>화장실칸막이 (목재)</v>
          </cell>
          <cell r="E252" t="str">
            <v>H=2700</v>
          </cell>
          <cell r="F252" t="str">
            <v>M</v>
          </cell>
          <cell r="G252">
            <v>42.82</v>
          </cell>
          <cell r="H252">
            <v>237500</v>
          </cell>
        </row>
        <row r="253">
          <cell r="A253" t="str">
            <v>020102</v>
          </cell>
          <cell r="B253" t="str">
            <v>93</v>
          </cell>
          <cell r="C253" t="str">
            <v>3910152</v>
          </cell>
          <cell r="D253" t="str">
            <v>세면대칸막이</v>
          </cell>
          <cell r="E253" t="str">
            <v>H=1800</v>
          </cell>
          <cell r="F253" t="str">
            <v>M</v>
          </cell>
          <cell r="G253">
            <v>1</v>
          </cell>
          <cell r="H253">
            <v>171000</v>
          </cell>
        </row>
        <row r="254">
          <cell r="A254" t="str">
            <v>020102</v>
          </cell>
          <cell r="B254" t="str">
            <v>18</v>
          </cell>
          <cell r="C254" t="str">
            <v>3913022</v>
          </cell>
          <cell r="D254" t="str">
            <v>바리솔(곡면)</v>
          </cell>
          <cell r="F254" t="str">
            <v>M2</v>
          </cell>
          <cell r="G254">
            <v>22.88</v>
          </cell>
          <cell r="H254">
            <v>285000</v>
          </cell>
        </row>
        <row r="255">
          <cell r="A255" t="str">
            <v>020102</v>
          </cell>
          <cell r="B255" t="str">
            <v>47</v>
          </cell>
          <cell r="C255" t="str">
            <v>3913040</v>
          </cell>
          <cell r="D255" t="str">
            <v>유리후레임</v>
          </cell>
          <cell r="E255" t="str">
            <v>SUS</v>
          </cell>
          <cell r="F255" t="str">
            <v>M</v>
          </cell>
          <cell r="G255">
            <v>60.3</v>
          </cell>
          <cell r="H255">
            <v>30000</v>
          </cell>
        </row>
        <row r="256">
          <cell r="A256" t="str">
            <v>020102</v>
          </cell>
          <cell r="B256" t="str">
            <v>14</v>
          </cell>
          <cell r="C256" t="str">
            <v>3913076</v>
          </cell>
          <cell r="D256" t="str">
            <v>람마</v>
          </cell>
          <cell r="E256" t="str">
            <v>H=1100</v>
          </cell>
          <cell r="F256" t="str">
            <v>M</v>
          </cell>
          <cell r="G256">
            <v>4.8</v>
          </cell>
          <cell r="H256">
            <v>120000</v>
          </cell>
        </row>
        <row r="257">
          <cell r="A257" t="str">
            <v>020102</v>
          </cell>
          <cell r="B257" t="str">
            <v>25</v>
          </cell>
          <cell r="C257" t="str">
            <v>3913077</v>
          </cell>
          <cell r="D257" t="str">
            <v>람마</v>
          </cell>
          <cell r="E257" t="str">
            <v>H=1400</v>
          </cell>
          <cell r="F257" t="str">
            <v>M</v>
          </cell>
          <cell r="G257">
            <v>1.95</v>
          </cell>
          <cell r="H257">
            <v>160000</v>
          </cell>
        </row>
        <row r="258">
          <cell r="A258" t="str">
            <v>020102</v>
          </cell>
          <cell r="B258" t="str">
            <v>64</v>
          </cell>
          <cell r="C258" t="str">
            <v>3913078</v>
          </cell>
          <cell r="D258" t="str">
            <v>SUS PANNEL(새틴)</v>
          </cell>
          <cell r="F258" t="str">
            <v>M2</v>
          </cell>
          <cell r="G258">
            <v>6.3</v>
          </cell>
          <cell r="H258">
            <v>87000</v>
          </cell>
        </row>
        <row r="259">
          <cell r="A259" t="str">
            <v>020102</v>
          </cell>
          <cell r="B259" t="str">
            <v>69</v>
          </cell>
          <cell r="C259" t="str">
            <v>3913079</v>
          </cell>
          <cell r="D259" t="str">
            <v>유리후레임(ROUND)</v>
          </cell>
          <cell r="E259" t="str">
            <v>SUS</v>
          </cell>
          <cell r="F259" t="str">
            <v>M</v>
          </cell>
          <cell r="G259">
            <v>7.6</v>
          </cell>
          <cell r="H259">
            <v>45000</v>
          </cell>
        </row>
        <row r="260">
          <cell r="A260" t="str">
            <v>020102</v>
          </cell>
          <cell r="B260" t="str">
            <v>84</v>
          </cell>
          <cell r="C260" t="str">
            <v>3913080</v>
          </cell>
          <cell r="D260" t="str">
            <v>LIGHTING BOX</v>
          </cell>
          <cell r="E260" t="str">
            <v>300*300*2050</v>
          </cell>
          <cell r="F260" t="str">
            <v>M</v>
          </cell>
          <cell r="G260">
            <v>2.0499999999999998</v>
          </cell>
          <cell r="H260">
            <v>66500</v>
          </cell>
        </row>
        <row r="261">
          <cell r="A261" t="str">
            <v>020102</v>
          </cell>
          <cell r="B261" t="str">
            <v>56</v>
          </cell>
          <cell r="C261" t="str">
            <v>3913128</v>
          </cell>
          <cell r="D261" t="str">
            <v>거울후레임</v>
          </cell>
          <cell r="F261" t="str">
            <v>M</v>
          </cell>
          <cell r="G261">
            <v>35.32</v>
          </cell>
          <cell r="H261">
            <v>25500</v>
          </cell>
        </row>
        <row r="262">
          <cell r="A262" t="str">
            <v>020102</v>
          </cell>
          <cell r="B262" t="str">
            <v>73</v>
          </cell>
          <cell r="C262" t="str">
            <v>3913512</v>
          </cell>
          <cell r="D262" t="str">
            <v>보강앵글</v>
          </cell>
          <cell r="E262" t="str">
            <v>45*45</v>
          </cell>
          <cell r="F262" t="str">
            <v>M2</v>
          </cell>
          <cell r="G262">
            <v>39.200000000000003</v>
          </cell>
          <cell r="H262">
            <v>28000</v>
          </cell>
        </row>
        <row r="263">
          <cell r="A263" t="str">
            <v>020102</v>
          </cell>
          <cell r="B263" t="str">
            <v>80</v>
          </cell>
          <cell r="C263" t="str">
            <v>3915015</v>
          </cell>
          <cell r="D263" t="str">
            <v>페어글라스</v>
          </cell>
          <cell r="E263" t="str">
            <v>T=16</v>
          </cell>
          <cell r="F263" t="str">
            <v>M2</v>
          </cell>
          <cell r="G263">
            <v>4.82</v>
          </cell>
          <cell r="H263">
            <v>37500</v>
          </cell>
        </row>
        <row r="264">
          <cell r="A264" t="str">
            <v>020102</v>
          </cell>
          <cell r="B264" t="str">
            <v>61</v>
          </cell>
          <cell r="C264" t="str">
            <v>3915306</v>
          </cell>
          <cell r="D264" t="str">
            <v>거울(칼라)</v>
          </cell>
          <cell r="E264" t="str">
            <v>T=5</v>
          </cell>
          <cell r="F264" t="str">
            <v>M2</v>
          </cell>
          <cell r="G264">
            <v>16.739999999999998</v>
          </cell>
          <cell r="H264">
            <v>33500</v>
          </cell>
        </row>
        <row r="265">
          <cell r="A265" t="str">
            <v>020102</v>
          </cell>
          <cell r="B265" t="str">
            <v>10</v>
          </cell>
          <cell r="C265" t="str">
            <v>3916810</v>
          </cell>
          <cell r="D265" t="str">
            <v>폴리크롬</v>
          </cell>
          <cell r="E265" t="str">
            <v>PT-6</v>
          </cell>
          <cell r="F265" t="str">
            <v>M2</v>
          </cell>
          <cell r="G265">
            <v>72.36</v>
          </cell>
          <cell r="H265">
            <v>25000</v>
          </cell>
          <cell r="I265">
            <v>0</v>
          </cell>
          <cell r="J265">
            <v>0</v>
          </cell>
        </row>
        <row r="266">
          <cell r="A266" t="str">
            <v>020102</v>
          </cell>
          <cell r="B266" t="str">
            <v>22</v>
          </cell>
          <cell r="C266" t="str">
            <v>3917541</v>
          </cell>
          <cell r="D266" t="str">
            <v>블라인드</v>
          </cell>
          <cell r="F266" t="str">
            <v>M2</v>
          </cell>
          <cell r="G266">
            <v>267.36</v>
          </cell>
          <cell r="H266">
            <v>42750</v>
          </cell>
        </row>
        <row r="267">
          <cell r="A267" t="str">
            <v>020102</v>
          </cell>
          <cell r="B267" t="str">
            <v>59</v>
          </cell>
          <cell r="C267" t="str">
            <v>3930134</v>
          </cell>
          <cell r="D267" t="str">
            <v>조경</v>
          </cell>
          <cell r="F267" t="str">
            <v>식</v>
          </cell>
          <cell r="G267">
            <v>1</v>
          </cell>
          <cell r="H267">
            <v>3000000</v>
          </cell>
        </row>
        <row r="268">
          <cell r="A268" t="str">
            <v>020102</v>
          </cell>
          <cell r="B268" t="str">
            <v>79</v>
          </cell>
          <cell r="C268" t="str">
            <v>4908018</v>
          </cell>
          <cell r="D268" t="str">
            <v>유리후레임 (석재)</v>
          </cell>
          <cell r="E268" t="str">
            <v>ST-1,W=300</v>
          </cell>
          <cell r="F268" t="str">
            <v>M</v>
          </cell>
          <cell r="G268">
            <v>14.81</v>
          </cell>
          <cell r="H268">
            <v>22320</v>
          </cell>
          <cell r="I268">
            <v>40692</v>
          </cell>
          <cell r="J268">
            <v>0</v>
          </cell>
        </row>
        <row r="269">
          <cell r="A269" t="str">
            <v>020102</v>
          </cell>
          <cell r="B269" t="str">
            <v>27</v>
          </cell>
          <cell r="C269" t="str">
            <v>4908795</v>
          </cell>
          <cell r="D269" t="str">
            <v>석재붙임(크리마필,벽체)</v>
          </cell>
          <cell r="E269" t="str">
            <v>ST-1 (폴리싱)</v>
          </cell>
          <cell r="F269" t="str">
            <v>M2</v>
          </cell>
          <cell r="G269">
            <v>329.79</v>
          </cell>
          <cell r="H269">
            <v>87526</v>
          </cell>
          <cell r="I269">
            <v>45040</v>
          </cell>
          <cell r="J269">
            <v>0</v>
          </cell>
        </row>
        <row r="270">
          <cell r="A270" t="str">
            <v>020102</v>
          </cell>
          <cell r="B270" t="str">
            <v>29</v>
          </cell>
          <cell r="C270" t="str">
            <v>4908796</v>
          </cell>
          <cell r="D270" t="str">
            <v>석재붙임(레드웨이브 벽체)</v>
          </cell>
          <cell r="E270" t="str">
            <v>ST-2</v>
          </cell>
          <cell r="F270" t="str">
            <v>M2</v>
          </cell>
          <cell r="G270">
            <v>74.77</v>
          </cell>
          <cell r="H270">
            <v>99526</v>
          </cell>
          <cell r="I270">
            <v>45040</v>
          </cell>
          <cell r="J270">
            <v>0</v>
          </cell>
        </row>
        <row r="271">
          <cell r="A271" t="str">
            <v>020102</v>
          </cell>
          <cell r="B271" t="str">
            <v>28</v>
          </cell>
          <cell r="C271" t="str">
            <v>4908797</v>
          </cell>
          <cell r="D271" t="str">
            <v>석재붙임(크리마필,벽체)</v>
          </cell>
          <cell r="E271" t="str">
            <v>ST-1-1 (HONED)</v>
          </cell>
          <cell r="F271" t="str">
            <v>M2</v>
          </cell>
          <cell r="G271">
            <v>49.22</v>
          </cell>
          <cell r="H271">
            <v>95026</v>
          </cell>
          <cell r="I271">
            <v>67561</v>
          </cell>
          <cell r="J271">
            <v>0</v>
          </cell>
        </row>
        <row r="272">
          <cell r="A272" t="str">
            <v>020102</v>
          </cell>
          <cell r="B272" t="str">
            <v>40</v>
          </cell>
          <cell r="C272" t="str">
            <v>4908798</v>
          </cell>
          <cell r="D272" t="str">
            <v>석재붙임(크리마필,벽체)</v>
          </cell>
          <cell r="E272" t="str">
            <v>ST-1 (ROUND)</v>
          </cell>
          <cell r="F272" t="str">
            <v>M2</v>
          </cell>
          <cell r="G272">
            <v>94.6</v>
          </cell>
          <cell r="H272">
            <v>321526</v>
          </cell>
          <cell r="I272">
            <v>52122</v>
          </cell>
          <cell r="J272">
            <v>0</v>
          </cell>
        </row>
        <row r="273">
          <cell r="A273" t="str">
            <v>020102</v>
          </cell>
          <cell r="B273" t="str">
            <v>41</v>
          </cell>
          <cell r="C273" t="str">
            <v>4908799</v>
          </cell>
          <cell r="D273" t="str">
            <v>석재붙임(레드웨이브,벽체)</v>
          </cell>
          <cell r="E273" t="str">
            <v>ST-2 (ROUND)</v>
          </cell>
          <cell r="F273" t="str">
            <v>M2</v>
          </cell>
          <cell r="G273">
            <v>25.29</v>
          </cell>
          <cell r="H273">
            <v>321526</v>
          </cell>
          <cell r="I273">
            <v>52122</v>
          </cell>
          <cell r="J273">
            <v>0</v>
          </cell>
        </row>
        <row r="274">
          <cell r="A274" t="str">
            <v>020102</v>
          </cell>
          <cell r="B274" t="str">
            <v>30</v>
          </cell>
          <cell r="C274" t="str">
            <v>4908800</v>
          </cell>
          <cell r="D274" t="str">
            <v>석재걸레받이(H=100)</v>
          </cell>
          <cell r="E274" t="str">
            <v>ST-2</v>
          </cell>
          <cell r="F274" t="str">
            <v>M</v>
          </cell>
          <cell r="G274">
            <v>135.85</v>
          </cell>
          <cell r="H274">
            <v>18526</v>
          </cell>
          <cell r="I274">
            <v>11789</v>
          </cell>
          <cell r="J274">
            <v>0</v>
          </cell>
        </row>
        <row r="275">
          <cell r="A275" t="str">
            <v>020102</v>
          </cell>
          <cell r="B275" t="str">
            <v>42</v>
          </cell>
          <cell r="C275" t="str">
            <v>4908801</v>
          </cell>
          <cell r="D275" t="str">
            <v>석재걸레받이(H=100)</v>
          </cell>
          <cell r="E275" t="str">
            <v>ST-2 (ROUND)</v>
          </cell>
          <cell r="F275" t="str">
            <v>M</v>
          </cell>
          <cell r="G275">
            <v>33.880000000000003</v>
          </cell>
          <cell r="H275">
            <v>40726</v>
          </cell>
          <cell r="I275">
            <v>19157</v>
          </cell>
          <cell r="J275">
            <v>0</v>
          </cell>
        </row>
        <row r="276">
          <cell r="A276" t="str">
            <v>020102</v>
          </cell>
          <cell r="B276" t="str">
            <v>67</v>
          </cell>
          <cell r="C276" t="str">
            <v>4908802</v>
          </cell>
          <cell r="D276" t="str">
            <v>석재붙임(가평석,폴리싱)</v>
          </cell>
          <cell r="E276" t="str">
            <v>ST-7-1(습식)</v>
          </cell>
          <cell r="F276" t="str">
            <v>M2</v>
          </cell>
          <cell r="G276">
            <v>218.53</v>
          </cell>
          <cell r="H276">
            <v>87939</v>
          </cell>
          <cell r="I276">
            <v>53763</v>
          </cell>
          <cell r="J276">
            <v>211</v>
          </cell>
        </row>
        <row r="277">
          <cell r="A277" t="str">
            <v>020102</v>
          </cell>
          <cell r="B277" t="str">
            <v>68</v>
          </cell>
          <cell r="C277" t="str">
            <v>4908805</v>
          </cell>
          <cell r="D277" t="str">
            <v>석재붙임(가평석,HONED)</v>
          </cell>
          <cell r="E277" t="str">
            <v>(습식)</v>
          </cell>
          <cell r="F277" t="str">
            <v>M2</v>
          </cell>
          <cell r="G277">
            <v>34.86</v>
          </cell>
          <cell r="H277">
            <v>133039</v>
          </cell>
          <cell r="I277">
            <v>60629</v>
          </cell>
          <cell r="J277">
            <v>211</v>
          </cell>
        </row>
        <row r="278">
          <cell r="A278" t="str">
            <v>020102</v>
          </cell>
          <cell r="B278" t="str">
            <v>71</v>
          </cell>
          <cell r="C278" t="str">
            <v>4908806</v>
          </cell>
          <cell r="D278" t="str">
            <v>석재붙임(가평석,폴리싱)원형</v>
          </cell>
          <cell r="E278" t="str">
            <v>(습식)</v>
          </cell>
          <cell r="F278" t="str">
            <v>M2</v>
          </cell>
          <cell r="G278">
            <v>63.65</v>
          </cell>
          <cell r="H278">
            <v>156000</v>
          </cell>
          <cell r="I278">
            <v>162099</v>
          </cell>
          <cell r="J278">
            <v>0</v>
          </cell>
        </row>
        <row r="279">
          <cell r="A279" t="str">
            <v>020102</v>
          </cell>
          <cell r="B279" t="str">
            <v>11</v>
          </cell>
          <cell r="C279" t="str">
            <v>4910015</v>
          </cell>
          <cell r="D279" t="str">
            <v>WOOD 띠장</v>
          </cell>
          <cell r="E279" t="str">
            <v>WD-3, H=120</v>
          </cell>
          <cell r="F279" t="str">
            <v>M</v>
          </cell>
          <cell r="G279">
            <v>51.95</v>
          </cell>
          <cell r="H279">
            <v>1844</v>
          </cell>
          <cell r="I279">
            <v>15769</v>
          </cell>
          <cell r="J279">
            <v>0</v>
          </cell>
        </row>
        <row r="280">
          <cell r="A280" t="str">
            <v>020102</v>
          </cell>
          <cell r="B280" t="str">
            <v>34</v>
          </cell>
          <cell r="C280" t="str">
            <v>4910016</v>
          </cell>
          <cell r="D280" t="str">
            <v>WOOD 장식후레임</v>
          </cell>
          <cell r="E280" t="str">
            <v>WD-3, 50*100</v>
          </cell>
          <cell r="F280" t="str">
            <v>M</v>
          </cell>
          <cell r="G280">
            <v>8.4</v>
          </cell>
          <cell r="H280">
            <v>20546</v>
          </cell>
          <cell r="I280">
            <v>34988</v>
          </cell>
          <cell r="J280">
            <v>0</v>
          </cell>
        </row>
        <row r="281">
          <cell r="A281" t="str">
            <v>020102</v>
          </cell>
          <cell r="B281" t="str">
            <v>38</v>
          </cell>
          <cell r="C281" t="str">
            <v>4910028</v>
          </cell>
          <cell r="D281" t="str">
            <v>WOOD 창호 후레임</v>
          </cell>
          <cell r="F281" t="str">
            <v>M</v>
          </cell>
          <cell r="G281">
            <v>21</v>
          </cell>
          <cell r="H281">
            <v>18673</v>
          </cell>
          <cell r="I281">
            <v>32288</v>
          </cell>
          <cell r="J281">
            <v>0</v>
          </cell>
        </row>
        <row r="282">
          <cell r="A282" t="str">
            <v>020102</v>
          </cell>
          <cell r="B282" t="str">
            <v>87</v>
          </cell>
          <cell r="C282" t="str">
            <v>4910038</v>
          </cell>
          <cell r="D282" t="str">
            <v>목구조틀설치(곡면)</v>
          </cell>
          <cell r="F282" t="str">
            <v>M2</v>
          </cell>
          <cell r="G282">
            <v>13.2</v>
          </cell>
          <cell r="H282">
            <v>4403</v>
          </cell>
          <cell r="I282">
            <v>25620</v>
          </cell>
          <cell r="J282">
            <v>0</v>
          </cell>
        </row>
        <row r="283">
          <cell r="A283" t="str">
            <v>020102</v>
          </cell>
          <cell r="B283" t="str">
            <v>8</v>
          </cell>
          <cell r="C283" t="str">
            <v>4910039</v>
          </cell>
          <cell r="D283" t="str">
            <v>합판보강띠장</v>
          </cell>
          <cell r="E283" t="str">
            <v>T=9</v>
          </cell>
          <cell r="F283" t="str">
            <v>M2</v>
          </cell>
          <cell r="G283">
            <v>222.82</v>
          </cell>
          <cell r="H283">
            <v>1669</v>
          </cell>
          <cell r="I283">
            <v>6633</v>
          </cell>
          <cell r="J283">
            <v>0</v>
          </cell>
        </row>
        <row r="284">
          <cell r="A284" t="str">
            <v>020102</v>
          </cell>
          <cell r="B284" t="str">
            <v>4</v>
          </cell>
          <cell r="C284" t="str">
            <v>4910053</v>
          </cell>
          <cell r="D284" t="str">
            <v>석고보드 취부(벽체,바탕)</v>
          </cell>
          <cell r="E284" t="str">
            <v>T=9*1PLY</v>
          </cell>
          <cell r="F284" t="str">
            <v>M2</v>
          </cell>
          <cell r="G284">
            <v>1118.9000000000001</v>
          </cell>
          <cell r="H284">
            <v>1284</v>
          </cell>
          <cell r="I284">
            <v>3764</v>
          </cell>
          <cell r="J284">
            <v>0</v>
          </cell>
        </row>
        <row r="285">
          <cell r="A285" t="str">
            <v>020102</v>
          </cell>
          <cell r="B285" t="str">
            <v>5</v>
          </cell>
          <cell r="C285" t="str">
            <v>4910054</v>
          </cell>
          <cell r="D285" t="str">
            <v>석고보드 취부(벽체,치장)</v>
          </cell>
          <cell r="E285" t="str">
            <v>T=9*1PLY</v>
          </cell>
          <cell r="F285" t="str">
            <v>M2</v>
          </cell>
          <cell r="G285">
            <v>1118.9000000000001</v>
          </cell>
          <cell r="H285">
            <v>1284</v>
          </cell>
          <cell r="I285">
            <v>7528</v>
          </cell>
          <cell r="J285">
            <v>0</v>
          </cell>
        </row>
        <row r="286">
          <cell r="A286" t="str">
            <v>020102</v>
          </cell>
          <cell r="B286" t="str">
            <v>88</v>
          </cell>
          <cell r="C286" t="str">
            <v>4910066</v>
          </cell>
          <cell r="D286" t="str">
            <v>합판붙임 (곡면)</v>
          </cell>
          <cell r="E286" t="str">
            <v>T=5*2PLY</v>
          </cell>
          <cell r="F286" t="str">
            <v>M2</v>
          </cell>
          <cell r="G286">
            <v>13.2</v>
          </cell>
          <cell r="H286">
            <v>5451</v>
          </cell>
          <cell r="I286">
            <v>16583</v>
          </cell>
          <cell r="J286">
            <v>0</v>
          </cell>
        </row>
        <row r="287">
          <cell r="A287" t="str">
            <v>020102</v>
          </cell>
          <cell r="B287" t="str">
            <v>51</v>
          </cell>
          <cell r="C287" t="str">
            <v>4910067</v>
          </cell>
          <cell r="D287" t="str">
            <v>합판붙임</v>
          </cell>
          <cell r="E287" t="str">
            <v>T=9</v>
          </cell>
          <cell r="F287" t="str">
            <v>M2</v>
          </cell>
          <cell r="G287">
            <v>10.96</v>
          </cell>
          <cell r="H287">
            <v>4000</v>
          </cell>
          <cell r="I287">
            <v>6633</v>
          </cell>
          <cell r="J287">
            <v>0</v>
          </cell>
        </row>
        <row r="288">
          <cell r="A288" t="str">
            <v>020102</v>
          </cell>
          <cell r="B288" t="str">
            <v>2</v>
          </cell>
          <cell r="C288" t="str">
            <v>4910071</v>
          </cell>
          <cell r="D288" t="str">
            <v>METAL STUD</v>
          </cell>
          <cell r="E288" t="str">
            <v>100*45</v>
          </cell>
          <cell r="F288" t="str">
            <v>M2</v>
          </cell>
          <cell r="G288">
            <v>334.29</v>
          </cell>
          <cell r="H288">
            <v>6677</v>
          </cell>
          <cell r="I288">
            <v>21115</v>
          </cell>
          <cell r="J288">
            <v>0</v>
          </cell>
        </row>
        <row r="289">
          <cell r="A289" t="str">
            <v>020102</v>
          </cell>
          <cell r="B289" t="str">
            <v>15</v>
          </cell>
          <cell r="C289" t="str">
            <v>4910091</v>
          </cell>
          <cell r="D289" t="str">
            <v>줄눈</v>
          </cell>
          <cell r="F289" t="str">
            <v>M</v>
          </cell>
          <cell r="G289">
            <v>352.15</v>
          </cell>
          <cell r="H289">
            <v>1277</v>
          </cell>
          <cell r="I289">
            <v>12359</v>
          </cell>
          <cell r="J289">
            <v>0</v>
          </cell>
        </row>
        <row r="290">
          <cell r="A290" t="str">
            <v>020102</v>
          </cell>
          <cell r="B290" t="str">
            <v>75</v>
          </cell>
          <cell r="C290" t="str">
            <v>4910094</v>
          </cell>
          <cell r="D290" t="str">
            <v>밤라이트취부</v>
          </cell>
          <cell r="F290" t="str">
            <v>M2</v>
          </cell>
          <cell r="G290">
            <v>256.58</v>
          </cell>
          <cell r="H290">
            <v>1725</v>
          </cell>
          <cell r="I290">
            <v>4182</v>
          </cell>
          <cell r="J290">
            <v>0</v>
          </cell>
        </row>
        <row r="291">
          <cell r="A291" t="str">
            <v>020102</v>
          </cell>
          <cell r="B291" t="str">
            <v>23</v>
          </cell>
          <cell r="C291" t="str">
            <v>4910099</v>
          </cell>
          <cell r="D291" t="str">
            <v>F.C.U COVER</v>
          </cell>
          <cell r="F291" t="str">
            <v>M</v>
          </cell>
          <cell r="G291">
            <v>53</v>
          </cell>
          <cell r="H291">
            <v>39423</v>
          </cell>
          <cell r="I291">
            <v>177580</v>
          </cell>
          <cell r="J291">
            <v>0</v>
          </cell>
        </row>
        <row r="292">
          <cell r="A292" t="str">
            <v>020102</v>
          </cell>
          <cell r="B292" t="str">
            <v>39</v>
          </cell>
          <cell r="C292" t="str">
            <v>4910108</v>
          </cell>
          <cell r="D292" t="str">
            <v>IMAGE WALL</v>
          </cell>
          <cell r="E292" t="str">
            <v>4760*2400</v>
          </cell>
          <cell r="F292" t="str">
            <v>식</v>
          </cell>
          <cell r="G292">
            <v>1</v>
          </cell>
          <cell r="H292">
            <v>395220</v>
          </cell>
          <cell r="I292">
            <v>3036721</v>
          </cell>
          <cell r="J292">
            <v>0</v>
          </cell>
        </row>
        <row r="293">
          <cell r="A293" t="str">
            <v>020102</v>
          </cell>
          <cell r="B293" t="str">
            <v>43</v>
          </cell>
          <cell r="C293" t="str">
            <v>4910109</v>
          </cell>
          <cell r="D293" t="str">
            <v>장식기둥</v>
          </cell>
          <cell r="E293" t="str">
            <v>300*300, H=2200</v>
          </cell>
          <cell r="F293" t="str">
            <v>EA</v>
          </cell>
          <cell r="G293">
            <v>5</v>
          </cell>
          <cell r="H293">
            <v>51474</v>
          </cell>
          <cell r="I293">
            <v>391952</v>
          </cell>
          <cell r="J293">
            <v>0</v>
          </cell>
        </row>
        <row r="294">
          <cell r="A294" t="str">
            <v>020102</v>
          </cell>
          <cell r="B294" t="str">
            <v>58</v>
          </cell>
          <cell r="C294" t="str">
            <v>4910124</v>
          </cell>
          <cell r="D294" t="str">
            <v>화단박스조성</v>
          </cell>
          <cell r="E294" t="str">
            <v>350*800*2400</v>
          </cell>
          <cell r="F294" t="str">
            <v>개소</v>
          </cell>
          <cell r="G294">
            <v>2</v>
          </cell>
          <cell r="H294">
            <v>557053</v>
          </cell>
          <cell r="I294">
            <v>291856</v>
          </cell>
          <cell r="J294">
            <v>0</v>
          </cell>
        </row>
        <row r="295">
          <cell r="A295" t="str">
            <v>020102</v>
          </cell>
          <cell r="B295" t="str">
            <v>60</v>
          </cell>
          <cell r="C295" t="str">
            <v>4910129</v>
          </cell>
          <cell r="D295" t="str">
            <v>IMAGE WALL (ROUND)</v>
          </cell>
          <cell r="E295" t="str">
            <v>2200*2650</v>
          </cell>
          <cell r="F295" t="str">
            <v>개소</v>
          </cell>
          <cell r="G295">
            <v>1</v>
          </cell>
          <cell r="H295">
            <v>224997</v>
          </cell>
          <cell r="I295">
            <v>1620430</v>
          </cell>
          <cell r="J295">
            <v>0</v>
          </cell>
        </row>
        <row r="296">
          <cell r="A296" t="str">
            <v>020102</v>
          </cell>
          <cell r="B296" t="str">
            <v>83</v>
          </cell>
          <cell r="C296" t="str">
            <v>4910145</v>
          </cell>
          <cell r="D296" t="str">
            <v>IMAGE WALL (곡면)</v>
          </cell>
          <cell r="E296" t="str">
            <v>3200*2400</v>
          </cell>
          <cell r="F296" t="str">
            <v>개소</v>
          </cell>
          <cell r="G296">
            <v>1</v>
          </cell>
          <cell r="H296">
            <v>296394</v>
          </cell>
          <cell r="I296">
            <v>2134632</v>
          </cell>
          <cell r="J296">
            <v>0</v>
          </cell>
        </row>
        <row r="297">
          <cell r="A297" t="str">
            <v>020102</v>
          </cell>
          <cell r="B297" t="str">
            <v>33</v>
          </cell>
          <cell r="C297" t="str">
            <v>4910159</v>
          </cell>
          <cell r="D297" t="str">
            <v>무늬목판넬 (마호가니)</v>
          </cell>
          <cell r="E297" t="str">
            <v>WD-2</v>
          </cell>
          <cell r="F297" t="str">
            <v>M2</v>
          </cell>
          <cell r="G297">
            <v>9.25</v>
          </cell>
          <cell r="H297">
            <v>9910</v>
          </cell>
          <cell r="I297">
            <v>116214</v>
          </cell>
          <cell r="J297">
            <v>0</v>
          </cell>
        </row>
        <row r="298">
          <cell r="A298" t="str">
            <v>020102</v>
          </cell>
          <cell r="B298" t="str">
            <v>6</v>
          </cell>
          <cell r="C298" t="str">
            <v>4910162</v>
          </cell>
          <cell r="D298" t="str">
            <v>무늬목판넬 (체리)</v>
          </cell>
          <cell r="E298" t="str">
            <v>WD-5</v>
          </cell>
          <cell r="F298" t="str">
            <v>M2</v>
          </cell>
          <cell r="G298">
            <v>132.94</v>
          </cell>
          <cell r="H298">
            <v>11150</v>
          </cell>
          <cell r="I298">
            <v>116214</v>
          </cell>
          <cell r="J298">
            <v>0</v>
          </cell>
        </row>
        <row r="299">
          <cell r="A299" t="str">
            <v>020102</v>
          </cell>
          <cell r="B299" t="str">
            <v>44</v>
          </cell>
          <cell r="C299" t="str">
            <v>4910172</v>
          </cell>
          <cell r="D299" t="str">
            <v>손스침 (체리원목)</v>
          </cell>
          <cell r="E299" t="str">
            <v>직경=75</v>
          </cell>
          <cell r="F299" t="str">
            <v>M</v>
          </cell>
          <cell r="G299">
            <v>8.5</v>
          </cell>
          <cell r="H299">
            <v>27130</v>
          </cell>
          <cell r="I299">
            <v>42133</v>
          </cell>
          <cell r="J299">
            <v>0</v>
          </cell>
        </row>
        <row r="300">
          <cell r="A300" t="str">
            <v>020102</v>
          </cell>
          <cell r="B300" t="str">
            <v>1</v>
          </cell>
          <cell r="C300" t="str">
            <v>4913004</v>
          </cell>
          <cell r="D300" t="str">
            <v>METAL STUD</v>
          </cell>
          <cell r="E300" t="str">
            <v>50*45*0.8</v>
          </cell>
          <cell r="F300" t="str">
            <v>M2</v>
          </cell>
          <cell r="G300">
            <v>282.07</v>
          </cell>
          <cell r="H300">
            <v>5346</v>
          </cell>
          <cell r="I300">
            <v>21115</v>
          </cell>
          <cell r="J300">
            <v>0</v>
          </cell>
        </row>
        <row r="301">
          <cell r="A301" t="str">
            <v>020102</v>
          </cell>
          <cell r="B301" t="str">
            <v>81</v>
          </cell>
          <cell r="C301" t="str">
            <v>4913014</v>
          </cell>
          <cell r="D301" t="str">
            <v>METAL STUD</v>
          </cell>
          <cell r="E301" t="str">
            <v>65*45*0.8</v>
          </cell>
          <cell r="F301" t="str">
            <v>M2</v>
          </cell>
          <cell r="G301">
            <v>134.16</v>
          </cell>
          <cell r="H301">
            <v>5670</v>
          </cell>
          <cell r="I301">
            <v>21115</v>
          </cell>
          <cell r="J301">
            <v>0</v>
          </cell>
        </row>
        <row r="302">
          <cell r="A302" t="str">
            <v>020102</v>
          </cell>
          <cell r="B302" t="str">
            <v>65</v>
          </cell>
          <cell r="C302" t="str">
            <v>4913021</v>
          </cell>
          <cell r="D302" t="str">
            <v>황동줄눈대설치</v>
          </cell>
          <cell r="E302" t="str">
            <v>4.5*2.5*10</v>
          </cell>
          <cell r="F302" t="str">
            <v>M</v>
          </cell>
          <cell r="G302">
            <v>10.8</v>
          </cell>
          <cell r="H302">
            <v>252</v>
          </cell>
          <cell r="I302">
            <v>2767</v>
          </cell>
          <cell r="J302">
            <v>0</v>
          </cell>
        </row>
        <row r="303">
          <cell r="A303" t="str">
            <v>020102</v>
          </cell>
          <cell r="B303" t="str">
            <v>12</v>
          </cell>
          <cell r="C303" t="str">
            <v>4913037</v>
          </cell>
          <cell r="D303" t="str">
            <v>걸레받이(홍송)</v>
          </cell>
          <cell r="E303" t="str">
            <v>WD-3</v>
          </cell>
          <cell r="F303" t="str">
            <v>M</v>
          </cell>
          <cell r="G303">
            <v>176.05</v>
          </cell>
          <cell r="H303">
            <v>1926</v>
          </cell>
          <cell r="I303">
            <v>14018</v>
          </cell>
          <cell r="J303">
            <v>0</v>
          </cell>
        </row>
        <row r="304">
          <cell r="A304" t="str">
            <v>020102</v>
          </cell>
          <cell r="B304" t="str">
            <v>36</v>
          </cell>
          <cell r="C304" t="str">
            <v>4913039</v>
          </cell>
          <cell r="D304" t="str">
            <v>걸레받이(체리)</v>
          </cell>
          <cell r="E304" t="str">
            <v>WD-5</v>
          </cell>
          <cell r="F304" t="str">
            <v>M</v>
          </cell>
          <cell r="G304">
            <v>68.5</v>
          </cell>
          <cell r="H304">
            <v>1660</v>
          </cell>
          <cell r="I304">
            <v>14018</v>
          </cell>
          <cell r="J304">
            <v>0</v>
          </cell>
        </row>
        <row r="305">
          <cell r="A305" t="str">
            <v>020102</v>
          </cell>
          <cell r="B305" t="str">
            <v>66</v>
          </cell>
          <cell r="C305" t="str">
            <v>4913159</v>
          </cell>
          <cell r="D305" t="str">
            <v>SST 핸드레일</v>
          </cell>
          <cell r="E305" t="str">
            <v>ø38+25 H:1100</v>
          </cell>
          <cell r="F305" t="str">
            <v>M</v>
          </cell>
          <cell r="G305">
            <v>4.4000000000000004</v>
          </cell>
          <cell r="H305">
            <v>12474</v>
          </cell>
          <cell r="I305">
            <v>19029</v>
          </cell>
          <cell r="J305">
            <v>47</v>
          </cell>
        </row>
        <row r="306">
          <cell r="A306" t="str">
            <v>020102</v>
          </cell>
          <cell r="B306" t="str">
            <v>26</v>
          </cell>
          <cell r="C306" t="str">
            <v>4913793</v>
          </cell>
          <cell r="D306" t="str">
            <v>각파이프구조틀</v>
          </cell>
          <cell r="E306" t="str">
            <v>50*30*2.3</v>
          </cell>
          <cell r="F306" t="str">
            <v>M2</v>
          </cell>
          <cell r="G306">
            <v>535.75</v>
          </cell>
          <cell r="H306">
            <v>5875</v>
          </cell>
          <cell r="I306">
            <v>32587</v>
          </cell>
          <cell r="J306">
            <v>123</v>
          </cell>
        </row>
        <row r="307">
          <cell r="A307" t="str">
            <v>020102</v>
          </cell>
          <cell r="B307" t="str">
            <v>16</v>
          </cell>
          <cell r="C307" t="str">
            <v>4913794</v>
          </cell>
          <cell r="D307" t="str">
            <v>각파이프구조틀 (ROUND)</v>
          </cell>
          <cell r="E307" t="str">
            <v>50*30*2.3</v>
          </cell>
          <cell r="F307" t="str">
            <v>M2</v>
          </cell>
          <cell r="G307">
            <v>58.58</v>
          </cell>
          <cell r="H307">
            <v>7635</v>
          </cell>
          <cell r="I307">
            <v>42319</v>
          </cell>
          <cell r="J307">
            <v>160</v>
          </cell>
        </row>
        <row r="308">
          <cell r="A308" t="str">
            <v>020102</v>
          </cell>
          <cell r="B308" t="str">
            <v>50</v>
          </cell>
          <cell r="C308" t="str">
            <v>4915007</v>
          </cell>
          <cell r="D308" t="str">
            <v>유리끼우기및닦기</v>
          </cell>
          <cell r="E308" t="str">
            <v>10mm미만</v>
          </cell>
          <cell r="F308" t="str">
            <v>M2</v>
          </cell>
          <cell r="G308">
            <v>3.51</v>
          </cell>
          <cell r="H308">
            <v>51</v>
          </cell>
          <cell r="I308">
            <v>17010</v>
          </cell>
          <cell r="J308">
            <v>0</v>
          </cell>
        </row>
        <row r="309">
          <cell r="A309" t="str">
            <v>020102</v>
          </cell>
          <cell r="B309" t="str">
            <v>45</v>
          </cell>
          <cell r="C309" t="str">
            <v>4915009</v>
          </cell>
          <cell r="D309" t="str">
            <v>유리끼우기및닦기</v>
          </cell>
          <cell r="E309" t="str">
            <v>T=12,강화유리</v>
          </cell>
          <cell r="F309" t="str">
            <v>M2</v>
          </cell>
          <cell r="G309">
            <v>21.69</v>
          </cell>
          <cell r="H309">
            <v>39889</v>
          </cell>
          <cell r="I309">
            <v>22944</v>
          </cell>
          <cell r="J309">
            <v>0</v>
          </cell>
        </row>
        <row r="310">
          <cell r="A310" t="str">
            <v>020102</v>
          </cell>
          <cell r="B310" t="str">
            <v>70</v>
          </cell>
          <cell r="C310" t="str">
            <v>4915013</v>
          </cell>
          <cell r="D310" t="str">
            <v>유리끼우기및닦기 (곡면)</v>
          </cell>
          <cell r="E310" t="str">
            <v>T=10,강화유리</v>
          </cell>
          <cell r="F310" t="str">
            <v>M2</v>
          </cell>
          <cell r="G310">
            <v>13.68</v>
          </cell>
          <cell r="H310">
            <v>52118</v>
          </cell>
          <cell r="I310">
            <v>36710</v>
          </cell>
          <cell r="J310">
            <v>0</v>
          </cell>
        </row>
        <row r="311">
          <cell r="A311" t="str">
            <v>020102</v>
          </cell>
          <cell r="B311" t="str">
            <v>37</v>
          </cell>
          <cell r="C311" t="str">
            <v>4915014</v>
          </cell>
          <cell r="D311" t="str">
            <v>장식유리</v>
          </cell>
          <cell r="E311" t="str">
            <v>550*400</v>
          </cell>
          <cell r="F311" t="str">
            <v>EA</v>
          </cell>
          <cell r="G311">
            <v>12</v>
          </cell>
          <cell r="H311">
            <v>28575</v>
          </cell>
          <cell r="I311">
            <v>5047</v>
          </cell>
          <cell r="J311">
            <v>0</v>
          </cell>
        </row>
        <row r="312">
          <cell r="A312" t="str">
            <v>020102</v>
          </cell>
          <cell r="B312" t="str">
            <v>72</v>
          </cell>
          <cell r="C312" t="str">
            <v>4915035</v>
          </cell>
          <cell r="D312" t="str">
            <v>유리칸막이</v>
          </cell>
          <cell r="E312" t="str">
            <v>300*1300</v>
          </cell>
          <cell r="F312" t="str">
            <v>EA</v>
          </cell>
          <cell r="G312">
            <v>5</v>
          </cell>
          <cell r="H312">
            <v>12703</v>
          </cell>
          <cell r="I312">
            <v>8948</v>
          </cell>
          <cell r="J312">
            <v>0</v>
          </cell>
        </row>
        <row r="313">
          <cell r="A313" t="str">
            <v>020102</v>
          </cell>
          <cell r="B313" t="str">
            <v>82</v>
          </cell>
          <cell r="C313" t="str">
            <v>4916255</v>
          </cell>
          <cell r="D313" t="str">
            <v>ALL PUTTY</v>
          </cell>
          <cell r="F313" t="str">
            <v>M2</v>
          </cell>
          <cell r="G313">
            <v>286.11</v>
          </cell>
          <cell r="H313">
            <v>1336</v>
          </cell>
          <cell r="I313">
            <v>5426</v>
          </cell>
          <cell r="J313">
            <v>0</v>
          </cell>
        </row>
        <row r="314">
          <cell r="A314" t="str">
            <v>020102</v>
          </cell>
          <cell r="B314" t="str">
            <v>48</v>
          </cell>
          <cell r="C314" t="str">
            <v>4916808</v>
          </cell>
          <cell r="D314" t="str">
            <v>멀티스팩</v>
          </cell>
          <cell r="E314" t="str">
            <v>PT-5</v>
          </cell>
          <cell r="F314" t="str">
            <v>M2</v>
          </cell>
          <cell r="G314">
            <v>495.99</v>
          </cell>
          <cell r="H314">
            <v>10328</v>
          </cell>
          <cell r="I314">
            <v>18089</v>
          </cell>
          <cell r="J314">
            <v>0</v>
          </cell>
        </row>
        <row r="315">
          <cell r="A315" t="str">
            <v>020102</v>
          </cell>
          <cell r="B315" t="str">
            <v>49</v>
          </cell>
          <cell r="C315" t="str">
            <v>4917107</v>
          </cell>
          <cell r="D315" t="str">
            <v>벽지바름</v>
          </cell>
          <cell r="E315" t="str">
            <v>WC-4</v>
          </cell>
          <cell r="F315" t="str">
            <v>M2</v>
          </cell>
          <cell r="G315">
            <v>19.260000000000002</v>
          </cell>
          <cell r="H315">
            <v>6232</v>
          </cell>
          <cell r="I315">
            <v>4337</v>
          </cell>
          <cell r="J315">
            <v>0</v>
          </cell>
        </row>
        <row r="316">
          <cell r="A316" t="str">
            <v>020102</v>
          </cell>
          <cell r="B316" t="str">
            <v>7</v>
          </cell>
          <cell r="C316" t="str">
            <v>4917534</v>
          </cell>
          <cell r="D316" t="str">
            <v>천판넬</v>
          </cell>
          <cell r="E316" t="str">
            <v>FP-3</v>
          </cell>
          <cell r="F316" t="str">
            <v>M2</v>
          </cell>
          <cell r="G316">
            <v>82.71</v>
          </cell>
          <cell r="H316">
            <v>25629</v>
          </cell>
          <cell r="I316">
            <v>32415</v>
          </cell>
          <cell r="J316">
            <v>0</v>
          </cell>
        </row>
        <row r="317">
          <cell r="A317" t="str">
            <v>020102</v>
          </cell>
          <cell r="B317" t="str">
            <v>85</v>
          </cell>
          <cell r="C317" t="str">
            <v>4917539</v>
          </cell>
          <cell r="D317" t="str">
            <v>루마싸이트</v>
          </cell>
          <cell r="F317" t="str">
            <v>M2</v>
          </cell>
          <cell r="G317">
            <v>0.62</v>
          </cell>
          <cell r="H317">
            <v>63800</v>
          </cell>
          <cell r="I317">
            <v>7912</v>
          </cell>
          <cell r="J317">
            <v>0</v>
          </cell>
        </row>
        <row r="318">
          <cell r="A318" t="str">
            <v>020102</v>
          </cell>
          <cell r="B318" t="str">
            <v>3</v>
          </cell>
          <cell r="C318" t="str">
            <v>4918720</v>
          </cell>
          <cell r="D318" t="str">
            <v>암면넣기</v>
          </cell>
          <cell r="E318" t="str">
            <v>#100      T:50</v>
          </cell>
          <cell r="F318" t="str">
            <v>M2</v>
          </cell>
          <cell r="G318">
            <v>1030.7</v>
          </cell>
          <cell r="H318">
            <v>3300</v>
          </cell>
          <cell r="I318">
            <v>2306</v>
          </cell>
          <cell r="J318">
            <v>0</v>
          </cell>
        </row>
        <row r="319">
          <cell r="A319" t="str">
            <v>020102</v>
          </cell>
          <cell r="B319" t="str">
            <v>95</v>
          </cell>
          <cell r="C319" t="str">
            <v>4999R09</v>
          </cell>
          <cell r="D319" t="str">
            <v>ELEVATOR 내부</v>
          </cell>
          <cell r="F319" t="str">
            <v>EA</v>
          </cell>
          <cell r="G319">
            <v>2</v>
          </cell>
          <cell r="H319">
            <v>4000000</v>
          </cell>
          <cell r="I319">
            <v>0</v>
          </cell>
          <cell r="J319">
            <v>0</v>
          </cell>
        </row>
        <row r="320">
          <cell r="A320" t="str">
            <v>020102</v>
          </cell>
          <cell r="B320" t="str">
            <v>74</v>
          </cell>
          <cell r="C320" t="str">
            <v>499E01D</v>
          </cell>
          <cell r="D320" t="str">
            <v>암면보드취부</v>
          </cell>
          <cell r="E320" t="str">
            <v>T=50</v>
          </cell>
          <cell r="F320" t="str">
            <v>M2</v>
          </cell>
          <cell r="G320">
            <v>256.58</v>
          </cell>
          <cell r="H320">
            <v>5351</v>
          </cell>
          <cell r="I320">
            <v>4362</v>
          </cell>
          <cell r="J320">
            <v>0</v>
          </cell>
        </row>
        <row r="321">
          <cell r="A321" t="str">
            <v>020102</v>
          </cell>
          <cell r="B321" t="str">
            <v>52</v>
          </cell>
          <cell r="C321" t="str">
            <v>499F03H</v>
          </cell>
          <cell r="D321" t="str">
            <v>거울붙임</v>
          </cell>
          <cell r="F321" t="str">
            <v>M2</v>
          </cell>
          <cell r="G321">
            <v>9.92</v>
          </cell>
          <cell r="H321">
            <v>14471</v>
          </cell>
          <cell r="I321">
            <v>22680</v>
          </cell>
          <cell r="J321">
            <v>0</v>
          </cell>
        </row>
        <row r="322">
          <cell r="A322" t="str">
            <v>020102</v>
          </cell>
          <cell r="B322" t="str">
            <v>35</v>
          </cell>
          <cell r="C322" t="str">
            <v>499F03J</v>
          </cell>
          <cell r="D322" t="str">
            <v>장식거울</v>
          </cell>
          <cell r="E322" t="str">
            <v>1000*1600</v>
          </cell>
          <cell r="F322" t="str">
            <v>EA</v>
          </cell>
          <cell r="G322">
            <v>5</v>
          </cell>
          <cell r="H322">
            <v>23153</v>
          </cell>
          <cell r="I322">
            <v>36288</v>
          </cell>
          <cell r="J322">
            <v>0</v>
          </cell>
        </row>
        <row r="323">
          <cell r="A323" t="str">
            <v>020102</v>
          </cell>
          <cell r="B323" t="str">
            <v>63</v>
          </cell>
          <cell r="C323" t="str">
            <v>Z000003</v>
          </cell>
          <cell r="D323" t="str">
            <v>SUS PANNEL</v>
          </cell>
          <cell r="F323" t="str">
            <v>M2</v>
          </cell>
          <cell r="G323">
            <v>2.31</v>
          </cell>
          <cell r="H323">
            <v>87000</v>
          </cell>
          <cell r="I323">
            <v>0</v>
          </cell>
        </row>
        <row r="324">
          <cell r="A324" t="str">
            <v>020103</v>
          </cell>
          <cell r="B324" t="str">
            <v>38</v>
          </cell>
          <cell r="C324" t="str">
            <v>3910139</v>
          </cell>
          <cell r="D324" t="str">
            <v>스프러스판넬</v>
          </cell>
          <cell r="F324" t="str">
            <v>M2</v>
          </cell>
          <cell r="G324">
            <v>48</v>
          </cell>
          <cell r="H324">
            <v>250000</v>
          </cell>
        </row>
        <row r="325">
          <cell r="A325" t="str">
            <v>020103</v>
          </cell>
          <cell r="B325" t="str">
            <v>27</v>
          </cell>
          <cell r="C325" t="str">
            <v>3910153</v>
          </cell>
          <cell r="D325" t="str">
            <v>우드몰딩</v>
          </cell>
          <cell r="E325" t="str">
            <v>H=150</v>
          </cell>
          <cell r="F325" t="str">
            <v>M</v>
          </cell>
          <cell r="G325">
            <v>33.6</v>
          </cell>
          <cell r="H325">
            <v>45000</v>
          </cell>
        </row>
        <row r="326">
          <cell r="A326" t="str">
            <v>020103</v>
          </cell>
          <cell r="B326" t="str">
            <v>13</v>
          </cell>
          <cell r="C326" t="str">
            <v>3913019</v>
          </cell>
          <cell r="D326" t="str">
            <v>M.T  (ROUND)</v>
          </cell>
          <cell r="E326" t="str">
            <v>D=600</v>
          </cell>
          <cell r="F326" t="str">
            <v>M</v>
          </cell>
          <cell r="G326">
            <v>9.42</v>
          </cell>
          <cell r="H326">
            <v>76000</v>
          </cell>
        </row>
        <row r="327">
          <cell r="A327" t="str">
            <v>020103</v>
          </cell>
          <cell r="B327" t="str">
            <v>21</v>
          </cell>
          <cell r="C327" t="str">
            <v>3913023</v>
          </cell>
          <cell r="D327" t="str">
            <v>LU-1</v>
          </cell>
          <cell r="E327" t="str">
            <v>600*500</v>
          </cell>
          <cell r="F327" t="str">
            <v>M2</v>
          </cell>
          <cell r="G327">
            <v>19.8</v>
          </cell>
          <cell r="H327">
            <v>40000</v>
          </cell>
        </row>
        <row r="328">
          <cell r="A328" t="str">
            <v>020103</v>
          </cell>
          <cell r="B328" t="str">
            <v>30</v>
          </cell>
          <cell r="C328" t="str">
            <v>3913029</v>
          </cell>
          <cell r="D328" t="str">
            <v>AL 격자 루바</v>
          </cell>
          <cell r="E328" t="str">
            <v>600*1500</v>
          </cell>
          <cell r="F328" t="str">
            <v>EA</v>
          </cell>
          <cell r="G328">
            <v>2</v>
          </cell>
          <cell r="H328">
            <v>70500</v>
          </cell>
        </row>
        <row r="329">
          <cell r="A329" t="str">
            <v>020103</v>
          </cell>
          <cell r="B329" t="str">
            <v>43</v>
          </cell>
          <cell r="C329" t="str">
            <v>3913042</v>
          </cell>
          <cell r="D329" t="str">
            <v>단천정</v>
          </cell>
          <cell r="E329" t="str">
            <v>H=500</v>
          </cell>
          <cell r="F329" t="str">
            <v>M</v>
          </cell>
          <cell r="G329">
            <v>24</v>
          </cell>
          <cell r="H329">
            <v>35000</v>
          </cell>
        </row>
        <row r="330">
          <cell r="A330" t="str">
            <v>020103</v>
          </cell>
          <cell r="B330" t="str">
            <v>10</v>
          </cell>
          <cell r="C330" t="str">
            <v>3913044</v>
          </cell>
          <cell r="D330" t="str">
            <v>단천정</v>
          </cell>
          <cell r="E330" t="str">
            <v>H=250</v>
          </cell>
          <cell r="F330" t="str">
            <v>M</v>
          </cell>
          <cell r="G330">
            <v>12.6</v>
          </cell>
          <cell r="H330">
            <v>18000</v>
          </cell>
        </row>
        <row r="331">
          <cell r="A331" t="str">
            <v>020103</v>
          </cell>
          <cell r="B331" t="str">
            <v>9</v>
          </cell>
          <cell r="C331" t="str">
            <v>3913047</v>
          </cell>
          <cell r="D331" t="str">
            <v>간접등박스</v>
          </cell>
          <cell r="E331" t="str">
            <v>200*250*120</v>
          </cell>
          <cell r="F331" t="str">
            <v>M</v>
          </cell>
          <cell r="G331">
            <v>62.8</v>
          </cell>
          <cell r="H331">
            <v>57000</v>
          </cell>
        </row>
        <row r="332">
          <cell r="A332" t="str">
            <v>020103</v>
          </cell>
          <cell r="B332" t="str">
            <v>11</v>
          </cell>
          <cell r="C332" t="str">
            <v>3913066</v>
          </cell>
          <cell r="D332" t="str">
            <v>단천정(ROUND)</v>
          </cell>
          <cell r="E332" t="str">
            <v>H=300</v>
          </cell>
          <cell r="F332" t="str">
            <v>M</v>
          </cell>
          <cell r="G332">
            <v>9.42</v>
          </cell>
          <cell r="H332">
            <v>30000</v>
          </cell>
        </row>
        <row r="333">
          <cell r="A333" t="str">
            <v>020103</v>
          </cell>
          <cell r="B333" t="str">
            <v>25</v>
          </cell>
          <cell r="C333" t="str">
            <v>3913068</v>
          </cell>
          <cell r="D333" t="str">
            <v>ST'L PLATE</v>
          </cell>
          <cell r="E333" t="str">
            <v>T=1.6</v>
          </cell>
          <cell r="F333" t="str">
            <v>M2</v>
          </cell>
          <cell r="G333">
            <v>20</v>
          </cell>
          <cell r="H333">
            <v>55000</v>
          </cell>
        </row>
        <row r="334">
          <cell r="A334" t="str">
            <v>020103</v>
          </cell>
          <cell r="B334" t="str">
            <v>40</v>
          </cell>
          <cell r="C334" t="str">
            <v>3913073</v>
          </cell>
          <cell r="D334" t="str">
            <v>광천정</v>
          </cell>
          <cell r="F334" t="str">
            <v>M</v>
          </cell>
          <cell r="G334">
            <v>40</v>
          </cell>
          <cell r="H334">
            <v>63000</v>
          </cell>
        </row>
        <row r="335">
          <cell r="A335" t="str">
            <v>020103</v>
          </cell>
          <cell r="B335" t="str">
            <v>44</v>
          </cell>
          <cell r="C335" t="str">
            <v>3913081</v>
          </cell>
          <cell r="D335" t="str">
            <v>단천정</v>
          </cell>
          <cell r="E335" t="str">
            <v>800*1000</v>
          </cell>
          <cell r="F335" t="str">
            <v>M</v>
          </cell>
          <cell r="G335">
            <v>32</v>
          </cell>
          <cell r="H335">
            <v>130000</v>
          </cell>
        </row>
        <row r="336">
          <cell r="A336" t="str">
            <v>020103</v>
          </cell>
          <cell r="B336" t="str">
            <v>45</v>
          </cell>
          <cell r="C336" t="str">
            <v>3913082</v>
          </cell>
          <cell r="D336" t="str">
            <v>단천정(곡선)</v>
          </cell>
          <cell r="E336" t="str">
            <v>H=350</v>
          </cell>
          <cell r="F336" t="str">
            <v>M</v>
          </cell>
          <cell r="G336">
            <v>6</v>
          </cell>
          <cell r="H336">
            <v>40000</v>
          </cell>
        </row>
        <row r="337">
          <cell r="A337" t="str">
            <v>020103</v>
          </cell>
          <cell r="B337" t="str">
            <v>46</v>
          </cell>
          <cell r="C337" t="str">
            <v>3913083</v>
          </cell>
          <cell r="D337" t="str">
            <v>단천정(곡선)</v>
          </cell>
          <cell r="E337" t="str">
            <v>350*200*350</v>
          </cell>
          <cell r="F337" t="str">
            <v>M</v>
          </cell>
          <cell r="G337">
            <v>3</v>
          </cell>
          <cell r="H337">
            <v>100000</v>
          </cell>
        </row>
        <row r="338">
          <cell r="A338" t="str">
            <v>020103</v>
          </cell>
          <cell r="B338" t="str">
            <v>58</v>
          </cell>
          <cell r="C338" t="str">
            <v>3913084</v>
          </cell>
          <cell r="D338" t="str">
            <v>커텐박스</v>
          </cell>
          <cell r="F338" t="str">
            <v>M</v>
          </cell>
          <cell r="G338">
            <v>19</v>
          </cell>
          <cell r="H338">
            <v>32300</v>
          </cell>
        </row>
        <row r="339">
          <cell r="A339" t="str">
            <v>020103</v>
          </cell>
          <cell r="B339" t="str">
            <v>57</v>
          </cell>
          <cell r="C339" t="str">
            <v>3913085</v>
          </cell>
          <cell r="D339" t="str">
            <v>커텐박스</v>
          </cell>
          <cell r="E339" t="str">
            <v>250*200</v>
          </cell>
          <cell r="F339" t="str">
            <v>M</v>
          </cell>
          <cell r="G339">
            <v>41</v>
          </cell>
          <cell r="H339">
            <v>35000</v>
          </cell>
        </row>
        <row r="340">
          <cell r="A340" t="str">
            <v>020103</v>
          </cell>
          <cell r="B340" t="str">
            <v>48</v>
          </cell>
          <cell r="C340" t="str">
            <v>3913086</v>
          </cell>
          <cell r="D340" t="str">
            <v>광천정 몰딩(직선)</v>
          </cell>
          <cell r="F340" t="str">
            <v>M</v>
          </cell>
          <cell r="G340">
            <v>20</v>
          </cell>
          <cell r="H340">
            <v>15000</v>
          </cell>
        </row>
        <row r="341">
          <cell r="A341" t="str">
            <v>020103</v>
          </cell>
          <cell r="B341" t="str">
            <v>47</v>
          </cell>
          <cell r="C341" t="str">
            <v>3913087</v>
          </cell>
          <cell r="D341" t="str">
            <v>광천정 몰딩(곡선)</v>
          </cell>
          <cell r="F341" t="str">
            <v>M</v>
          </cell>
          <cell r="G341">
            <v>236</v>
          </cell>
          <cell r="H341">
            <v>20000</v>
          </cell>
        </row>
        <row r="342">
          <cell r="A342" t="str">
            <v>020103</v>
          </cell>
          <cell r="B342" t="str">
            <v>49</v>
          </cell>
          <cell r="C342" t="str">
            <v>3913089</v>
          </cell>
          <cell r="D342" t="str">
            <v>내림등박스</v>
          </cell>
          <cell r="E342" t="str">
            <v>D=800</v>
          </cell>
          <cell r="F342" t="str">
            <v>M</v>
          </cell>
          <cell r="G342">
            <v>10</v>
          </cell>
          <cell r="H342">
            <v>60000</v>
          </cell>
        </row>
        <row r="343">
          <cell r="A343" t="str">
            <v>020103</v>
          </cell>
          <cell r="B343" t="str">
            <v>50</v>
          </cell>
          <cell r="C343" t="str">
            <v>3913091</v>
          </cell>
          <cell r="D343" t="str">
            <v>등박스</v>
          </cell>
          <cell r="E343" t="str">
            <v>550*250*550</v>
          </cell>
          <cell r="F343" t="str">
            <v>M</v>
          </cell>
          <cell r="G343">
            <v>6</v>
          </cell>
          <cell r="H343">
            <v>100000</v>
          </cell>
        </row>
        <row r="344">
          <cell r="A344" t="str">
            <v>020103</v>
          </cell>
          <cell r="B344" t="str">
            <v>51</v>
          </cell>
          <cell r="C344" t="str">
            <v>3913092</v>
          </cell>
          <cell r="D344" t="str">
            <v>등박스</v>
          </cell>
          <cell r="E344" t="str">
            <v>250*300*250</v>
          </cell>
          <cell r="F344" t="str">
            <v>M</v>
          </cell>
          <cell r="G344">
            <v>23</v>
          </cell>
          <cell r="H344">
            <v>65000</v>
          </cell>
        </row>
        <row r="345">
          <cell r="A345" t="str">
            <v>020103</v>
          </cell>
          <cell r="B345" t="str">
            <v>52</v>
          </cell>
          <cell r="C345" t="str">
            <v>3913094</v>
          </cell>
          <cell r="D345" t="str">
            <v>등박스</v>
          </cell>
          <cell r="E345" t="str">
            <v>200*200*1000</v>
          </cell>
          <cell r="F345" t="str">
            <v>EA</v>
          </cell>
          <cell r="G345">
            <v>4</v>
          </cell>
          <cell r="H345">
            <v>100000</v>
          </cell>
        </row>
        <row r="346">
          <cell r="A346" t="str">
            <v>020103</v>
          </cell>
          <cell r="B346" t="str">
            <v>53</v>
          </cell>
          <cell r="C346" t="str">
            <v>3913095</v>
          </cell>
          <cell r="D346" t="str">
            <v>등박스</v>
          </cell>
          <cell r="E346" t="str">
            <v>200*200*500</v>
          </cell>
          <cell r="F346" t="str">
            <v>EA</v>
          </cell>
          <cell r="G346">
            <v>1</v>
          </cell>
          <cell r="H346">
            <v>70000</v>
          </cell>
        </row>
        <row r="347">
          <cell r="A347" t="str">
            <v>020103</v>
          </cell>
          <cell r="B347" t="str">
            <v>54</v>
          </cell>
          <cell r="C347" t="str">
            <v>3913096</v>
          </cell>
          <cell r="D347" t="str">
            <v>등박스</v>
          </cell>
          <cell r="E347" t="str">
            <v>500*200</v>
          </cell>
          <cell r="F347" t="str">
            <v>M</v>
          </cell>
          <cell r="G347">
            <v>10</v>
          </cell>
          <cell r="H347">
            <v>50000</v>
          </cell>
        </row>
        <row r="348">
          <cell r="A348" t="str">
            <v>020103</v>
          </cell>
          <cell r="B348" t="str">
            <v>55</v>
          </cell>
          <cell r="C348" t="str">
            <v>3913097</v>
          </cell>
          <cell r="D348" t="str">
            <v>등박스</v>
          </cell>
          <cell r="E348" t="str">
            <v>300*250</v>
          </cell>
          <cell r="F348" t="str">
            <v>M</v>
          </cell>
          <cell r="G348">
            <v>5.61</v>
          </cell>
          <cell r="H348">
            <v>40000</v>
          </cell>
        </row>
        <row r="349">
          <cell r="A349" t="str">
            <v>020103</v>
          </cell>
          <cell r="B349" t="str">
            <v>56</v>
          </cell>
          <cell r="C349" t="str">
            <v>3913099</v>
          </cell>
          <cell r="D349" t="str">
            <v>광천정</v>
          </cell>
          <cell r="E349" t="str">
            <v>H=350</v>
          </cell>
          <cell r="F349" t="str">
            <v>M</v>
          </cell>
          <cell r="G349">
            <v>7</v>
          </cell>
          <cell r="H349">
            <v>63000</v>
          </cell>
        </row>
        <row r="350">
          <cell r="A350" t="str">
            <v>020103</v>
          </cell>
          <cell r="B350" t="str">
            <v>8</v>
          </cell>
          <cell r="C350" t="str">
            <v>3913103</v>
          </cell>
          <cell r="D350" t="str">
            <v>단천정</v>
          </cell>
          <cell r="E350" t="str">
            <v>H=400</v>
          </cell>
          <cell r="F350" t="str">
            <v>M</v>
          </cell>
          <cell r="G350">
            <v>184.8</v>
          </cell>
          <cell r="H350">
            <v>30000</v>
          </cell>
        </row>
        <row r="351">
          <cell r="A351" t="str">
            <v>020103</v>
          </cell>
          <cell r="B351" t="str">
            <v>12</v>
          </cell>
          <cell r="C351" t="str">
            <v>3913104</v>
          </cell>
          <cell r="D351" t="str">
            <v>단천정(ROUND)</v>
          </cell>
          <cell r="E351" t="str">
            <v>100*100</v>
          </cell>
          <cell r="F351" t="str">
            <v>M</v>
          </cell>
          <cell r="G351">
            <v>12.56</v>
          </cell>
          <cell r="H351">
            <v>20000</v>
          </cell>
        </row>
        <row r="352">
          <cell r="A352" t="str">
            <v>020103</v>
          </cell>
          <cell r="B352" t="str">
            <v>14</v>
          </cell>
          <cell r="C352" t="str">
            <v>3913105</v>
          </cell>
          <cell r="D352" t="str">
            <v>커텐박스</v>
          </cell>
          <cell r="E352" t="str">
            <v>250*200</v>
          </cell>
          <cell r="F352" t="str">
            <v>M</v>
          </cell>
          <cell r="G352">
            <v>71.5</v>
          </cell>
          <cell r="H352">
            <v>35000</v>
          </cell>
        </row>
        <row r="353">
          <cell r="A353" t="str">
            <v>020103</v>
          </cell>
          <cell r="B353" t="str">
            <v>17</v>
          </cell>
          <cell r="C353" t="str">
            <v>3913106</v>
          </cell>
          <cell r="D353" t="str">
            <v>간접등박스 (ROUND)</v>
          </cell>
          <cell r="E353" t="str">
            <v>400*400</v>
          </cell>
          <cell r="F353" t="str">
            <v>M</v>
          </cell>
          <cell r="G353">
            <v>15.7</v>
          </cell>
          <cell r="H353">
            <v>52000</v>
          </cell>
        </row>
        <row r="354">
          <cell r="A354" t="str">
            <v>020103</v>
          </cell>
          <cell r="B354" t="str">
            <v>18</v>
          </cell>
          <cell r="C354" t="str">
            <v>3913107</v>
          </cell>
          <cell r="D354" t="str">
            <v>단천정</v>
          </cell>
          <cell r="E354" t="str">
            <v>250*150</v>
          </cell>
          <cell r="F354" t="str">
            <v>M</v>
          </cell>
          <cell r="G354">
            <v>31</v>
          </cell>
          <cell r="H354">
            <v>30000</v>
          </cell>
        </row>
        <row r="355">
          <cell r="A355" t="str">
            <v>020103</v>
          </cell>
          <cell r="B355" t="str">
            <v>19</v>
          </cell>
          <cell r="C355" t="str">
            <v>3913108</v>
          </cell>
          <cell r="D355" t="str">
            <v>단천정</v>
          </cell>
          <cell r="E355" t="str">
            <v>H=450</v>
          </cell>
          <cell r="F355" t="str">
            <v>M</v>
          </cell>
          <cell r="G355">
            <v>30</v>
          </cell>
          <cell r="H355">
            <v>35000</v>
          </cell>
        </row>
        <row r="356">
          <cell r="A356" t="str">
            <v>020103</v>
          </cell>
          <cell r="B356" t="str">
            <v>22</v>
          </cell>
          <cell r="C356" t="str">
            <v>3913109</v>
          </cell>
          <cell r="D356" t="str">
            <v>단천정</v>
          </cell>
          <cell r="E356" t="str">
            <v>H=300</v>
          </cell>
          <cell r="F356" t="str">
            <v>M</v>
          </cell>
          <cell r="G356">
            <v>128.9</v>
          </cell>
          <cell r="H356">
            <v>24000</v>
          </cell>
        </row>
        <row r="357">
          <cell r="A357" t="str">
            <v>020103</v>
          </cell>
          <cell r="B357" t="str">
            <v>23</v>
          </cell>
          <cell r="C357" t="str">
            <v>3913112</v>
          </cell>
          <cell r="D357" t="str">
            <v>등박스</v>
          </cell>
          <cell r="E357" t="str">
            <v>150*150*150</v>
          </cell>
          <cell r="F357" t="str">
            <v>EA</v>
          </cell>
          <cell r="G357">
            <v>9</v>
          </cell>
          <cell r="H357">
            <v>50000</v>
          </cell>
        </row>
        <row r="358">
          <cell r="A358" t="str">
            <v>020103</v>
          </cell>
          <cell r="B358" t="str">
            <v>26</v>
          </cell>
          <cell r="C358" t="str">
            <v>3913113</v>
          </cell>
          <cell r="D358" t="str">
            <v>단천정</v>
          </cell>
          <cell r="E358" t="str">
            <v>180*300</v>
          </cell>
          <cell r="F358" t="str">
            <v>M</v>
          </cell>
          <cell r="G358">
            <v>331</v>
          </cell>
          <cell r="H358">
            <v>40000</v>
          </cell>
        </row>
        <row r="359">
          <cell r="A359" t="str">
            <v>020103</v>
          </cell>
          <cell r="B359" t="str">
            <v>28</v>
          </cell>
          <cell r="C359" t="str">
            <v>3913114</v>
          </cell>
          <cell r="D359" t="str">
            <v>간접등박스</v>
          </cell>
          <cell r="E359" t="str">
            <v>600*600</v>
          </cell>
          <cell r="F359" t="str">
            <v>M</v>
          </cell>
          <cell r="G359">
            <v>10.7</v>
          </cell>
          <cell r="H359">
            <v>90000</v>
          </cell>
        </row>
        <row r="360">
          <cell r="A360" t="str">
            <v>020103</v>
          </cell>
          <cell r="B360" t="str">
            <v>29</v>
          </cell>
          <cell r="C360" t="str">
            <v>3913115</v>
          </cell>
          <cell r="D360" t="str">
            <v>등박스</v>
          </cell>
          <cell r="E360" t="str">
            <v>800*120</v>
          </cell>
          <cell r="F360" t="str">
            <v>M</v>
          </cell>
          <cell r="G360">
            <v>7</v>
          </cell>
          <cell r="H360">
            <v>60000</v>
          </cell>
        </row>
        <row r="361">
          <cell r="A361" t="str">
            <v>020103</v>
          </cell>
          <cell r="B361" t="str">
            <v>31</v>
          </cell>
          <cell r="C361" t="str">
            <v>3913116</v>
          </cell>
          <cell r="D361" t="str">
            <v>등박스(STAGE)</v>
          </cell>
          <cell r="E361" t="str">
            <v>600*150</v>
          </cell>
          <cell r="F361" t="str">
            <v>M</v>
          </cell>
          <cell r="G361">
            <v>8.4</v>
          </cell>
          <cell r="H361">
            <v>60000</v>
          </cell>
        </row>
        <row r="362">
          <cell r="A362" t="str">
            <v>020103</v>
          </cell>
          <cell r="B362" t="str">
            <v>32</v>
          </cell>
          <cell r="C362" t="str">
            <v>3913117</v>
          </cell>
          <cell r="D362" t="str">
            <v>MT-3</v>
          </cell>
          <cell r="F362" t="str">
            <v>M2</v>
          </cell>
          <cell r="G362">
            <v>2.34</v>
          </cell>
          <cell r="H362">
            <v>110000</v>
          </cell>
        </row>
        <row r="363">
          <cell r="A363" t="str">
            <v>020103</v>
          </cell>
          <cell r="B363" t="str">
            <v>33</v>
          </cell>
          <cell r="C363" t="str">
            <v>3913118</v>
          </cell>
          <cell r="D363" t="str">
            <v>MT-1</v>
          </cell>
          <cell r="F363" t="str">
            <v>M2</v>
          </cell>
          <cell r="G363">
            <v>2.34</v>
          </cell>
          <cell r="H363">
            <v>76000</v>
          </cell>
        </row>
        <row r="364">
          <cell r="A364" t="str">
            <v>020103</v>
          </cell>
          <cell r="B364" t="str">
            <v>34</v>
          </cell>
          <cell r="C364" t="str">
            <v>3913119</v>
          </cell>
          <cell r="D364" t="str">
            <v>천정고정틀</v>
          </cell>
          <cell r="F364" t="str">
            <v>M2</v>
          </cell>
          <cell r="G364">
            <v>2.34</v>
          </cell>
          <cell r="H364">
            <v>30000</v>
          </cell>
        </row>
        <row r="365">
          <cell r="A365" t="str">
            <v>020103</v>
          </cell>
          <cell r="B365" t="str">
            <v>2</v>
          </cell>
          <cell r="C365" t="str">
            <v>4910068</v>
          </cell>
          <cell r="D365" t="str">
            <v>석고보드취부(천정,바탕)</v>
          </cell>
          <cell r="E365" t="str">
            <v>T=9*1PLY</v>
          </cell>
          <cell r="F365" t="str">
            <v>M2</v>
          </cell>
          <cell r="G365">
            <v>1463.13</v>
          </cell>
          <cell r="H365">
            <v>1284</v>
          </cell>
          <cell r="I365">
            <v>0</v>
          </cell>
          <cell r="J365">
            <v>0</v>
          </cell>
        </row>
        <row r="366">
          <cell r="A366" t="str">
            <v>020103</v>
          </cell>
          <cell r="B366" t="str">
            <v>3</v>
          </cell>
          <cell r="C366" t="str">
            <v>4910069</v>
          </cell>
          <cell r="D366" t="str">
            <v>석고보드취부(천정,치장)</v>
          </cell>
          <cell r="E366" t="str">
            <v>T=9*1PLY</v>
          </cell>
          <cell r="F366" t="str">
            <v>M2</v>
          </cell>
          <cell r="G366">
            <v>1463.13</v>
          </cell>
          <cell r="H366">
            <v>1284</v>
          </cell>
          <cell r="I366">
            <v>8156</v>
          </cell>
          <cell r="J366">
            <v>0</v>
          </cell>
        </row>
        <row r="367">
          <cell r="A367" t="str">
            <v>020103</v>
          </cell>
          <cell r="B367" t="str">
            <v>24</v>
          </cell>
          <cell r="C367" t="str">
            <v>4910091</v>
          </cell>
          <cell r="D367" t="str">
            <v>줄눈</v>
          </cell>
          <cell r="F367" t="str">
            <v>M</v>
          </cell>
          <cell r="G367">
            <v>269.60000000000002</v>
          </cell>
          <cell r="H367">
            <v>1277</v>
          </cell>
          <cell r="I367">
            <v>12359</v>
          </cell>
          <cell r="J367">
            <v>0</v>
          </cell>
        </row>
        <row r="368">
          <cell r="A368" t="str">
            <v>020103</v>
          </cell>
          <cell r="B368" t="str">
            <v>37</v>
          </cell>
          <cell r="C368" t="str">
            <v>4910094</v>
          </cell>
          <cell r="D368" t="str">
            <v>밤라이트취부</v>
          </cell>
          <cell r="F368" t="str">
            <v>M2</v>
          </cell>
          <cell r="G368">
            <v>50</v>
          </cell>
          <cell r="H368">
            <v>1725</v>
          </cell>
          <cell r="I368">
            <v>4182</v>
          </cell>
          <cell r="J368">
            <v>0</v>
          </cell>
        </row>
        <row r="369">
          <cell r="A369" t="str">
            <v>020103</v>
          </cell>
          <cell r="B369" t="str">
            <v>15</v>
          </cell>
          <cell r="C369" t="str">
            <v>4910160</v>
          </cell>
          <cell r="D369" t="str">
            <v>무늬목판넬 (홍송)</v>
          </cell>
          <cell r="E369" t="str">
            <v>WD-3</v>
          </cell>
          <cell r="F369" t="str">
            <v>M2</v>
          </cell>
          <cell r="G369">
            <v>119.8</v>
          </cell>
          <cell r="H369">
            <v>10547</v>
          </cell>
          <cell r="I369">
            <v>116214</v>
          </cell>
          <cell r="J369">
            <v>0</v>
          </cell>
        </row>
        <row r="370">
          <cell r="A370" t="str">
            <v>020103</v>
          </cell>
          <cell r="B370" t="str">
            <v>1</v>
          </cell>
          <cell r="C370" t="str">
            <v>4913001</v>
          </cell>
          <cell r="D370" t="str">
            <v>경량철골천정틀</v>
          </cell>
          <cell r="E370" t="str">
            <v>M-BAR</v>
          </cell>
          <cell r="F370" t="str">
            <v>M2</v>
          </cell>
          <cell r="G370">
            <v>1814.13</v>
          </cell>
          <cell r="H370">
            <v>2341</v>
          </cell>
          <cell r="I370">
            <v>15366</v>
          </cell>
          <cell r="J370">
            <v>0</v>
          </cell>
        </row>
        <row r="371">
          <cell r="A371" t="str">
            <v>020103</v>
          </cell>
          <cell r="B371" t="str">
            <v>20</v>
          </cell>
          <cell r="C371" t="str">
            <v>4913006</v>
          </cell>
          <cell r="D371" t="str">
            <v>AL몰딩설치</v>
          </cell>
          <cell r="F371" t="str">
            <v>M</v>
          </cell>
          <cell r="G371">
            <v>472.7</v>
          </cell>
          <cell r="H371">
            <v>1085</v>
          </cell>
          <cell r="I371">
            <v>2096</v>
          </cell>
          <cell r="J371">
            <v>0</v>
          </cell>
        </row>
        <row r="372">
          <cell r="A372" t="str">
            <v>020103</v>
          </cell>
          <cell r="B372" t="str">
            <v>39</v>
          </cell>
          <cell r="C372" t="str">
            <v>4913172</v>
          </cell>
          <cell r="D372" t="str">
            <v>점검구</v>
          </cell>
          <cell r="E372" t="str">
            <v>STL 700*700</v>
          </cell>
          <cell r="F372" t="str">
            <v>개소</v>
          </cell>
          <cell r="G372">
            <v>16</v>
          </cell>
          <cell r="H372">
            <v>11643</v>
          </cell>
          <cell r="I372">
            <v>60197</v>
          </cell>
          <cell r="J372">
            <v>206</v>
          </cell>
        </row>
        <row r="373">
          <cell r="A373" t="str">
            <v>020103</v>
          </cell>
          <cell r="B373" t="str">
            <v>4</v>
          </cell>
          <cell r="C373" t="str">
            <v>4916255</v>
          </cell>
          <cell r="D373" t="str">
            <v>ALL PUTTY</v>
          </cell>
          <cell r="F373" t="str">
            <v>M2</v>
          </cell>
          <cell r="G373">
            <v>1992.13</v>
          </cell>
          <cell r="H373">
            <v>1336</v>
          </cell>
          <cell r="I373">
            <v>5426</v>
          </cell>
          <cell r="J373">
            <v>0</v>
          </cell>
        </row>
        <row r="374">
          <cell r="A374" t="str">
            <v>020103</v>
          </cell>
          <cell r="B374" t="str">
            <v>16</v>
          </cell>
          <cell r="C374" t="str">
            <v>4916702</v>
          </cell>
          <cell r="D374" t="str">
            <v>색락카 (철재면)</v>
          </cell>
          <cell r="F374" t="str">
            <v>M2</v>
          </cell>
          <cell r="G374">
            <v>1725.6</v>
          </cell>
          <cell r="H374">
            <v>2554</v>
          </cell>
          <cell r="I374">
            <v>19898</v>
          </cell>
          <cell r="J374">
            <v>0</v>
          </cell>
        </row>
        <row r="375">
          <cell r="A375" t="str">
            <v>020103</v>
          </cell>
          <cell r="B375" t="str">
            <v>5</v>
          </cell>
          <cell r="C375" t="str">
            <v>4916718</v>
          </cell>
          <cell r="D375" t="str">
            <v>비닐페인트</v>
          </cell>
          <cell r="F375" t="str">
            <v>M2</v>
          </cell>
          <cell r="G375">
            <v>1344.13</v>
          </cell>
          <cell r="H375">
            <v>792</v>
          </cell>
          <cell r="I375">
            <v>4281</v>
          </cell>
          <cell r="J375">
            <v>0</v>
          </cell>
        </row>
        <row r="376">
          <cell r="A376" t="str">
            <v>020103</v>
          </cell>
          <cell r="B376" t="str">
            <v>42</v>
          </cell>
          <cell r="C376" t="str">
            <v>4917143</v>
          </cell>
          <cell r="D376" t="str">
            <v>TEX 취부</v>
          </cell>
          <cell r="F376" t="str">
            <v>M2</v>
          </cell>
          <cell r="G376">
            <v>10</v>
          </cell>
          <cell r="H376">
            <v>5500</v>
          </cell>
          <cell r="I376">
            <v>0</v>
          </cell>
          <cell r="J376">
            <v>0</v>
          </cell>
        </row>
        <row r="377">
          <cell r="A377" t="str">
            <v>020103</v>
          </cell>
          <cell r="B377" t="str">
            <v>35</v>
          </cell>
          <cell r="C377" t="str">
            <v>4917538</v>
          </cell>
          <cell r="D377" t="str">
            <v>엑사판</v>
          </cell>
          <cell r="E377" t="str">
            <v>크리스탈 화이트</v>
          </cell>
          <cell r="F377" t="str">
            <v>M2</v>
          </cell>
          <cell r="G377">
            <v>297</v>
          </cell>
          <cell r="H377">
            <v>29700</v>
          </cell>
          <cell r="I377">
            <v>0</v>
          </cell>
          <cell r="J377">
            <v>0</v>
          </cell>
        </row>
        <row r="378">
          <cell r="A378" t="str">
            <v>020103</v>
          </cell>
          <cell r="B378" t="str">
            <v>41</v>
          </cell>
          <cell r="C378" t="str">
            <v>4917539</v>
          </cell>
          <cell r="D378" t="str">
            <v>루마싸이트</v>
          </cell>
          <cell r="F378" t="str">
            <v>M2</v>
          </cell>
          <cell r="G378">
            <v>40</v>
          </cell>
          <cell r="H378">
            <v>63800</v>
          </cell>
          <cell r="I378">
            <v>7912</v>
          </cell>
          <cell r="J378">
            <v>0</v>
          </cell>
        </row>
        <row r="379">
          <cell r="A379" t="str">
            <v>020103</v>
          </cell>
          <cell r="B379" t="str">
            <v>36</v>
          </cell>
          <cell r="C379" t="str">
            <v>4918720</v>
          </cell>
          <cell r="D379" t="str">
            <v>암면넣기</v>
          </cell>
          <cell r="E379" t="str">
            <v>#100      T:50</v>
          </cell>
          <cell r="F379" t="str">
            <v>M2</v>
          </cell>
          <cell r="G379">
            <v>98</v>
          </cell>
          <cell r="H379">
            <v>3300</v>
          </cell>
          <cell r="I379">
            <v>2306</v>
          </cell>
          <cell r="J379">
            <v>0</v>
          </cell>
        </row>
        <row r="380">
          <cell r="A380" t="str">
            <v>020103</v>
          </cell>
          <cell r="B380" t="str">
            <v>7</v>
          </cell>
          <cell r="C380" t="str">
            <v>Z000002</v>
          </cell>
          <cell r="D380" t="str">
            <v>단천정</v>
          </cell>
          <cell r="E380" t="str">
            <v>H=150</v>
          </cell>
          <cell r="F380" t="str">
            <v>M</v>
          </cell>
          <cell r="G380">
            <v>200.8</v>
          </cell>
          <cell r="H380">
            <v>9300</v>
          </cell>
          <cell r="I380">
            <v>0</v>
          </cell>
        </row>
        <row r="381">
          <cell r="A381" t="str">
            <v>020104</v>
          </cell>
          <cell r="B381" t="str">
            <v>31</v>
          </cell>
          <cell r="C381" t="str">
            <v>0601113</v>
          </cell>
          <cell r="D381" t="str">
            <v>낮은장</v>
          </cell>
          <cell r="E381" t="str">
            <v>1050*700</v>
          </cell>
          <cell r="F381" t="str">
            <v>개소</v>
          </cell>
          <cell r="G381">
            <v>15</v>
          </cell>
          <cell r="H381">
            <v>600000</v>
          </cell>
          <cell r="I381">
            <v>0</v>
          </cell>
          <cell r="J381">
            <v>0</v>
          </cell>
        </row>
        <row r="382">
          <cell r="A382" t="str">
            <v>020104</v>
          </cell>
          <cell r="B382" t="str">
            <v>27</v>
          </cell>
          <cell r="C382" t="str">
            <v>0601114</v>
          </cell>
          <cell r="D382" t="str">
            <v>붙박이장</v>
          </cell>
          <cell r="E382" t="str">
            <v>750*750*2150</v>
          </cell>
          <cell r="F382" t="str">
            <v>개소</v>
          </cell>
          <cell r="G382">
            <v>1</v>
          </cell>
          <cell r="H382">
            <v>1200000</v>
          </cell>
          <cell r="I382">
            <v>0</v>
          </cell>
          <cell r="J382">
            <v>0</v>
          </cell>
        </row>
        <row r="383">
          <cell r="A383" t="str">
            <v>020104</v>
          </cell>
          <cell r="B383" t="str">
            <v>28</v>
          </cell>
          <cell r="C383" t="str">
            <v>0601115</v>
          </cell>
          <cell r="D383" t="str">
            <v>붙박이장</v>
          </cell>
          <cell r="E383" t="str">
            <v>500*500*2150</v>
          </cell>
          <cell r="F383" t="str">
            <v>개소</v>
          </cell>
          <cell r="G383">
            <v>6</v>
          </cell>
          <cell r="H383">
            <v>1000000</v>
          </cell>
          <cell r="I383">
            <v>0</v>
          </cell>
          <cell r="J383">
            <v>0</v>
          </cell>
        </row>
        <row r="384">
          <cell r="A384" t="str">
            <v>020104</v>
          </cell>
          <cell r="B384" t="str">
            <v>29</v>
          </cell>
          <cell r="C384" t="str">
            <v>0601116</v>
          </cell>
          <cell r="D384" t="str">
            <v>붙박이장</v>
          </cell>
          <cell r="E384" t="str">
            <v>500*750*2150</v>
          </cell>
          <cell r="F384" t="str">
            <v>개소</v>
          </cell>
          <cell r="G384">
            <v>3</v>
          </cell>
          <cell r="H384">
            <v>1200000</v>
          </cell>
          <cell r="I384">
            <v>0</v>
          </cell>
          <cell r="J384">
            <v>0</v>
          </cell>
        </row>
        <row r="385">
          <cell r="A385" t="str">
            <v>020104</v>
          </cell>
          <cell r="B385" t="str">
            <v>30</v>
          </cell>
          <cell r="C385" t="str">
            <v>0601117</v>
          </cell>
          <cell r="D385" t="str">
            <v>붙박이장</v>
          </cell>
          <cell r="E385" t="str">
            <v>900*500*2150</v>
          </cell>
          <cell r="F385" t="str">
            <v>개소</v>
          </cell>
          <cell r="G385">
            <v>1</v>
          </cell>
          <cell r="H385">
            <v>1350000</v>
          </cell>
          <cell r="I385">
            <v>0</v>
          </cell>
          <cell r="J385">
            <v>0</v>
          </cell>
        </row>
        <row r="386">
          <cell r="A386" t="str">
            <v>020104</v>
          </cell>
          <cell r="B386" t="str">
            <v>32</v>
          </cell>
          <cell r="C386" t="str">
            <v>0601118</v>
          </cell>
          <cell r="D386" t="str">
            <v>SNACK BAR COUNTER</v>
          </cell>
          <cell r="E386" t="str">
            <v>5300*1050</v>
          </cell>
          <cell r="F386" t="str">
            <v>개소</v>
          </cell>
          <cell r="G386">
            <v>1</v>
          </cell>
          <cell r="H386">
            <v>5100000</v>
          </cell>
          <cell r="I386">
            <v>0</v>
          </cell>
          <cell r="J386">
            <v>0</v>
          </cell>
        </row>
        <row r="387">
          <cell r="A387" t="str">
            <v>020104</v>
          </cell>
          <cell r="B387" t="str">
            <v>33</v>
          </cell>
          <cell r="C387" t="str">
            <v>0601119</v>
          </cell>
          <cell r="D387" t="str">
            <v>INFORMATION DESK</v>
          </cell>
          <cell r="E387" t="str">
            <v>600*1600*1050</v>
          </cell>
          <cell r="F387" t="str">
            <v>개소</v>
          </cell>
          <cell r="G387">
            <v>1</v>
          </cell>
          <cell r="H387">
            <v>1443000</v>
          </cell>
          <cell r="I387">
            <v>0</v>
          </cell>
          <cell r="J387">
            <v>0</v>
          </cell>
        </row>
        <row r="388">
          <cell r="A388" t="str">
            <v>020104</v>
          </cell>
          <cell r="B388" t="str">
            <v>2</v>
          </cell>
          <cell r="C388" t="str">
            <v>3915671</v>
          </cell>
          <cell r="D388" t="str">
            <v>STEELDOOR/FRAME</v>
          </cell>
          <cell r="E388" t="str">
            <v>810*2400*35   ST-1</v>
          </cell>
          <cell r="F388" t="str">
            <v>개소</v>
          </cell>
          <cell r="G388">
            <v>2</v>
          </cell>
          <cell r="H388">
            <v>475000</v>
          </cell>
        </row>
        <row r="389">
          <cell r="A389" t="str">
            <v>020104</v>
          </cell>
          <cell r="B389" t="str">
            <v>4</v>
          </cell>
          <cell r="C389" t="str">
            <v>3915676</v>
          </cell>
          <cell r="D389" t="str">
            <v>WOODDOOR/FRAME</v>
          </cell>
          <cell r="E389" t="str">
            <v>850*2400*35   WD-1</v>
          </cell>
          <cell r="F389" t="str">
            <v>개소</v>
          </cell>
          <cell r="G389">
            <v>4</v>
          </cell>
          <cell r="H389">
            <v>760000</v>
          </cell>
        </row>
        <row r="390">
          <cell r="A390" t="str">
            <v>020104</v>
          </cell>
          <cell r="B390" t="str">
            <v>6</v>
          </cell>
          <cell r="C390" t="str">
            <v>3915678</v>
          </cell>
          <cell r="D390" t="str">
            <v>WOODDOOR/FRAME</v>
          </cell>
          <cell r="E390" t="str">
            <v>600*2000*30   WD-2</v>
          </cell>
          <cell r="F390" t="str">
            <v>개소</v>
          </cell>
          <cell r="G390">
            <v>10</v>
          </cell>
          <cell r="H390">
            <v>570000</v>
          </cell>
        </row>
        <row r="391">
          <cell r="A391" t="str">
            <v>020104</v>
          </cell>
          <cell r="B391" t="str">
            <v>8</v>
          </cell>
          <cell r="C391" t="str">
            <v>3915682</v>
          </cell>
          <cell r="D391" t="str">
            <v>WOODDOOR/FRAME</v>
          </cell>
          <cell r="E391" t="str">
            <v>920*2205*40   WD-9</v>
          </cell>
          <cell r="F391" t="str">
            <v>개소</v>
          </cell>
          <cell r="G391">
            <v>1</v>
          </cell>
          <cell r="H391">
            <v>760000</v>
          </cell>
        </row>
        <row r="392">
          <cell r="A392" t="str">
            <v>020104</v>
          </cell>
          <cell r="B392" t="str">
            <v>12</v>
          </cell>
          <cell r="C392" t="str">
            <v>3915683</v>
          </cell>
          <cell r="D392" t="str">
            <v>WOODDOOR/FRAME</v>
          </cell>
          <cell r="E392" t="str">
            <v>850*2205*70   WD-12</v>
          </cell>
          <cell r="F392" t="str">
            <v>개소</v>
          </cell>
          <cell r="G392">
            <v>9</v>
          </cell>
          <cell r="H392">
            <v>712500</v>
          </cell>
        </row>
        <row r="393">
          <cell r="A393" t="str">
            <v>020104</v>
          </cell>
          <cell r="B393" t="str">
            <v>10</v>
          </cell>
          <cell r="C393" t="str">
            <v>3915684</v>
          </cell>
          <cell r="D393" t="str">
            <v>WOODDOOR/FRAME</v>
          </cell>
          <cell r="E393" t="str">
            <v>1000*2400*40  WD-13</v>
          </cell>
          <cell r="F393" t="str">
            <v>개소</v>
          </cell>
          <cell r="G393">
            <v>4</v>
          </cell>
          <cell r="H393">
            <v>855000</v>
          </cell>
        </row>
        <row r="394">
          <cell r="A394" t="str">
            <v>020104</v>
          </cell>
          <cell r="B394" t="str">
            <v>22</v>
          </cell>
          <cell r="C394" t="str">
            <v>3915691</v>
          </cell>
          <cell r="D394" t="str">
            <v>강화도어</v>
          </cell>
          <cell r="E394" t="str">
            <v>2100*2395*10  GL-1</v>
          </cell>
          <cell r="F394" t="str">
            <v>개소</v>
          </cell>
          <cell r="G394">
            <v>2</v>
          </cell>
          <cell r="H394">
            <v>1140000</v>
          </cell>
        </row>
        <row r="395">
          <cell r="A395" t="str">
            <v>020104</v>
          </cell>
          <cell r="B395" t="str">
            <v>26</v>
          </cell>
          <cell r="C395" t="str">
            <v>3915692</v>
          </cell>
          <cell r="D395" t="str">
            <v>강화도어</v>
          </cell>
          <cell r="E395" t="str">
            <v>920*2395*10   GL-2</v>
          </cell>
          <cell r="F395" t="str">
            <v>개소</v>
          </cell>
          <cell r="G395">
            <v>4</v>
          </cell>
          <cell r="H395">
            <v>380000</v>
          </cell>
        </row>
        <row r="396">
          <cell r="A396" t="str">
            <v>020104</v>
          </cell>
          <cell r="B396" t="str">
            <v>14</v>
          </cell>
          <cell r="C396" t="str">
            <v>3915694</v>
          </cell>
          <cell r="D396" t="str">
            <v>WG-1</v>
          </cell>
          <cell r="E396" t="str">
            <v>1720*2400*30</v>
          </cell>
          <cell r="F396" t="str">
            <v>개소</v>
          </cell>
          <cell r="G396">
            <v>2</v>
          </cell>
          <cell r="H396">
            <v>1170000</v>
          </cell>
        </row>
        <row r="397">
          <cell r="A397" t="str">
            <v>020104</v>
          </cell>
          <cell r="B397" t="str">
            <v>16</v>
          </cell>
          <cell r="C397" t="str">
            <v>3915695</v>
          </cell>
          <cell r="D397" t="str">
            <v>WG-2</v>
          </cell>
          <cell r="E397" t="str">
            <v>850*2205*60</v>
          </cell>
          <cell r="F397" t="str">
            <v>개소</v>
          </cell>
          <cell r="G397">
            <v>3</v>
          </cell>
          <cell r="H397">
            <v>855000</v>
          </cell>
        </row>
        <row r="398">
          <cell r="A398" t="str">
            <v>020104</v>
          </cell>
          <cell r="B398" t="str">
            <v>18</v>
          </cell>
          <cell r="C398" t="str">
            <v>3915696</v>
          </cell>
          <cell r="D398" t="str">
            <v>WL-1</v>
          </cell>
          <cell r="E398" t="str">
            <v>1840*2205*60</v>
          </cell>
          <cell r="F398" t="str">
            <v>개소</v>
          </cell>
          <cell r="G398">
            <v>1</v>
          </cell>
          <cell r="H398">
            <v>1710000</v>
          </cell>
        </row>
        <row r="399">
          <cell r="A399" t="str">
            <v>020104</v>
          </cell>
          <cell r="B399" t="str">
            <v>20</v>
          </cell>
          <cell r="C399" t="str">
            <v>3915697</v>
          </cell>
          <cell r="D399" t="str">
            <v>WL-2</v>
          </cell>
          <cell r="E399" t="str">
            <v>920*2205*60</v>
          </cell>
          <cell r="F399" t="str">
            <v>개소</v>
          </cell>
          <cell r="G399">
            <v>3</v>
          </cell>
          <cell r="H399">
            <v>855000</v>
          </cell>
        </row>
        <row r="400">
          <cell r="A400" t="str">
            <v>020104</v>
          </cell>
          <cell r="B400" t="str">
            <v>24</v>
          </cell>
          <cell r="C400" t="str">
            <v>3915699</v>
          </cell>
          <cell r="D400" t="str">
            <v>강화도어</v>
          </cell>
          <cell r="E400" t="str">
            <v>1300*2395*10</v>
          </cell>
          <cell r="F400" t="str">
            <v>개소</v>
          </cell>
          <cell r="G400">
            <v>2</v>
          </cell>
          <cell r="H400">
            <v>760000</v>
          </cell>
        </row>
        <row r="401">
          <cell r="A401" t="str">
            <v>030101</v>
          </cell>
          <cell r="B401" t="str">
            <v>25</v>
          </cell>
          <cell r="C401" t="str">
            <v>3908051</v>
          </cell>
          <cell r="D401" t="str">
            <v>화강석(통석) (ROUND)</v>
          </cell>
          <cell r="E401" t="str">
            <v>W=250</v>
          </cell>
          <cell r="F401" t="str">
            <v>M</v>
          </cell>
          <cell r="G401">
            <v>33</v>
          </cell>
          <cell r="H401">
            <v>140000</v>
          </cell>
        </row>
        <row r="402">
          <cell r="A402" t="str">
            <v>030101</v>
          </cell>
          <cell r="B402" t="str">
            <v>27</v>
          </cell>
          <cell r="C402" t="str">
            <v>3908054</v>
          </cell>
          <cell r="D402" t="str">
            <v>가평석(버너) (ROUND)</v>
          </cell>
          <cell r="E402" t="str">
            <v>T=40</v>
          </cell>
          <cell r="F402" t="str">
            <v>M</v>
          </cell>
          <cell r="G402">
            <v>14</v>
          </cell>
          <cell r="H402">
            <v>130000</v>
          </cell>
        </row>
        <row r="403">
          <cell r="A403" t="str">
            <v>030101</v>
          </cell>
          <cell r="B403" t="str">
            <v>29</v>
          </cell>
          <cell r="C403" t="str">
            <v>3908055</v>
          </cell>
          <cell r="D403" t="str">
            <v>가평석(버너) (ROUND)</v>
          </cell>
          <cell r="E403" t="str">
            <v>T=24 , H=310</v>
          </cell>
          <cell r="F403" t="str">
            <v>M</v>
          </cell>
          <cell r="G403">
            <v>7</v>
          </cell>
          <cell r="H403">
            <v>60000</v>
          </cell>
        </row>
        <row r="404">
          <cell r="A404" t="str">
            <v>030101</v>
          </cell>
          <cell r="B404" t="str">
            <v>38</v>
          </cell>
          <cell r="C404" t="str">
            <v>3908057</v>
          </cell>
          <cell r="D404" t="str">
            <v>가평석(버너)</v>
          </cell>
          <cell r="E404" t="str">
            <v>T=40</v>
          </cell>
          <cell r="F404" t="str">
            <v>M</v>
          </cell>
          <cell r="G404">
            <v>3</v>
          </cell>
          <cell r="H404">
            <v>100000</v>
          </cell>
        </row>
        <row r="405">
          <cell r="A405" t="str">
            <v>030101</v>
          </cell>
          <cell r="B405" t="str">
            <v>40</v>
          </cell>
          <cell r="C405" t="str">
            <v>3908058</v>
          </cell>
          <cell r="D405" t="str">
            <v>가평석(버너)</v>
          </cell>
          <cell r="E405" t="str">
            <v>T=24</v>
          </cell>
          <cell r="F405" t="str">
            <v>M</v>
          </cell>
          <cell r="G405">
            <v>3</v>
          </cell>
          <cell r="H405">
            <v>52000</v>
          </cell>
        </row>
        <row r="406">
          <cell r="A406" t="str">
            <v>030101</v>
          </cell>
          <cell r="B406" t="str">
            <v>23</v>
          </cell>
          <cell r="C406" t="str">
            <v>3908062</v>
          </cell>
          <cell r="D406" t="str">
            <v>단높임</v>
          </cell>
          <cell r="F406" t="str">
            <v>M</v>
          </cell>
          <cell r="G406">
            <v>10</v>
          </cell>
          <cell r="H406">
            <v>50000</v>
          </cell>
        </row>
        <row r="407">
          <cell r="A407" t="str">
            <v>030101</v>
          </cell>
          <cell r="B407" t="str">
            <v>34</v>
          </cell>
          <cell r="C407" t="str">
            <v>3908063</v>
          </cell>
          <cell r="D407" t="str">
            <v>단높임(곡선)</v>
          </cell>
          <cell r="E407" t="str">
            <v>250*450</v>
          </cell>
          <cell r="F407" t="str">
            <v>M</v>
          </cell>
          <cell r="G407">
            <v>10</v>
          </cell>
          <cell r="H407">
            <v>65000</v>
          </cell>
        </row>
        <row r="408">
          <cell r="A408" t="str">
            <v>030101</v>
          </cell>
          <cell r="B408" t="str">
            <v>36</v>
          </cell>
          <cell r="C408" t="str">
            <v>3908064</v>
          </cell>
          <cell r="D408" t="str">
            <v>단높임</v>
          </cell>
          <cell r="F408" t="str">
            <v>M</v>
          </cell>
          <cell r="G408">
            <v>47</v>
          </cell>
          <cell r="H408">
            <v>50000</v>
          </cell>
        </row>
        <row r="409">
          <cell r="A409" t="str">
            <v>030101</v>
          </cell>
          <cell r="B409" t="str">
            <v>43</v>
          </cell>
          <cell r="C409" t="str">
            <v>3910073</v>
          </cell>
          <cell r="D409" t="str">
            <v>벤취(사우나)</v>
          </cell>
          <cell r="E409" t="str">
            <v>1500*1350</v>
          </cell>
          <cell r="F409" t="str">
            <v>M</v>
          </cell>
          <cell r="G409">
            <v>10</v>
          </cell>
          <cell r="H409">
            <v>237500</v>
          </cell>
        </row>
        <row r="410">
          <cell r="A410" t="str">
            <v>030101</v>
          </cell>
          <cell r="B410" t="str">
            <v>45</v>
          </cell>
          <cell r="C410" t="str">
            <v>3910074</v>
          </cell>
          <cell r="D410" t="str">
            <v>벤취(사우나)</v>
          </cell>
          <cell r="E410" t="str">
            <v>900*1350</v>
          </cell>
          <cell r="F410" t="str">
            <v>M</v>
          </cell>
          <cell r="G410">
            <v>12.1</v>
          </cell>
          <cell r="H410">
            <v>190000</v>
          </cell>
        </row>
        <row r="411">
          <cell r="A411" t="str">
            <v>030101</v>
          </cell>
          <cell r="B411" t="str">
            <v>47</v>
          </cell>
          <cell r="C411" t="str">
            <v>3910139</v>
          </cell>
          <cell r="D411" t="str">
            <v>스프러스판넬</v>
          </cell>
          <cell r="F411" t="str">
            <v>M2</v>
          </cell>
          <cell r="G411">
            <v>75.77</v>
          </cell>
          <cell r="H411">
            <v>250000</v>
          </cell>
        </row>
        <row r="412">
          <cell r="A412" t="str">
            <v>030101</v>
          </cell>
          <cell r="B412" t="str">
            <v>31</v>
          </cell>
          <cell r="C412" t="str">
            <v>399J08Y</v>
          </cell>
          <cell r="D412" t="str">
            <v>트렌치 카바</v>
          </cell>
          <cell r="E412" t="str">
            <v>SST W:100</v>
          </cell>
          <cell r="F412" t="str">
            <v>M</v>
          </cell>
          <cell r="G412">
            <v>88</v>
          </cell>
          <cell r="H412">
            <v>6954</v>
          </cell>
          <cell r="I412">
            <v>15158</v>
          </cell>
          <cell r="J412">
            <v>65</v>
          </cell>
        </row>
        <row r="413">
          <cell r="A413" t="str">
            <v>030101</v>
          </cell>
          <cell r="B413" t="str">
            <v>2</v>
          </cell>
          <cell r="C413" t="str">
            <v>4908001</v>
          </cell>
          <cell r="D413" t="str">
            <v>석재붙임(바닥) ST-1</v>
          </cell>
          <cell r="E413" t="str">
            <v>크리마 마필</v>
          </cell>
          <cell r="F413" t="str">
            <v>M2</v>
          </cell>
          <cell r="G413">
            <v>371.9</v>
          </cell>
          <cell r="H413">
            <v>68200</v>
          </cell>
          <cell r="I413">
            <v>34078</v>
          </cell>
          <cell r="J413">
            <v>0</v>
          </cell>
        </row>
        <row r="414">
          <cell r="A414" t="str">
            <v>030101</v>
          </cell>
          <cell r="B414" t="str">
            <v>3</v>
          </cell>
          <cell r="C414" t="str">
            <v>4908002</v>
          </cell>
          <cell r="D414" t="str">
            <v>석재붙임(바닥)</v>
          </cell>
          <cell r="E414" t="str">
            <v>ST-2, W=150</v>
          </cell>
          <cell r="F414" t="str">
            <v>M</v>
          </cell>
          <cell r="G414">
            <v>28.41</v>
          </cell>
          <cell r="H414">
            <v>13500</v>
          </cell>
          <cell r="I414">
            <v>8627</v>
          </cell>
          <cell r="J414">
            <v>0</v>
          </cell>
        </row>
        <row r="415">
          <cell r="A415" t="str">
            <v>030101</v>
          </cell>
          <cell r="B415" t="str">
            <v>5</v>
          </cell>
          <cell r="C415" t="str">
            <v>4908003</v>
          </cell>
          <cell r="D415" t="str">
            <v>석재붙임(바닥) 패턴깔기</v>
          </cell>
          <cell r="E415" t="str">
            <v>ST-1, ST-3</v>
          </cell>
          <cell r="F415" t="str">
            <v>M2</v>
          </cell>
          <cell r="G415">
            <v>8.67</v>
          </cell>
          <cell r="H415">
            <v>141900</v>
          </cell>
          <cell r="I415">
            <v>80379</v>
          </cell>
          <cell r="J415">
            <v>0</v>
          </cell>
        </row>
        <row r="416">
          <cell r="A416" t="str">
            <v>030101</v>
          </cell>
          <cell r="B416" t="str">
            <v>4</v>
          </cell>
          <cell r="C416" t="str">
            <v>4908004</v>
          </cell>
          <cell r="D416" t="str">
            <v>석재붙임(바닥) ROUND</v>
          </cell>
          <cell r="E416" t="str">
            <v>ST-2, W=150</v>
          </cell>
          <cell r="F416" t="str">
            <v>M</v>
          </cell>
          <cell r="G416">
            <v>2.46</v>
          </cell>
          <cell r="H416">
            <v>17550</v>
          </cell>
          <cell r="I416">
            <v>11575</v>
          </cell>
          <cell r="J416">
            <v>0</v>
          </cell>
        </row>
        <row r="417">
          <cell r="A417" t="str">
            <v>030101</v>
          </cell>
          <cell r="B417" t="str">
            <v>48</v>
          </cell>
          <cell r="C417" t="str">
            <v>4908005</v>
          </cell>
          <cell r="D417" t="str">
            <v>석재붙임(바닥) SILL</v>
          </cell>
          <cell r="E417" t="str">
            <v>ST-7</v>
          </cell>
          <cell r="F417" t="str">
            <v>M</v>
          </cell>
          <cell r="G417">
            <v>3</v>
          </cell>
          <cell r="H417">
            <v>11850</v>
          </cell>
          <cell r="I417">
            <v>44467</v>
          </cell>
          <cell r="J417">
            <v>0</v>
          </cell>
        </row>
        <row r="418">
          <cell r="A418" t="str">
            <v>030101</v>
          </cell>
          <cell r="B418" t="str">
            <v>52</v>
          </cell>
          <cell r="C418" t="str">
            <v>4908065</v>
          </cell>
          <cell r="D418" t="str">
            <v>석재붙임</v>
          </cell>
          <cell r="E418" t="str">
            <v>ST-2</v>
          </cell>
          <cell r="F418" t="str">
            <v>M2</v>
          </cell>
          <cell r="G418">
            <v>18</v>
          </cell>
          <cell r="H418">
            <v>82500</v>
          </cell>
          <cell r="I418">
            <v>34078</v>
          </cell>
          <cell r="J418">
            <v>0</v>
          </cell>
        </row>
        <row r="419">
          <cell r="A419" t="str">
            <v>030101</v>
          </cell>
          <cell r="B419" t="str">
            <v>20</v>
          </cell>
          <cell r="C419" t="str">
            <v>4908683</v>
          </cell>
          <cell r="D419" t="str">
            <v>석재붙임(가평석,버너)</v>
          </cell>
          <cell r="E419" t="str">
            <v>ST-7</v>
          </cell>
          <cell r="F419" t="str">
            <v>M2</v>
          </cell>
          <cell r="G419">
            <v>327</v>
          </cell>
          <cell r="H419">
            <v>75900</v>
          </cell>
          <cell r="I419">
            <v>45977</v>
          </cell>
          <cell r="J419">
            <v>0</v>
          </cell>
        </row>
        <row r="420">
          <cell r="A420" t="str">
            <v>030101</v>
          </cell>
          <cell r="B420" t="str">
            <v>14</v>
          </cell>
          <cell r="C420" t="str">
            <v>4908790</v>
          </cell>
          <cell r="D420" t="str">
            <v>마몰 슈퍼화이트</v>
          </cell>
          <cell r="E420" t="str">
            <v>ST-13</v>
          </cell>
          <cell r="F420" t="str">
            <v>M2</v>
          </cell>
          <cell r="G420">
            <v>125.83</v>
          </cell>
          <cell r="H420">
            <v>67870</v>
          </cell>
          <cell r="I420">
            <v>40333</v>
          </cell>
          <cell r="J420">
            <v>0</v>
          </cell>
        </row>
        <row r="421">
          <cell r="A421" t="str">
            <v>030101</v>
          </cell>
          <cell r="B421" t="str">
            <v>15</v>
          </cell>
          <cell r="C421" t="str">
            <v>4908791</v>
          </cell>
          <cell r="D421" t="str">
            <v>마몰 NEGRO DIAMANTE</v>
          </cell>
          <cell r="E421" t="str">
            <v>ST-13-1</v>
          </cell>
          <cell r="F421" t="str">
            <v>M2</v>
          </cell>
          <cell r="G421">
            <v>20.25</v>
          </cell>
          <cell r="H421">
            <v>57420</v>
          </cell>
          <cell r="I421">
            <v>40333</v>
          </cell>
          <cell r="J421">
            <v>0</v>
          </cell>
        </row>
        <row r="422">
          <cell r="A422" t="str">
            <v>030101</v>
          </cell>
          <cell r="B422" t="str">
            <v>16</v>
          </cell>
          <cell r="C422" t="str">
            <v>4908792</v>
          </cell>
          <cell r="D422" t="str">
            <v>콩자갈</v>
          </cell>
          <cell r="E422" t="str">
            <v>ST-14</v>
          </cell>
          <cell r="F422" t="str">
            <v>M2</v>
          </cell>
          <cell r="G422">
            <v>5.5</v>
          </cell>
          <cell r="H422">
            <v>2519</v>
          </cell>
          <cell r="I422">
            <v>6401</v>
          </cell>
          <cell r="J422">
            <v>872</v>
          </cell>
        </row>
        <row r="423">
          <cell r="A423" t="str">
            <v>030101</v>
          </cell>
          <cell r="B423" t="str">
            <v>41</v>
          </cell>
          <cell r="C423" t="str">
            <v>4908804</v>
          </cell>
          <cell r="D423" t="str">
            <v>석재붙임(인디안블랙)</v>
          </cell>
          <cell r="E423" t="str">
            <v>ST-3(습식)</v>
          </cell>
          <cell r="F423" t="str">
            <v>M2</v>
          </cell>
          <cell r="G423">
            <v>50</v>
          </cell>
          <cell r="H423">
            <v>83539</v>
          </cell>
          <cell r="I423">
            <v>58052</v>
          </cell>
          <cell r="J423">
            <v>211</v>
          </cell>
        </row>
        <row r="424">
          <cell r="A424" t="str">
            <v>030101</v>
          </cell>
          <cell r="B424" t="str">
            <v>17</v>
          </cell>
          <cell r="C424" t="str">
            <v>4909050</v>
          </cell>
          <cell r="D424" t="str">
            <v>타일붙임(R.A.K CERAMICS 619)</v>
          </cell>
          <cell r="E424" t="str">
            <v>TL-1</v>
          </cell>
          <cell r="F424" t="str">
            <v>M2</v>
          </cell>
          <cell r="G424">
            <v>28.57</v>
          </cell>
          <cell r="H424">
            <v>15024</v>
          </cell>
          <cell r="I424">
            <v>19902</v>
          </cell>
          <cell r="J424">
            <v>220</v>
          </cell>
        </row>
        <row r="425">
          <cell r="A425" t="str">
            <v>030101</v>
          </cell>
          <cell r="B425" t="str">
            <v>21</v>
          </cell>
          <cell r="C425" t="str">
            <v>4909054</v>
          </cell>
          <cell r="D425" t="str">
            <v>타일붙임(45*45)</v>
          </cell>
          <cell r="E425" t="str">
            <v>TL-5 (모자익)</v>
          </cell>
          <cell r="F425" t="str">
            <v>M2</v>
          </cell>
          <cell r="G425">
            <v>64</v>
          </cell>
          <cell r="H425">
            <v>19824</v>
          </cell>
          <cell r="I425">
            <v>19902</v>
          </cell>
          <cell r="J425">
            <v>220</v>
          </cell>
        </row>
        <row r="426">
          <cell r="A426" t="str">
            <v>030101</v>
          </cell>
          <cell r="B426" t="str">
            <v>11</v>
          </cell>
          <cell r="C426" t="str">
            <v>4909055</v>
          </cell>
          <cell r="D426" t="str">
            <v>타일붙임(HB-79S 8581)</v>
          </cell>
          <cell r="E426" t="str">
            <v>TL-6</v>
          </cell>
          <cell r="F426" t="str">
            <v>M2</v>
          </cell>
          <cell r="G426">
            <v>84</v>
          </cell>
          <cell r="H426">
            <v>18324</v>
          </cell>
          <cell r="I426">
            <v>19902</v>
          </cell>
          <cell r="J426">
            <v>220</v>
          </cell>
        </row>
        <row r="427">
          <cell r="A427" t="str">
            <v>030101</v>
          </cell>
          <cell r="B427" t="str">
            <v>12</v>
          </cell>
          <cell r="C427" t="str">
            <v>4909056</v>
          </cell>
          <cell r="D427" t="str">
            <v>타일붙임(HB-106S 3531)</v>
          </cell>
          <cell r="E427" t="str">
            <v>TL-7</v>
          </cell>
          <cell r="F427" t="str">
            <v>M2</v>
          </cell>
          <cell r="G427">
            <v>40.36</v>
          </cell>
          <cell r="H427">
            <v>18324</v>
          </cell>
          <cell r="I427">
            <v>19902</v>
          </cell>
          <cell r="J427">
            <v>220</v>
          </cell>
        </row>
        <row r="428">
          <cell r="A428" t="str">
            <v>030101</v>
          </cell>
          <cell r="B428" t="str">
            <v>1</v>
          </cell>
          <cell r="C428" t="str">
            <v>4909662</v>
          </cell>
          <cell r="D428" t="str">
            <v>붙임몰탈</v>
          </cell>
          <cell r="F428" t="str">
            <v>M2</v>
          </cell>
          <cell r="G428">
            <v>996.43</v>
          </cell>
          <cell r="H428">
            <v>1043</v>
          </cell>
          <cell r="I428">
            <v>851</v>
          </cell>
          <cell r="J428">
            <v>212</v>
          </cell>
        </row>
        <row r="429">
          <cell r="A429" t="str">
            <v>030101</v>
          </cell>
          <cell r="B429" t="str">
            <v>7</v>
          </cell>
          <cell r="C429" t="str">
            <v>4910002</v>
          </cell>
          <cell r="D429" t="str">
            <v>마루틀설치</v>
          </cell>
          <cell r="E429" t="str">
            <v>90*90 900*900</v>
          </cell>
          <cell r="F429" t="str">
            <v>M2</v>
          </cell>
          <cell r="G429">
            <v>128.72</v>
          </cell>
          <cell r="H429">
            <v>5595</v>
          </cell>
          <cell r="I429">
            <v>4922</v>
          </cell>
          <cell r="J429">
            <v>0</v>
          </cell>
        </row>
        <row r="430">
          <cell r="A430" t="str">
            <v>030101</v>
          </cell>
          <cell r="B430" t="str">
            <v>8</v>
          </cell>
          <cell r="C430" t="str">
            <v>4910033</v>
          </cell>
          <cell r="D430" t="str">
            <v>합판깔기</v>
          </cell>
          <cell r="E430" t="str">
            <v>바닥내수 T=12MM</v>
          </cell>
          <cell r="F430" t="str">
            <v>M2</v>
          </cell>
          <cell r="G430">
            <v>98.44</v>
          </cell>
          <cell r="H430">
            <v>5231</v>
          </cell>
          <cell r="I430">
            <v>1047</v>
          </cell>
          <cell r="J430">
            <v>0</v>
          </cell>
        </row>
        <row r="431">
          <cell r="A431" t="str">
            <v>030101</v>
          </cell>
          <cell r="B431" t="str">
            <v>19</v>
          </cell>
          <cell r="C431" t="str">
            <v>4910052</v>
          </cell>
          <cell r="D431" t="str">
            <v>다다미</v>
          </cell>
          <cell r="E431" t="str">
            <v>DF-1</v>
          </cell>
          <cell r="F431" t="str">
            <v>M2</v>
          </cell>
          <cell r="G431">
            <v>30.33</v>
          </cell>
          <cell r="H431">
            <v>29700</v>
          </cell>
          <cell r="I431">
            <v>5591</v>
          </cell>
          <cell r="J431">
            <v>0</v>
          </cell>
        </row>
        <row r="432">
          <cell r="A432" t="str">
            <v>030101</v>
          </cell>
          <cell r="B432" t="str">
            <v>50</v>
          </cell>
          <cell r="C432" t="str">
            <v>4910056</v>
          </cell>
          <cell r="D432" t="str">
            <v>WOOD FLOORING(T=14,매플)</v>
          </cell>
          <cell r="E432" t="str">
            <v>WF-1</v>
          </cell>
          <cell r="F432" t="str">
            <v>M2</v>
          </cell>
          <cell r="G432">
            <v>191.77</v>
          </cell>
          <cell r="H432">
            <v>56903</v>
          </cell>
          <cell r="I432">
            <v>6992</v>
          </cell>
          <cell r="J432">
            <v>0</v>
          </cell>
        </row>
        <row r="433">
          <cell r="A433" t="str">
            <v>030101</v>
          </cell>
          <cell r="B433" t="str">
            <v>9</v>
          </cell>
          <cell r="C433" t="str">
            <v>4910057</v>
          </cell>
          <cell r="D433" t="str">
            <v>WOOD FLOORING(OAK)</v>
          </cell>
          <cell r="E433" t="str">
            <v>WF-2</v>
          </cell>
          <cell r="F433" t="str">
            <v>M2</v>
          </cell>
          <cell r="G433">
            <v>40.53</v>
          </cell>
          <cell r="H433">
            <v>56903</v>
          </cell>
          <cell r="I433">
            <v>6992</v>
          </cell>
          <cell r="J433">
            <v>0</v>
          </cell>
        </row>
        <row r="434">
          <cell r="A434" t="str">
            <v>030101</v>
          </cell>
          <cell r="B434" t="str">
            <v>18</v>
          </cell>
          <cell r="C434" t="str">
            <v>4910058</v>
          </cell>
          <cell r="D434" t="str">
            <v>WOOD FLOORING(T=14,홍송)</v>
          </cell>
          <cell r="E434" t="str">
            <v>WF-3</v>
          </cell>
          <cell r="F434" t="str">
            <v>M2</v>
          </cell>
          <cell r="G434">
            <v>3.24</v>
          </cell>
          <cell r="H434">
            <v>143153</v>
          </cell>
          <cell r="I434">
            <v>6992</v>
          </cell>
          <cell r="J434">
            <v>0</v>
          </cell>
        </row>
        <row r="435">
          <cell r="A435" t="str">
            <v>030101</v>
          </cell>
          <cell r="B435" t="str">
            <v>13</v>
          </cell>
          <cell r="C435" t="str">
            <v>4913028</v>
          </cell>
          <cell r="D435" t="str">
            <v>재료분리대설치</v>
          </cell>
          <cell r="E435" t="str">
            <v>SST  W=30MM</v>
          </cell>
          <cell r="F435" t="str">
            <v>M</v>
          </cell>
          <cell r="G435">
            <v>57</v>
          </cell>
          <cell r="H435">
            <v>44100</v>
          </cell>
          <cell r="I435">
            <v>2075</v>
          </cell>
          <cell r="J435">
            <v>0</v>
          </cell>
        </row>
        <row r="436">
          <cell r="A436" t="str">
            <v>030101</v>
          </cell>
          <cell r="B436" t="str">
            <v>32</v>
          </cell>
          <cell r="C436" t="str">
            <v>4913221</v>
          </cell>
          <cell r="D436" t="str">
            <v>트렌치 카바(ROUND)</v>
          </cell>
          <cell r="E436" t="str">
            <v>SST W:200</v>
          </cell>
          <cell r="F436" t="str">
            <v>M</v>
          </cell>
          <cell r="G436">
            <v>27</v>
          </cell>
          <cell r="H436">
            <v>18188</v>
          </cell>
          <cell r="I436">
            <v>22205</v>
          </cell>
          <cell r="J436">
            <v>83</v>
          </cell>
        </row>
        <row r="437">
          <cell r="A437" t="str">
            <v>030101</v>
          </cell>
          <cell r="B437" t="str">
            <v>10</v>
          </cell>
          <cell r="C437" t="str">
            <v>4917201</v>
          </cell>
          <cell r="D437" t="str">
            <v>비닐쉬트붙임 VS-1</v>
          </cell>
          <cell r="E437" t="str">
            <v>민속장판</v>
          </cell>
          <cell r="F437" t="str">
            <v>M2</v>
          </cell>
          <cell r="G437">
            <v>42.27</v>
          </cell>
          <cell r="H437">
            <v>4495</v>
          </cell>
          <cell r="I437">
            <v>2268</v>
          </cell>
          <cell r="J437">
            <v>0</v>
          </cell>
        </row>
        <row r="438">
          <cell r="A438" t="str">
            <v>030101</v>
          </cell>
          <cell r="B438" t="str">
            <v>51</v>
          </cell>
          <cell r="C438" t="str">
            <v>4917256</v>
          </cell>
          <cell r="D438" t="str">
            <v>비닐타일붙이기(센스 4541)</v>
          </cell>
          <cell r="E438" t="str">
            <v>VT-1</v>
          </cell>
          <cell r="F438" t="str">
            <v>M2</v>
          </cell>
          <cell r="G438">
            <v>23.13</v>
          </cell>
          <cell r="H438">
            <v>11374</v>
          </cell>
          <cell r="I438">
            <v>4792</v>
          </cell>
          <cell r="J438">
            <v>0</v>
          </cell>
        </row>
        <row r="439">
          <cell r="A439" t="str">
            <v>030101</v>
          </cell>
          <cell r="B439" t="str">
            <v>49</v>
          </cell>
          <cell r="C439" t="str">
            <v>4917262</v>
          </cell>
          <cell r="D439" t="str">
            <v>비닐타일붙이기(AMTIC ENGLISH</v>
          </cell>
          <cell r="E439" t="str">
            <v>OAK) VT-7</v>
          </cell>
          <cell r="F439" t="str">
            <v>M2</v>
          </cell>
          <cell r="G439">
            <v>64.790000000000006</v>
          </cell>
          <cell r="H439">
            <v>10324</v>
          </cell>
          <cell r="I439">
            <v>4792</v>
          </cell>
          <cell r="J439">
            <v>0</v>
          </cell>
        </row>
        <row r="440">
          <cell r="A440" t="str">
            <v>030101</v>
          </cell>
          <cell r="B440" t="str">
            <v>6</v>
          </cell>
          <cell r="C440" t="str">
            <v>4917274</v>
          </cell>
          <cell r="D440" t="str">
            <v>카펫트타일붙이기</v>
          </cell>
          <cell r="E440" t="str">
            <v>CT-2 ,500*500</v>
          </cell>
          <cell r="F440" t="str">
            <v>M2</v>
          </cell>
          <cell r="G440">
            <v>202.04</v>
          </cell>
          <cell r="H440">
            <v>23316</v>
          </cell>
          <cell r="I440">
            <v>4912</v>
          </cell>
          <cell r="J440">
            <v>0</v>
          </cell>
        </row>
        <row r="441">
          <cell r="A441" t="str">
            <v>030102</v>
          </cell>
          <cell r="B441" t="str">
            <v>46</v>
          </cell>
          <cell r="C441" t="str">
            <v>0302012</v>
          </cell>
          <cell r="D441" t="str">
            <v>세면대구조틀</v>
          </cell>
          <cell r="F441" t="str">
            <v>M</v>
          </cell>
          <cell r="G441">
            <v>3.75</v>
          </cell>
          <cell r="H441">
            <v>70000</v>
          </cell>
          <cell r="I441">
            <v>0</v>
          </cell>
          <cell r="J441">
            <v>0</v>
          </cell>
        </row>
        <row r="442">
          <cell r="A442" t="str">
            <v>030102</v>
          </cell>
          <cell r="B442" t="str">
            <v>47</v>
          </cell>
          <cell r="C442" t="str">
            <v>0302013</v>
          </cell>
          <cell r="D442" t="str">
            <v>세면대 상판</v>
          </cell>
          <cell r="E442" t="str">
            <v>ST-2</v>
          </cell>
          <cell r="F442" t="str">
            <v>M</v>
          </cell>
          <cell r="G442">
            <v>3.75</v>
          </cell>
          <cell r="H442">
            <v>218500</v>
          </cell>
          <cell r="I442">
            <v>0</v>
          </cell>
          <cell r="J442">
            <v>0</v>
          </cell>
        </row>
        <row r="443">
          <cell r="A443" t="str">
            <v>030102</v>
          </cell>
          <cell r="B443" t="str">
            <v>11</v>
          </cell>
          <cell r="C443" t="str">
            <v>0499001</v>
          </cell>
          <cell r="D443" t="str">
            <v>브라켓등 보강</v>
          </cell>
          <cell r="F443" t="str">
            <v>EA</v>
          </cell>
          <cell r="G443">
            <v>27</v>
          </cell>
          <cell r="H443">
            <v>5000</v>
          </cell>
          <cell r="I443">
            <v>0</v>
          </cell>
          <cell r="J443">
            <v>0</v>
          </cell>
        </row>
        <row r="444">
          <cell r="A444" t="str">
            <v>030102</v>
          </cell>
          <cell r="B444" t="str">
            <v>66</v>
          </cell>
          <cell r="C444" t="str">
            <v>0609057</v>
          </cell>
          <cell r="D444" t="str">
            <v>브리핑구조틀</v>
          </cell>
          <cell r="E444" t="str">
            <v>1800*2400</v>
          </cell>
          <cell r="F444" t="str">
            <v>개소</v>
          </cell>
          <cell r="G444">
            <v>1</v>
          </cell>
          <cell r="H444">
            <v>1000000</v>
          </cell>
          <cell r="I444">
            <v>0</v>
          </cell>
          <cell r="J444">
            <v>0</v>
          </cell>
        </row>
        <row r="445">
          <cell r="A445" t="str">
            <v>030102</v>
          </cell>
          <cell r="B445" t="str">
            <v>67</v>
          </cell>
          <cell r="C445" t="str">
            <v>0609058</v>
          </cell>
          <cell r="D445" t="str">
            <v>커버보드 (전동)</v>
          </cell>
          <cell r="E445" t="str">
            <v>1800*2400</v>
          </cell>
          <cell r="F445" t="str">
            <v>개소</v>
          </cell>
          <cell r="G445">
            <v>1</v>
          </cell>
          <cell r="H445">
            <v>2500000</v>
          </cell>
          <cell r="I445">
            <v>0</v>
          </cell>
          <cell r="J445">
            <v>0</v>
          </cell>
        </row>
        <row r="446">
          <cell r="A446" t="str">
            <v>030102</v>
          </cell>
          <cell r="B446" t="str">
            <v>68</v>
          </cell>
          <cell r="C446" t="str">
            <v>0609059</v>
          </cell>
          <cell r="D446" t="str">
            <v>화이트보드</v>
          </cell>
          <cell r="E446" t="str">
            <v>1800*1700</v>
          </cell>
          <cell r="F446" t="str">
            <v>개소</v>
          </cell>
          <cell r="G446">
            <v>1</v>
          </cell>
          <cell r="H446">
            <v>800000</v>
          </cell>
          <cell r="I446">
            <v>0</v>
          </cell>
          <cell r="J446">
            <v>0</v>
          </cell>
        </row>
        <row r="447">
          <cell r="A447" t="str">
            <v>030102</v>
          </cell>
          <cell r="B447" t="str">
            <v>69</v>
          </cell>
          <cell r="C447" t="str">
            <v>0609060</v>
          </cell>
          <cell r="D447" t="str">
            <v>전동 롤스크린</v>
          </cell>
          <cell r="E447" t="str">
            <v>1800*1700</v>
          </cell>
          <cell r="F447" t="str">
            <v>개소</v>
          </cell>
          <cell r="G447">
            <v>1</v>
          </cell>
          <cell r="H447">
            <v>900000</v>
          </cell>
          <cell r="I447">
            <v>0</v>
          </cell>
          <cell r="J447">
            <v>0</v>
          </cell>
        </row>
        <row r="448">
          <cell r="A448" t="str">
            <v>030102</v>
          </cell>
          <cell r="B448" t="str">
            <v>48</v>
          </cell>
          <cell r="C448" t="str">
            <v>2602023</v>
          </cell>
          <cell r="D448" t="str">
            <v>화장실 칸막이벽</v>
          </cell>
          <cell r="E448" t="str">
            <v>ST-2, T=40</v>
          </cell>
          <cell r="F448" t="str">
            <v>M2</v>
          </cell>
          <cell r="G448">
            <v>14.8</v>
          </cell>
          <cell r="H448">
            <v>350000</v>
          </cell>
          <cell r="I448">
            <v>0</v>
          </cell>
          <cell r="J448">
            <v>0</v>
          </cell>
        </row>
        <row r="449">
          <cell r="A449" t="str">
            <v>030102</v>
          </cell>
          <cell r="B449" t="str">
            <v>12</v>
          </cell>
          <cell r="C449" t="str">
            <v>3206023</v>
          </cell>
          <cell r="D449" t="str">
            <v>유리후레임</v>
          </cell>
          <cell r="E449" t="str">
            <v>60*100</v>
          </cell>
          <cell r="F449" t="str">
            <v>M</v>
          </cell>
          <cell r="G449">
            <v>29.2</v>
          </cell>
          <cell r="H449">
            <v>32500</v>
          </cell>
          <cell r="I449">
            <v>0</v>
          </cell>
          <cell r="J449">
            <v>0</v>
          </cell>
        </row>
        <row r="450">
          <cell r="A450" t="str">
            <v>030102</v>
          </cell>
          <cell r="B450" t="str">
            <v>29</v>
          </cell>
          <cell r="C450" t="str">
            <v>3401010</v>
          </cell>
          <cell r="D450" t="str">
            <v>유리선반</v>
          </cell>
          <cell r="E450" t="str">
            <v>D=450,L=900</v>
          </cell>
          <cell r="F450" t="str">
            <v>M</v>
          </cell>
          <cell r="G450">
            <v>32.9</v>
          </cell>
          <cell r="H450">
            <v>35000</v>
          </cell>
          <cell r="I450">
            <v>0</v>
          </cell>
          <cell r="J450">
            <v>0</v>
          </cell>
        </row>
        <row r="451">
          <cell r="A451" t="str">
            <v>030102</v>
          </cell>
          <cell r="B451" t="str">
            <v>88</v>
          </cell>
          <cell r="C451" t="str">
            <v>3902604</v>
          </cell>
          <cell r="D451" t="str">
            <v>시쟐레이션</v>
          </cell>
          <cell r="E451" t="str">
            <v>H=2850</v>
          </cell>
          <cell r="F451" t="str">
            <v>M2</v>
          </cell>
          <cell r="G451">
            <v>114.97</v>
          </cell>
          <cell r="H451">
            <v>42750</v>
          </cell>
          <cell r="I451">
            <v>0</v>
          </cell>
          <cell r="J451">
            <v>0</v>
          </cell>
        </row>
        <row r="452">
          <cell r="A452" t="str">
            <v>030102</v>
          </cell>
          <cell r="B452" t="str">
            <v>58</v>
          </cell>
          <cell r="C452" t="str">
            <v>3908153</v>
          </cell>
          <cell r="D452" t="str">
            <v>석재받침대</v>
          </cell>
          <cell r="E452" t="str">
            <v>ST-1</v>
          </cell>
          <cell r="F452" t="str">
            <v>개소</v>
          </cell>
          <cell r="G452">
            <v>12</v>
          </cell>
          <cell r="H452">
            <v>100000</v>
          </cell>
        </row>
        <row r="453">
          <cell r="A453" t="str">
            <v>030102</v>
          </cell>
          <cell r="B453" t="str">
            <v>100</v>
          </cell>
          <cell r="C453" t="str">
            <v>3908198</v>
          </cell>
          <cell r="D453" t="str">
            <v>세면대상판</v>
          </cell>
          <cell r="E453" t="str">
            <v>B=500</v>
          </cell>
          <cell r="F453" t="str">
            <v>M</v>
          </cell>
          <cell r="G453">
            <v>8.1</v>
          </cell>
          <cell r="H453">
            <v>218500</v>
          </cell>
        </row>
        <row r="454">
          <cell r="A454" t="str">
            <v>030102</v>
          </cell>
          <cell r="B454" t="str">
            <v>60</v>
          </cell>
          <cell r="C454" t="str">
            <v>3910019</v>
          </cell>
          <cell r="D454" t="str">
            <v>목재그릴창</v>
          </cell>
          <cell r="E454" t="str">
            <v>450*400</v>
          </cell>
          <cell r="F454" t="str">
            <v>개소</v>
          </cell>
          <cell r="G454">
            <v>6</v>
          </cell>
          <cell r="H454">
            <v>63000</v>
          </cell>
        </row>
        <row r="455">
          <cell r="A455" t="str">
            <v>030102</v>
          </cell>
          <cell r="B455" t="str">
            <v>50</v>
          </cell>
          <cell r="C455" t="str">
            <v>3910026</v>
          </cell>
          <cell r="D455" t="str">
            <v>한식덧창</v>
          </cell>
          <cell r="E455" t="str">
            <v>1950*2500</v>
          </cell>
          <cell r="F455" t="str">
            <v>개소</v>
          </cell>
          <cell r="G455">
            <v>9</v>
          </cell>
          <cell r="H455">
            <v>1279000</v>
          </cell>
          <cell r="I455">
            <v>0</v>
          </cell>
          <cell r="J455">
            <v>0</v>
          </cell>
        </row>
        <row r="456">
          <cell r="A456" t="str">
            <v>030102</v>
          </cell>
          <cell r="B456" t="str">
            <v>52</v>
          </cell>
          <cell r="C456" t="str">
            <v>3910027</v>
          </cell>
          <cell r="D456" t="str">
            <v>목재그릴창</v>
          </cell>
          <cell r="E456" t="str">
            <v>750*550</v>
          </cell>
          <cell r="F456" t="str">
            <v>개소</v>
          </cell>
          <cell r="G456">
            <v>12</v>
          </cell>
          <cell r="H456">
            <v>144300</v>
          </cell>
        </row>
        <row r="457">
          <cell r="A457" t="str">
            <v>030102</v>
          </cell>
          <cell r="B457" t="str">
            <v>55</v>
          </cell>
          <cell r="C457" t="str">
            <v>3910029</v>
          </cell>
          <cell r="D457" t="str">
            <v>목재 그릴창</v>
          </cell>
          <cell r="E457" t="str">
            <v>850*400</v>
          </cell>
          <cell r="F457" t="str">
            <v>개소</v>
          </cell>
          <cell r="G457">
            <v>11</v>
          </cell>
          <cell r="H457">
            <v>89500</v>
          </cell>
          <cell r="J457">
            <v>0</v>
          </cell>
        </row>
        <row r="458">
          <cell r="A458" t="str">
            <v>030102</v>
          </cell>
          <cell r="B458" t="str">
            <v>90</v>
          </cell>
          <cell r="C458" t="str">
            <v>3910037</v>
          </cell>
          <cell r="D458" t="str">
            <v>스기원목구조틀</v>
          </cell>
          <cell r="E458" t="str">
            <v>45*90</v>
          </cell>
          <cell r="F458" t="str">
            <v>M2</v>
          </cell>
          <cell r="G458">
            <v>114.97</v>
          </cell>
          <cell r="H458">
            <v>100000</v>
          </cell>
        </row>
        <row r="459">
          <cell r="A459" t="str">
            <v>030102</v>
          </cell>
          <cell r="B459" t="str">
            <v>57</v>
          </cell>
          <cell r="C459" t="str">
            <v>3910092</v>
          </cell>
          <cell r="D459" t="str">
            <v>목재기둥</v>
          </cell>
          <cell r="E459" t="str">
            <v>OAK</v>
          </cell>
          <cell r="F459" t="str">
            <v>M</v>
          </cell>
          <cell r="G459">
            <v>9.5</v>
          </cell>
          <cell r="H459">
            <v>75000</v>
          </cell>
        </row>
        <row r="460">
          <cell r="A460" t="str">
            <v>030102</v>
          </cell>
          <cell r="B460" t="str">
            <v>89</v>
          </cell>
          <cell r="C460" t="str">
            <v>3910139</v>
          </cell>
          <cell r="D460" t="str">
            <v>스프러스판넬</v>
          </cell>
          <cell r="F460" t="str">
            <v>M2</v>
          </cell>
          <cell r="G460">
            <v>114.97</v>
          </cell>
          <cell r="H460">
            <v>250000</v>
          </cell>
        </row>
        <row r="461">
          <cell r="A461" t="str">
            <v>030102</v>
          </cell>
          <cell r="B461" t="str">
            <v>103</v>
          </cell>
          <cell r="C461" t="str">
            <v>3910146</v>
          </cell>
          <cell r="D461" t="str">
            <v>경계칸막이</v>
          </cell>
          <cell r="E461" t="str">
            <v>1200*2700</v>
          </cell>
          <cell r="F461" t="str">
            <v>개소</v>
          </cell>
          <cell r="G461">
            <v>4</v>
          </cell>
          <cell r="H461">
            <v>341000</v>
          </cell>
        </row>
        <row r="462">
          <cell r="A462" t="str">
            <v>030102</v>
          </cell>
          <cell r="B462" t="str">
            <v>104</v>
          </cell>
          <cell r="C462" t="str">
            <v>3910147</v>
          </cell>
          <cell r="D462" t="str">
            <v>경계칸막이</v>
          </cell>
          <cell r="E462" t="str">
            <v>800*2700</v>
          </cell>
          <cell r="F462" t="str">
            <v>개소</v>
          </cell>
          <cell r="G462">
            <v>1</v>
          </cell>
          <cell r="H462">
            <v>226000</v>
          </cell>
        </row>
        <row r="463">
          <cell r="A463" t="str">
            <v>030102</v>
          </cell>
          <cell r="B463" t="str">
            <v>105</v>
          </cell>
          <cell r="C463" t="str">
            <v>3910148</v>
          </cell>
          <cell r="D463" t="str">
            <v>경계칸막이</v>
          </cell>
          <cell r="E463" t="str">
            <v>630*2700</v>
          </cell>
          <cell r="F463" t="str">
            <v>개소</v>
          </cell>
          <cell r="G463">
            <v>1</v>
          </cell>
          <cell r="H463">
            <v>177000</v>
          </cell>
        </row>
        <row r="464">
          <cell r="A464" t="str">
            <v>030102</v>
          </cell>
          <cell r="B464" t="str">
            <v>106</v>
          </cell>
          <cell r="C464" t="str">
            <v>3910149</v>
          </cell>
          <cell r="D464" t="str">
            <v>경계칸막이</v>
          </cell>
          <cell r="E464" t="str">
            <v>2400*1800</v>
          </cell>
          <cell r="F464" t="str">
            <v>개소</v>
          </cell>
          <cell r="G464">
            <v>1</v>
          </cell>
          <cell r="H464">
            <v>380000</v>
          </cell>
        </row>
        <row r="465">
          <cell r="A465" t="str">
            <v>030102</v>
          </cell>
          <cell r="B465" t="str">
            <v>107</v>
          </cell>
          <cell r="C465" t="str">
            <v>3910151</v>
          </cell>
          <cell r="D465" t="str">
            <v>화장실칸막이 (목재)</v>
          </cell>
          <cell r="E465" t="str">
            <v>H=2700</v>
          </cell>
          <cell r="F465" t="str">
            <v>M</v>
          </cell>
          <cell r="G465">
            <v>12.02</v>
          </cell>
          <cell r="H465">
            <v>237500</v>
          </cell>
        </row>
        <row r="466">
          <cell r="A466" t="str">
            <v>030102</v>
          </cell>
          <cell r="B466" t="str">
            <v>108</v>
          </cell>
          <cell r="C466" t="str">
            <v>3910152</v>
          </cell>
          <cell r="D466" t="str">
            <v>세면대칸막이</v>
          </cell>
          <cell r="E466" t="str">
            <v>H=1800</v>
          </cell>
          <cell r="F466" t="str">
            <v>M</v>
          </cell>
          <cell r="G466">
            <v>1</v>
          </cell>
          <cell r="H466">
            <v>171000</v>
          </cell>
        </row>
        <row r="467">
          <cell r="A467" t="str">
            <v>030102</v>
          </cell>
          <cell r="B467" t="str">
            <v>73</v>
          </cell>
          <cell r="C467" t="str">
            <v>3913040</v>
          </cell>
          <cell r="D467" t="str">
            <v>유리후레임</v>
          </cell>
          <cell r="E467" t="str">
            <v>SUS</v>
          </cell>
          <cell r="F467" t="str">
            <v>M</v>
          </cell>
          <cell r="G467">
            <v>52.4</v>
          </cell>
          <cell r="H467">
            <v>30000</v>
          </cell>
        </row>
        <row r="468">
          <cell r="A468" t="str">
            <v>030102</v>
          </cell>
          <cell r="B468" t="str">
            <v>80</v>
          </cell>
          <cell r="C468" t="str">
            <v>3913079</v>
          </cell>
          <cell r="D468" t="str">
            <v>유리후레임(ROUND)</v>
          </cell>
          <cell r="E468" t="str">
            <v>SUS</v>
          </cell>
          <cell r="F468" t="str">
            <v>M</v>
          </cell>
          <cell r="G468">
            <v>7.6</v>
          </cell>
          <cell r="H468">
            <v>45000</v>
          </cell>
        </row>
        <row r="469">
          <cell r="A469" t="str">
            <v>030102</v>
          </cell>
          <cell r="B469" t="str">
            <v>98</v>
          </cell>
          <cell r="C469" t="str">
            <v>3913080</v>
          </cell>
          <cell r="D469" t="str">
            <v>LIGHTING BOX</v>
          </cell>
          <cell r="E469" t="str">
            <v>300*300*2050</v>
          </cell>
          <cell r="F469" t="str">
            <v>M</v>
          </cell>
          <cell r="G469">
            <v>2.0499999999999998</v>
          </cell>
          <cell r="H469">
            <v>66500</v>
          </cell>
        </row>
        <row r="470">
          <cell r="A470" t="str">
            <v>030102</v>
          </cell>
          <cell r="B470" t="str">
            <v>84</v>
          </cell>
          <cell r="C470" t="str">
            <v>3913128</v>
          </cell>
          <cell r="D470" t="str">
            <v>거울후레임</v>
          </cell>
          <cell r="F470" t="str">
            <v>M</v>
          </cell>
          <cell r="G470">
            <v>19</v>
          </cell>
          <cell r="H470">
            <v>25500</v>
          </cell>
        </row>
        <row r="471">
          <cell r="A471" t="str">
            <v>030102</v>
          </cell>
          <cell r="B471" t="str">
            <v>85</v>
          </cell>
          <cell r="C471" t="str">
            <v>3913512</v>
          </cell>
          <cell r="D471" t="str">
            <v>보강앵글</v>
          </cell>
          <cell r="E471" t="str">
            <v>45*45</v>
          </cell>
          <cell r="F471" t="str">
            <v>M2</v>
          </cell>
          <cell r="G471">
            <v>39.200000000000003</v>
          </cell>
          <cell r="H471">
            <v>28000</v>
          </cell>
        </row>
        <row r="472">
          <cell r="A472" t="str">
            <v>030102</v>
          </cell>
          <cell r="B472" t="str">
            <v>71</v>
          </cell>
          <cell r="C472" t="str">
            <v>3915012</v>
          </cell>
          <cell r="D472" t="str">
            <v>유리창살</v>
          </cell>
          <cell r="F472" t="str">
            <v>M</v>
          </cell>
          <cell r="G472">
            <v>269.10000000000002</v>
          </cell>
          <cell r="H472">
            <v>21500</v>
          </cell>
        </row>
        <row r="473">
          <cell r="A473" t="str">
            <v>030102</v>
          </cell>
          <cell r="B473" t="str">
            <v>92</v>
          </cell>
          <cell r="C473" t="str">
            <v>3915015</v>
          </cell>
          <cell r="D473" t="str">
            <v>페어글라스</v>
          </cell>
          <cell r="E473" t="str">
            <v>T=16</v>
          </cell>
          <cell r="F473" t="str">
            <v>M2</v>
          </cell>
          <cell r="G473">
            <v>4.82</v>
          </cell>
          <cell r="H473">
            <v>37500</v>
          </cell>
        </row>
        <row r="474">
          <cell r="A474" t="str">
            <v>030102</v>
          </cell>
          <cell r="B474" t="str">
            <v>42</v>
          </cell>
          <cell r="C474" t="str">
            <v>4007001</v>
          </cell>
          <cell r="D474" t="str">
            <v>버티칼블라인드</v>
          </cell>
          <cell r="F474" t="str">
            <v>M2</v>
          </cell>
          <cell r="G474">
            <v>89.1</v>
          </cell>
          <cell r="H474">
            <v>40000</v>
          </cell>
          <cell r="I474">
            <v>0</v>
          </cell>
          <cell r="J474">
            <v>0</v>
          </cell>
        </row>
        <row r="475">
          <cell r="A475" t="str">
            <v>030102</v>
          </cell>
          <cell r="B475" t="str">
            <v>91</v>
          </cell>
          <cell r="C475" t="str">
            <v>4908018</v>
          </cell>
          <cell r="D475" t="str">
            <v>유리후레임 (석재)</v>
          </cell>
          <cell r="E475" t="str">
            <v>ST-1,W=300</v>
          </cell>
          <cell r="F475" t="str">
            <v>M</v>
          </cell>
          <cell r="G475">
            <v>14.81</v>
          </cell>
          <cell r="H475">
            <v>22320</v>
          </cell>
          <cell r="I475">
            <v>40692</v>
          </cell>
          <cell r="J475">
            <v>0</v>
          </cell>
        </row>
        <row r="476">
          <cell r="A476" t="str">
            <v>030102</v>
          </cell>
          <cell r="B476" t="str">
            <v>77</v>
          </cell>
          <cell r="C476" t="str">
            <v>4908790</v>
          </cell>
          <cell r="D476" t="str">
            <v>마몰 슈퍼화이트</v>
          </cell>
          <cell r="E476" t="str">
            <v>ST-13</v>
          </cell>
          <cell r="F476" t="str">
            <v>M2</v>
          </cell>
          <cell r="G476">
            <v>6.12</v>
          </cell>
          <cell r="H476">
            <v>67870</v>
          </cell>
          <cell r="I476">
            <v>40333</v>
          </cell>
          <cell r="J476">
            <v>0</v>
          </cell>
        </row>
        <row r="477">
          <cell r="A477" t="str">
            <v>030102</v>
          </cell>
          <cell r="B477" t="str">
            <v>3</v>
          </cell>
          <cell r="C477" t="str">
            <v>4908795</v>
          </cell>
          <cell r="D477" t="str">
            <v>석재붙임(크리마필,벽체)</v>
          </cell>
          <cell r="E477" t="str">
            <v>ST-1 (폴리싱)</v>
          </cell>
          <cell r="F477" t="str">
            <v>M2</v>
          </cell>
          <cell r="G477">
            <v>236.17</v>
          </cell>
          <cell r="H477">
            <v>87526</v>
          </cell>
          <cell r="I477">
            <v>45040</v>
          </cell>
          <cell r="J477">
            <v>0</v>
          </cell>
        </row>
        <row r="478">
          <cell r="A478" t="str">
            <v>030102</v>
          </cell>
          <cell r="B478" t="str">
            <v>4</v>
          </cell>
          <cell r="C478" t="str">
            <v>4908796</v>
          </cell>
          <cell r="D478" t="str">
            <v>석재붙임(레드웨이브 벽체)</v>
          </cell>
          <cell r="E478" t="str">
            <v>ST-2</v>
          </cell>
          <cell r="F478" t="str">
            <v>M2</v>
          </cell>
          <cell r="G478">
            <v>98.86</v>
          </cell>
          <cell r="H478">
            <v>99526</v>
          </cell>
          <cell r="I478">
            <v>45040</v>
          </cell>
          <cell r="J478">
            <v>0</v>
          </cell>
        </row>
        <row r="479">
          <cell r="A479" t="str">
            <v>030102</v>
          </cell>
          <cell r="B479" t="str">
            <v>15</v>
          </cell>
          <cell r="C479" t="str">
            <v>4908797</v>
          </cell>
          <cell r="D479" t="str">
            <v>석재붙임(크리마필,벽체)</v>
          </cell>
          <cell r="E479" t="str">
            <v>ST-1-1 (HONED)</v>
          </cell>
          <cell r="F479" t="str">
            <v>M2</v>
          </cell>
          <cell r="G479">
            <v>7.63</v>
          </cell>
          <cell r="H479">
            <v>95026</v>
          </cell>
          <cell r="I479">
            <v>67561</v>
          </cell>
          <cell r="J479">
            <v>0</v>
          </cell>
        </row>
        <row r="480">
          <cell r="A480" t="str">
            <v>030102</v>
          </cell>
          <cell r="B480" t="str">
            <v>5</v>
          </cell>
          <cell r="C480" t="str">
            <v>4908798</v>
          </cell>
          <cell r="D480" t="str">
            <v>석재붙임(크리마필,벽체)</v>
          </cell>
          <cell r="E480" t="str">
            <v>ST-1 (ROUND)</v>
          </cell>
          <cell r="F480" t="str">
            <v>M2</v>
          </cell>
          <cell r="G480">
            <v>41.612000000000002</v>
          </cell>
          <cell r="H480">
            <v>321526</v>
          </cell>
          <cell r="I480">
            <v>52122</v>
          </cell>
          <cell r="J480">
            <v>0</v>
          </cell>
        </row>
        <row r="481">
          <cell r="A481" t="str">
            <v>030102</v>
          </cell>
          <cell r="B481" t="str">
            <v>6</v>
          </cell>
          <cell r="C481" t="str">
            <v>4908799</v>
          </cell>
          <cell r="D481" t="str">
            <v>석재붙임(레드웨이브,벽체)</v>
          </cell>
          <cell r="E481" t="str">
            <v>ST-2 (ROUND)</v>
          </cell>
          <cell r="F481" t="str">
            <v>M2</v>
          </cell>
          <cell r="G481">
            <v>6.71</v>
          </cell>
          <cell r="H481">
            <v>321526</v>
          </cell>
          <cell r="I481">
            <v>52122</v>
          </cell>
          <cell r="J481">
            <v>0</v>
          </cell>
        </row>
        <row r="482">
          <cell r="A482" t="str">
            <v>030102</v>
          </cell>
          <cell r="B482" t="str">
            <v>7</v>
          </cell>
          <cell r="C482" t="str">
            <v>4908800</v>
          </cell>
          <cell r="D482" t="str">
            <v>석재걸레받이(H=100)</v>
          </cell>
          <cell r="E482" t="str">
            <v>ST-2</v>
          </cell>
          <cell r="F482" t="str">
            <v>M</v>
          </cell>
          <cell r="G482">
            <v>88.4</v>
          </cell>
          <cell r="H482">
            <v>18526</v>
          </cell>
          <cell r="I482">
            <v>11789</v>
          </cell>
          <cell r="J482">
            <v>0</v>
          </cell>
        </row>
        <row r="483">
          <cell r="A483" t="str">
            <v>030102</v>
          </cell>
          <cell r="B483" t="str">
            <v>9</v>
          </cell>
          <cell r="C483" t="str">
            <v>4908801</v>
          </cell>
          <cell r="D483" t="str">
            <v>석재걸레받이(H=100)</v>
          </cell>
          <cell r="E483" t="str">
            <v>ST-2 (ROUND)</v>
          </cell>
          <cell r="F483" t="str">
            <v>M</v>
          </cell>
          <cell r="G483">
            <v>9.1839999999999993</v>
          </cell>
          <cell r="H483">
            <v>40726</v>
          </cell>
          <cell r="I483">
            <v>19157</v>
          </cell>
          <cell r="J483">
            <v>0</v>
          </cell>
        </row>
        <row r="484">
          <cell r="A484" t="str">
            <v>030102</v>
          </cell>
          <cell r="B484" t="str">
            <v>78</v>
          </cell>
          <cell r="C484" t="str">
            <v>4908802</v>
          </cell>
          <cell r="D484" t="str">
            <v>석재붙임(가평석,폴리싱)</v>
          </cell>
          <cell r="E484" t="str">
            <v>ST-7-1(습식)</v>
          </cell>
          <cell r="F484" t="str">
            <v>M2</v>
          </cell>
          <cell r="G484">
            <v>218.53</v>
          </cell>
          <cell r="H484">
            <v>87939</v>
          </cell>
          <cell r="I484">
            <v>53763</v>
          </cell>
          <cell r="J484">
            <v>211</v>
          </cell>
        </row>
        <row r="485">
          <cell r="A485" t="str">
            <v>030102</v>
          </cell>
          <cell r="B485" t="str">
            <v>79</v>
          </cell>
          <cell r="C485" t="str">
            <v>4908805</v>
          </cell>
          <cell r="D485" t="str">
            <v>석재붙임(가평석,HONED)</v>
          </cell>
          <cell r="E485" t="str">
            <v>(습식)</v>
          </cell>
          <cell r="F485" t="str">
            <v>M2</v>
          </cell>
          <cell r="G485">
            <v>34.86</v>
          </cell>
          <cell r="H485">
            <v>133039</v>
          </cell>
          <cell r="I485">
            <v>60629</v>
          </cell>
          <cell r="J485">
            <v>211</v>
          </cell>
        </row>
        <row r="486">
          <cell r="A486" t="str">
            <v>030102</v>
          </cell>
          <cell r="B486" t="str">
            <v>82</v>
          </cell>
          <cell r="C486" t="str">
            <v>4908806</v>
          </cell>
          <cell r="D486" t="str">
            <v>석재붙임(가평석,폴리싱)원형</v>
          </cell>
          <cell r="E486" t="str">
            <v>(습식)</v>
          </cell>
          <cell r="F486" t="str">
            <v>M2</v>
          </cell>
          <cell r="G486">
            <v>63.65</v>
          </cell>
          <cell r="H486">
            <v>156000</v>
          </cell>
          <cell r="I486">
            <v>162099</v>
          </cell>
          <cell r="J486">
            <v>0</v>
          </cell>
        </row>
        <row r="487">
          <cell r="A487" t="str">
            <v>030102</v>
          </cell>
          <cell r="B487" t="str">
            <v>75</v>
          </cell>
          <cell r="C487" t="str">
            <v>4910015</v>
          </cell>
          <cell r="D487" t="str">
            <v>WOOD 띠장</v>
          </cell>
          <cell r="E487" t="str">
            <v>WD-3, H=120</v>
          </cell>
          <cell r="F487" t="str">
            <v>M</v>
          </cell>
          <cell r="G487">
            <v>76.25</v>
          </cell>
          <cell r="H487">
            <v>1844</v>
          </cell>
          <cell r="I487">
            <v>15769</v>
          </cell>
          <cell r="J487">
            <v>0</v>
          </cell>
        </row>
        <row r="488">
          <cell r="A488" t="str">
            <v>030102</v>
          </cell>
          <cell r="B488" t="str">
            <v>74</v>
          </cell>
          <cell r="C488" t="str">
            <v>4910016</v>
          </cell>
          <cell r="D488" t="str">
            <v>WOOD 장식후레임</v>
          </cell>
          <cell r="E488" t="str">
            <v>WD-3, 50*100</v>
          </cell>
          <cell r="F488" t="str">
            <v>M</v>
          </cell>
          <cell r="G488">
            <v>26.5</v>
          </cell>
          <cell r="H488">
            <v>20546</v>
          </cell>
          <cell r="I488">
            <v>34988</v>
          </cell>
          <cell r="J488">
            <v>0</v>
          </cell>
        </row>
        <row r="489">
          <cell r="A489" t="str">
            <v>030102</v>
          </cell>
          <cell r="B489" t="str">
            <v>40</v>
          </cell>
          <cell r="C489" t="str">
            <v>4910024</v>
          </cell>
          <cell r="D489" t="str">
            <v>F.C.U 커버 WD-1</v>
          </cell>
          <cell r="E489" t="str">
            <v>500*500</v>
          </cell>
          <cell r="F489" t="str">
            <v>M</v>
          </cell>
          <cell r="G489">
            <v>44.15</v>
          </cell>
          <cell r="H489">
            <v>39423</v>
          </cell>
          <cell r="I489">
            <v>177580</v>
          </cell>
          <cell r="J489">
            <v>0</v>
          </cell>
        </row>
        <row r="490">
          <cell r="A490" t="str">
            <v>030102</v>
          </cell>
          <cell r="B490" t="str">
            <v>41</v>
          </cell>
          <cell r="C490" t="str">
            <v>4910025</v>
          </cell>
          <cell r="D490" t="str">
            <v>F.C.U 커버 WD-3</v>
          </cell>
          <cell r="E490" t="str">
            <v>500*500</v>
          </cell>
          <cell r="F490" t="str">
            <v>M</v>
          </cell>
          <cell r="G490">
            <v>20.2</v>
          </cell>
          <cell r="H490">
            <v>39423</v>
          </cell>
          <cell r="I490">
            <v>177580</v>
          </cell>
          <cell r="J490">
            <v>0</v>
          </cell>
        </row>
        <row r="491">
          <cell r="A491" t="str">
            <v>030102</v>
          </cell>
          <cell r="B491" t="str">
            <v>53</v>
          </cell>
          <cell r="C491" t="str">
            <v>4910028</v>
          </cell>
          <cell r="D491" t="str">
            <v>WOOD 창호 후레임</v>
          </cell>
          <cell r="F491" t="str">
            <v>M</v>
          </cell>
          <cell r="G491">
            <v>69.599999999999994</v>
          </cell>
          <cell r="H491">
            <v>18673</v>
          </cell>
          <cell r="I491">
            <v>32288</v>
          </cell>
          <cell r="J491">
            <v>0</v>
          </cell>
        </row>
        <row r="492">
          <cell r="A492" t="str">
            <v>030102</v>
          </cell>
          <cell r="B492" t="str">
            <v>101</v>
          </cell>
          <cell r="C492" t="str">
            <v>4910038</v>
          </cell>
          <cell r="D492" t="str">
            <v>목구조틀설치(곡면)</v>
          </cell>
          <cell r="F492" t="str">
            <v>M2</v>
          </cell>
          <cell r="G492">
            <v>13.2</v>
          </cell>
          <cell r="H492">
            <v>4403</v>
          </cell>
          <cell r="I492">
            <v>25620</v>
          </cell>
          <cell r="J492">
            <v>0</v>
          </cell>
        </row>
        <row r="493">
          <cell r="A493" t="str">
            <v>030102</v>
          </cell>
          <cell r="B493" t="str">
            <v>24</v>
          </cell>
          <cell r="C493" t="str">
            <v>4910039</v>
          </cell>
          <cell r="D493" t="str">
            <v>합판보강띠장</v>
          </cell>
          <cell r="E493" t="str">
            <v>T=9</v>
          </cell>
          <cell r="F493" t="str">
            <v>M2</v>
          </cell>
          <cell r="G493">
            <v>354.25</v>
          </cell>
          <cell r="H493">
            <v>1669</v>
          </cell>
          <cell r="I493">
            <v>6633</v>
          </cell>
          <cell r="J493">
            <v>0</v>
          </cell>
        </row>
        <row r="494">
          <cell r="A494" t="str">
            <v>030102</v>
          </cell>
          <cell r="B494" t="str">
            <v>32</v>
          </cell>
          <cell r="C494" t="str">
            <v>4910042</v>
          </cell>
          <cell r="D494" t="str">
            <v>합판붙이기</v>
          </cell>
          <cell r="E494" t="str">
            <v>벽체 T=9.0MM</v>
          </cell>
          <cell r="F494" t="str">
            <v>M2</v>
          </cell>
          <cell r="G494">
            <v>11.32</v>
          </cell>
          <cell r="H494">
            <v>3604</v>
          </cell>
          <cell r="I494">
            <v>6633</v>
          </cell>
          <cell r="J494">
            <v>0</v>
          </cell>
        </row>
        <row r="495">
          <cell r="A495" t="str">
            <v>030102</v>
          </cell>
          <cell r="B495" t="str">
            <v>20</v>
          </cell>
          <cell r="C495" t="str">
            <v>4910053</v>
          </cell>
          <cell r="D495" t="str">
            <v>석고보드 취부(벽체,바탕)</v>
          </cell>
          <cell r="E495" t="str">
            <v>T=9*1PLY</v>
          </cell>
          <cell r="F495" t="str">
            <v>M2</v>
          </cell>
          <cell r="G495">
            <v>1192.58</v>
          </cell>
          <cell r="H495">
            <v>1284</v>
          </cell>
          <cell r="I495">
            <v>3764</v>
          </cell>
          <cell r="J495">
            <v>0</v>
          </cell>
        </row>
        <row r="496">
          <cell r="A496" t="str">
            <v>030102</v>
          </cell>
          <cell r="B496" t="str">
            <v>21</v>
          </cell>
          <cell r="C496" t="str">
            <v>4910054</v>
          </cell>
          <cell r="D496" t="str">
            <v>석고보드 취부(벽체,치장)</v>
          </cell>
          <cell r="E496" t="str">
            <v>T=9*1PLY</v>
          </cell>
          <cell r="F496" t="str">
            <v>M2</v>
          </cell>
          <cell r="G496">
            <v>1192.58</v>
          </cell>
          <cell r="H496">
            <v>1284</v>
          </cell>
          <cell r="I496">
            <v>7528</v>
          </cell>
          <cell r="J496">
            <v>0</v>
          </cell>
        </row>
        <row r="497">
          <cell r="A497" t="str">
            <v>030102</v>
          </cell>
          <cell r="B497" t="str">
            <v>22</v>
          </cell>
          <cell r="C497" t="str">
            <v>4910064</v>
          </cell>
          <cell r="D497" t="str">
            <v>석고보드 취부(벽체,바탕)곡면</v>
          </cell>
          <cell r="E497" t="str">
            <v>T=9*1PLY</v>
          </cell>
          <cell r="F497" t="str">
            <v>M2</v>
          </cell>
          <cell r="G497">
            <v>32.92</v>
          </cell>
          <cell r="H497">
            <v>1411</v>
          </cell>
          <cell r="I497">
            <v>4740</v>
          </cell>
          <cell r="J497">
            <v>0</v>
          </cell>
        </row>
        <row r="498">
          <cell r="A498" t="str">
            <v>030102</v>
          </cell>
          <cell r="B498" t="str">
            <v>23</v>
          </cell>
          <cell r="C498" t="str">
            <v>4910065</v>
          </cell>
          <cell r="D498" t="str">
            <v>석고보드 취부(벽체,치장)곡면</v>
          </cell>
          <cell r="E498" t="str">
            <v>T=9*1PLY</v>
          </cell>
          <cell r="F498" t="str">
            <v>M2</v>
          </cell>
          <cell r="G498">
            <v>32.92</v>
          </cell>
          <cell r="H498">
            <v>1411</v>
          </cell>
          <cell r="I498">
            <v>9480</v>
          </cell>
          <cell r="J498">
            <v>0</v>
          </cell>
        </row>
        <row r="499">
          <cell r="A499" t="str">
            <v>030102</v>
          </cell>
          <cell r="B499" t="str">
            <v>102</v>
          </cell>
          <cell r="C499" t="str">
            <v>4910066</v>
          </cell>
          <cell r="D499" t="str">
            <v>합판붙임 (곡면)</v>
          </cell>
          <cell r="E499" t="str">
            <v>T=5*2PLY</v>
          </cell>
          <cell r="F499" t="str">
            <v>M2</v>
          </cell>
          <cell r="G499">
            <v>13.2</v>
          </cell>
          <cell r="H499">
            <v>5451</v>
          </cell>
          <cell r="I499">
            <v>16583</v>
          </cell>
          <cell r="J499">
            <v>0</v>
          </cell>
        </row>
        <row r="500">
          <cell r="A500" t="str">
            <v>030102</v>
          </cell>
          <cell r="B500" t="str">
            <v>96</v>
          </cell>
          <cell r="C500" t="str">
            <v>4910071</v>
          </cell>
          <cell r="D500" t="str">
            <v>METAL STUD</v>
          </cell>
          <cell r="E500" t="str">
            <v>100*45</v>
          </cell>
          <cell r="F500" t="str">
            <v>M2</v>
          </cell>
          <cell r="G500">
            <v>95.03</v>
          </cell>
          <cell r="H500">
            <v>6677</v>
          </cell>
          <cell r="I500">
            <v>21115</v>
          </cell>
          <cell r="J500">
            <v>0</v>
          </cell>
        </row>
        <row r="501">
          <cell r="A501" t="str">
            <v>030102</v>
          </cell>
          <cell r="B501" t="str">
            <v>39</v>
          </cell>
          <cell r="C501" t="str">
            <v>4910091</v>
          </cell>
          <cell r="D501" t="str">
            <v>줄눈</v>
          </cell>
          <cell r="F501" t="str">
            <v>M</v>
          </cell>
          <cell r="G501">
            <v>571.6</v>
          </cell>
          <cell r="H501">
            <v>1277</v>
          </cell>
          <cell r="I501">
            <v>12359</v>
          </cell>
          <cell r="J501">
            <v>0</v>
          </cell>
        </row>
        <row r="502">
          <cell r="A502" t="str">
            <v>030102</v>
          </cell>
          <cell r="B502" t="str">
            <v>87</v>
          </cell>
          <cell r="C502" t="str">
            <v>4910094</v>
          </cell>
          <cell r="D502" t="str">
            <v>밤라이트취부</v>
          </cell>
          <cell r="F502" t="str">
            <v>M2</v>
          </cell>
          <cell r="G502">
            <v>256.58</v>
          </cell>
          <cell r="H502">
            <v>1725</v>
          </cell>
          <cell r="I502">
            <v>4182</v>
          </cell>
          <cell r="J502">
            <v>0</v>
          </cell>
        </row>
        <row r="503">
          <cell r="A503" t="str">
            <v>030102</v>
          </cell>
          <cell r="B503" t="str">
            <v>95</v>
          </cell>
          <cell r="C503" t="str">
            <v>4910145</v>
          </cell>
          <cell r="D503" t="str">
            <v>IMAGE WALL (곡면)</v>
          </cell>
          <cell r="E503" t="str">
            <v>3200*2400</v>
          </cell>
          <cell r="F503" t="str">
            <v>개소</v>
          </cell>
          <cell r="G503">
            <v>1</v>
          </cell>
          <cell r="H503">
            <v>296394</v>
          </cell>
          <cell r="I503">
            <v>2134632</v>
          </cell>
          <cell r="J503">
            <v>0</v>
          </cell>
        </row>
        <row r="504">
          <cell r="A504" t="str">
            <v>030102</v>
          </cell>
          <cell r="B504" t="str">
            <v>38</v>
          </cell>
          <cell r="C504" t="str">
            <v>4910158</v>
          </cell>
          <cell r="D504" t="str">
            <v>무늬목판넬 (OAK)</v>
          </cell>
          <cell r="E504" t="str">
            <v>WD-1</v>
          </cell>
          <cell r="F504" t="str">
            <v>M2</v>
          </cell>
          <cell r="G504">
            <v>126.36</v>
          </cell>
          <cell r="H504">
            <v>11095</v>
          </cell>
          <cell r="I504">
            <v>116214</v>
          </cell>
          <cell r="J504">
            <v>0</v>
          </cell>
        </row>
        <row r="505">
          <cell r="A505" t="str">
            <v>030102</v>
          </cell>
          <cell r="B505" t="str">
            <v>25</v>
          </cell>
          <cell r="C505" t="str">
            <v>4910160</v>
          </cell>
          <cell r="D505" t="str">
            <v>무늬목판넬 (홍송)</v>
          </cell>
          <cell r="E505" t="str">
            <v>WD-3</v>
          </cell>
          <cell r="F505" t="str">
            <v>M2</v>
          </cell>
          <cell r="G505">
            <v>166.65</v>
          </cell>
          <cell r="H505">
            <v>10547</v>
          </cell>
          <cell r="I505">
            <v>116214</v>
          </cell>
          <cell r="J505">
            <v>0</v>
          </cell>
        </row>
        <row r="506">
          <cell r="A506" t="str">
            <v>030102</v>
          </cell>
          <cell r="B506" t="str">
            <v>30</v>
          </cell>
          <cell r="C506" t="str">
            <v>4910162</v>
          </cell>
          <cell r="D506" t="str">
            <v>무늬목판넬 (체리)</v>
          </cell>
          <cell r="E506" t="str">
            <v>WD-5</v>
          </cell>
          <cell r="F506" t="str">
            <v>M2</v>
          </cell>
          <cell r="G506">
            <v>31.5</v>
          </cell>
          <cell r="H506">
            <v>11150</v>
          </cell>
          <cell r="I506">
            <v>116214</v>
          </cell>
          <cell r="J506">
            <v>0</v>
          </cell>
        </row>
        <row r="507">
          <cell r="A507" t="str">
            <v>030102</v>
          </cell>
          <cell r="B507" t="str">
            <v>8</v>
          </cell>
          <cell r="C507" t="str">
            <v>4910172</v>
          </cell>
          <cell r="D507" t="str">
            <v>손스침 (체리원목)</v>
          </cell>
          <cell r="E507" t="str">
            <v>직경=75</v>
          </cell>
          <cell r="F507" t="str">
            <v>M</v>
          </cell>
          <cell r="G507">
            <v>29.2</v>
          </cell>
          <cell r="H507">
            <v>27130</v>
          </cell>
          <cell r="I507">
            <v>42133</v>
          </cell>
          <cell r="J507">
            <v>0</v>
          </cell>
        </row>
        <row r="508">
          <cell r="A508" t="str">
            <v>030102</v>
          </cell>
          <cell r="B508" t="str">
            <v>28</v>
          </cell>
          <cell r="C508" t="str">
            <v>4910173</v>
          </cell>
          <cell r="D508" t="str">
            <v>무늬목판넬 (곡면) 홍송</v>
          </cell>
          <cell r="E508" t="str">
            <v>WD-3</v>
          </cell>
          <cell r="F508" t="str">
            <v>M2</v>
          </cell>
          <cell r="G508">
            <v>33.404000000000003</v>
          </cell>
          <cell r="H508">
            <v>15547</v>
          </cell>
          <cell r="I508">
            <v>131699</v>
          </cell>
          <cell r="J508">
            <v>0</v>
          </cell>
        </row>
        <row r="509">
          <cell r="A509" t="str">
            <v>030102</v>
          </cell>
          <cell r="B509" t="str">
            <v>31</v>
          </cell>
          <cell r="C509" t="str">
            <v>4910174</v>
          </cell>
          <cell r="D509" t="str">
            <v>무늬목판넬</v>
          </cell>
          <cell r="E509" t="str">
            <v>WD-2,5</v>
          </cell>
          <cell r="F509" t="str">
            <v>M2</v>
          </cell>
          <cell r="G509">
            <v>3.3</v>
          </cell>
          <cell r="H509">
            <v>15530</v>
          </cell>
          <cell r="I509">
            <v>131699</v>
          </cell>
          <cell r="J509">
            <v>0</v>
          </cell>
        </row>
        <row r="510">
          <cell r="A510" t="str">
            <v>030102</v>
          </cell>
          <cell r="B510" t="str">
            <v>35</v>
          </cell>
          <cell r="C510" t="str">
            <v>4910175</v>
          </cell>
          <cell r="D510" t="str">
            <v>WOOD FRAME (체리원목)</v>
          </cell>
          <cell r="E510" t="str">
            <v>WD-5</v>
          </cell>
          <cell r="F510" t="str">
            <v>M</v>
          </cell>
          <cell r="G510">
            <v>6</v>
          </cell>
          <cell r="H510">
            <v>43958</v>
          </cell>
          <cell r="I510">
            <v>69162</v>
          </cell>
          <cell r="J510">
            <v>0</v>
          </cell>
        </row>
        <row r="511">
          <cell r="A511" t="str">
            <v>030102</v>
          </cell>
          <cell r="B511" t="str">
            <v>17</v>
          </cell>
          <cell r="C511" t="str">
            <v>4913004</v>
          </cell>
          <cell r="D511" t="str">
            <v>METAL STUD</v>
          </cell>
          <cell r="E511" t="str">
            <v>50*45*0.8</v>
          </cell>
          <cell r="F511" t="str">
            <v>M2</v>
          </cell>
          <cell r="G511">
            <v>464.16</v>
          </cell>
          <cell r="H511">
            <v>5346</v>
          </cell>
          <cell r="I511">
            <v>21115</v>
          </cell>
          <cell r="J511">
            <v>0</v>
          </cell>
        </row>
        <row r="512">
          <cell r="A512" t="str">
            <v>030102</v>
          </cell>
          <cell r="B512" t="str">
            <v>18</v>
          </cell>
          <cell r="C512" t="str">
            <v>4913007</v>
          </cell>
          <cell r="D512" t="str">
            <v>METAL STUD(ROUND)</v>
          </cell>
          <cell r="E512" t="str">
            <v>50*45*0.8</v>
          </cell>
          <cell r="F512" t="str">
            <v>M2</v>
          </cell>
          <cell r="G512">
            <v>41.24</v>
          </cell>
          <cell r="H512">
            <v>5346</v>
          </cell>
          <cell r="I512">
            <v>23226</v>
          </cell>
          <cell r="J512">
            <v>0</v>
          </cell>
        </row>
        <row r="513">
          <cell r="A513" t="str">
            <v>030102</v>
          </cell>
          <cell r="B513" t="str">
            <v>13</v>
          </cell>
          <cell r="C513" t="str">
            <v>4913010</v>
          </cell>
          <cell r="D513" t="str">
            <v>논스립설치</v>
          </cell>
          <cell r="E513" t="str">
            <v>황동 50MM</v>
          </cell>
          <cell r="F513" t="str">
            <v>M</v>
          </cell>
          <cell r="G513">
            <v>36</v>
          </cell>
          <cell r="H513">
            <v>1600</v>
          </cell>
          <cell r="I513">
            <v>5535</v>
          </cell>
          <cell r="J513">
            <v>0</v>
          </cell>
        </row>
        <row r="514">
          <cell r="A514" t="str">
            <v>030102</v>
          </cell>
          <cell r="B514" t="str">
            <v>93</v>
          </cell>
          <cell r="C514" t="str">
            <v>4913014</v>
          </cell>
          <cell r="D514" t="str">
            <v>METAL STUD</v>
          </cell>
          <cell r="E514" t="str">
            <v>65*45*0.8</v>
          </cell>
          <cell r="F514" t="str">
            <v>M2</v>
          </cell>
          <cell r="G514">
            <v>134.16</v>
          </cell>
          <cell r="H514">
            <v>5670</v>
          </cell>
          <cell r="I514">
            <v>21115</v>
          </cell>
          <cell r="J514">
            <v>0</v>
          </cell>
        </row>
        <row r="515">
          <cell r="A515" t="str">
            <v>030102</v>
          </cell>
          <cell r="B515" t="str">
            <v>26</v>
          </cell>
          <cell r="C515" t="str">
            <v>4913037</v>
          </cell>
          <cell r="D515" t="str">
            <v>걸레받이(홍송)</v>
          </cell>
          <cell r="E515" t="str">
            <v>WD-3</v>
          </cell>
          <cell r="F515" t="str">
            <v>M</v>
          </cell>
          <cell r="G515">
            <v>237.8</v>
          </cell>
          <cell r="H515">
            <v>1926</v>
          </cell>
          <cell r="I515">
            <v>14018</v>
          </cell>
          <cell r="J515">
            <v>0</v>
          </cell>
        </row>
        <row r="516">
          <cell r="A516" t="str">
            <v>030102</v>
          </cell>
          <cell r="B516" t="str">
            <v>27</v>
          </cell>
          <cell r="C516" t="str">
            <v>4913038</v>
          </cell>
          <cell r="D516" t="str">
            <v>걸레받이(홍송) (ROUND)</v>
          </cell>
          <cell r="E516" t="str">
            <v>WD-3</v>
          </cell>
          <cell r="F516" t="str">
            <v>M</v>
          </cell>
          <cell r="G516">
            <v>1.37</v>
          </cell>
          <cell r="H516">
            <v>1744</v>
          </cell>
          <cell r="I516">
            <v>13219</v>
          </cell>
          <cell r="J516">
            <v>0</v>
          </cell>
        </row>
        <row r="517">
          <cell r="A517" t="str">
            <v>030102</v>
          </cell>
          <cell r="B517" t="str">
            <v>34</v>
          </cell>
          <cell r="C517" t="str">
            <v>4913039</v>
          </cell>
          <cell r="D517" t="str">
            <v>걸레받이(체리)</v>
          </cell>
          <cell r="E517" t="str">
            <v>WD-5</v>
          </cell>
          <cell r="F517" t="str">
            <v>M</v>
          </cell>
          <cell r="G517">
            <v>3</v>
          </cell>
          <cell r="H517">
            <v>1660</v>
          </cell>
          <cell r="I517">
            <v>14018</v>
          </cell>
          <cell r="J517">
            <v>0</v>
          </cell>
        </row>
        <row r="518">
          <cell r="A518" t="str">
            <v>030102</v>
          </cell>
          <cell r="B518" t="str">
            <v>14</v>
          </cell>
          <cell r="C518" t="str">
            <v>4913130</v>
          </cell>
          <cell r="D518" t="str">
            <v>핸드레일</v>
          </cell>
          <cell r="E518" t="str">
            <v>ST'L ø50 H:900</v>
          </cell>
          <cell r="F518" t="str">
            <v>M</v>
          </cell>
          <cell r="G518">
            <v>24.9</v>
          </cell>
          <cell r="H518">
            <v>3129</v>
          </cell>
          <cell r="I518">
            <v>16405</v>
          </cell>
          <cell r="J518">
            <v>39</v>
          </cell>
        </row>
        <row r="519">
          <cell r="A519" t="str">
            <v>030102</v>
          </cell>
          <cell r="B519" t="str">
            <v>1</v>
          </cell>
          <cell r="C519" t="str">
            <v>4913793</v>
          </cell>
          <cell r="D519" t="str">
            <v>각파이프구조틀</v>
          </cell>
          <cell r="E519" t="str">
            <v>50*30*2.3</v>
          </cell>
          <cell r="F519" t="str">
            <v>M2</v>
          </cell>
          <cell r="G519">
            <v>264.64999999999998</v>
          </cell>
          <cell r="H519">
            <v>5875</v>
          </cell>
          <cell r="I519">
            <v>32587</v>
          </cell>
          <cell r="J519">
            <v>123</v>
          </cell>
        </row>
        <row r="520">
          <cell r="A520" t="str">
            <v>030102</v>
          </cell>
          <cell r="B520" t="str">
            <v>2</v>
          </cell>
          <cell r="C520" t="str">
            <v>4913794</v>
          </cell>
          <cell r="D520" t="str">
            <v>각파이프구조틀 (ROUND)</v>
          </cell>
          <cell r="E520" t="str">
            <v>50*30*2.3</v>
          </cell>
          <cell r="F520" t="str">
            <v>M2</v>
          </cell>
          <cell r="G520">
            <v>44.3</v>
          </cell>
          <cell r="H520">
            <v>7635</v>
          </cell>
          <cell r="I520">
            <v>42319</v>
          </cell>
          <cell r="J520">
            <v>160</v>
          </cell>
        </row>
        <row r="521">
          <cell r="A521" t="str">
            <v>030102</v>
          </cell>
          <cell r="B521" t="str">
            <v>10</v>
          </cell>
          <cell r="C521" t="str">
            <v>4915009</v>
          </cell>
          <cell r="D521" t="str">
            <v>유리끼우기및닦기</v>
          </cell>
          <cell r="E521" t="str">
            <v>T=12,강화유리</v>
          </cell>
          <cell r="F521" t="str">
            <v>M2</v>
          </cell>
          <cell r="G521">
            <v>41.93</v>
          </cell>
          <cell r="H521">
            <v>39889</v>
          </cell>
          <cell r="I521">
            <v>22944</v>
          </cell>
          <cell r="J521">
            <v>0</v>
          </cell>
        </row>
        <row r="522">
          <cell r="A522" t="str">
            <v>030102</v>
          </cell>
          <cell r="B522" t="str">
            <v>62</v>
          </cell>
          <cell r="C522" t="str">
            <v>4915010</v>
          </cell>
          <cell r="D522" t="str">
            <v>유리끼우기및닦기</v>
          </cell>
          <cell r="E522" t="str">
            <v>T=10,강화유리</v>
          </cell>
          <cell r="F522" t="str">
            <v>M2</v>
          </cell>
          <cell r="G522">
            <v>6.93</v>
          </cell>
          <cell r="H522">
            <v>32574</v>
          </cell>
          <cell r="I522">
            <v>22944</v>
          </cell>
          <cell r="J522">
            <v>0</v>
          </cell>
        </row>
        <row r="523">
          <cell r="A523" t="str">
            <v>030102</v>
          </cell>
          <cell r="B523" t="str">
            <v>72</v>
          </cell>
          <cell r="C523" t="str">
            <v>4915011</v>
          </cell>
          <cell r="D523" t="str">
            <v>유리끼우기및닦기</v>
          </cell>
          <cell r="E523" t="str">
            <v>T=8,강화유리</v>
          </cell>
          <cell r="F523" t="str">
            <v>M2</v>
          </cell>
          <cell r="G523">
            <v>22.75</v>
          </cell>
          <cell r="H523">
            <v>25523</v>
          </cell>
          <cell r="I523">
            <v>17010</v>
          </cell>
          <cell r="J523">
            <v>0</v>
          </cell>
        </row>
        <row r="524">
          <cell r="A524" t="str">
            <v>030102</v>
          </cell>
          <cell r="B524" t="str">
            <v>81</v>
          </cell>
          <cell r="C524" t="str">
            <v>4915013</v>
          </cell>
          <cell r="D524" t="str">
            <v>유리끼우기및닦기 (곡면)</v>
          </cell>
          <cell r="E524" t="str">
            <v>T=10,강화유리</v>
          </cell>
          <cell r="F524" t="str">
            <v>M2</v>
          </cell>
          <cell r="G524">
            <v>13.68</v>
          </cell>
          <cell r="H524">
            <v>52118</v>
          </cell>
          <cell r="I524">
            <v>36710</v>
          </cell>
          <cell r="J524">
            <v>0</v>
          </cell>
        </row>
        <row r="525">
          <cell r="A525" t="str">
            <v>030102</v>
          </cell>
          <cell r="B525" t="str">
            <v>83</v>
          </cell>
          <cell r="C525" t="str">
            <v>4915035</v>
          </cell>
          <cell r="D525" t="str">
            <v>유리칸막이</v>
          </cell>
          <cell r="E525" t="str">
            <v>300*1300</v>
          </cell>
          <cell r="F525" t="str">
            <v>EA</v>
          </cell>
          <cell r="G525">
            <v>5</v>
          </cell>
          <cell r="H525">
            <v>12703</v>
          </cell>
          <cell r="I525">
            <v>8948</v>
          </cell>
          <cell r="J525">
            <v>0</v>
          </cell>
        </row>
        <row r="526">
          <cell r="A526" t="str">
            <v>030102</v>
          </cell>
          <cell r="B526" t="str">
            <v>36</v>
          </cell>
          <cell r="C526" t="str">
            <v>4916255</v>
          </cell>
          <cell r="D526" t="str">
            <v>ALL PUTTY</v>
          </cell>
          <cell r="F526" t="str">
            <v>M2</v>
          </cell>
          <cell r="G526">
            <v>492.2</v>
          </cell>
          <cell r="H526">
            <v>1336</v>
          </cell>
          <cell r="I526">
            <v>5426</v>
          </cell>
          <cell r="J526">
            <v>0</v>
          </cell>
        </row>
        <row r="527">
          <cell r="A527" t="str">
            <v>030102</v>
          </cell>
          <cell r="B527" t="str">
            <v>45</v>
          </cell>
          <cell r="C527" t="str">
            <v>4916718</v>
          </cell>
          <cell r="D527" t="str">
            <v>비닐페인트</v>
          </cell>
          <cell r="F527" t="str">
            <v>M2</v>
          </cell>
          <cell r="G527">
            <v>7.74</v>
          </cell>
          <cell r="H527">
            <v>792</v>
          </cell>
          <cell r="I527">
            <v>4281</v>
          </cell>
          <cell r="J527">
            <v>0</v>
          </cell>
        </row>
        <row r="528">
          <cell r="A528" t="str">
            <v>030102</v>
          </cell>
          <cell r="B528" t="str">
            <v>37</v>
          </cell>
          <cell r="C528" t="str">
            <v>4916808</v>
          </cell>
          <cell r="D528" t="str">
            <v>멀티스팩</v>
          </cell>
          <cell r="E528" t="str">
            <v>PT-5</v>
          </cell>
          <cell r="F528" t="str">
            <v>M2</v>
          </cell>
          <cell r="G528">
            <v>531.37</v>
          </cell>
          <cell r="H528">
            <v>10328</v>
          </cell>
          <cell r="I528">
            <v>18089</v>
          </cell>
          <cell r="J528">
            <v>0</v>
          </cell>
        </row>
        <row r="529">
          <cell r="A529" t="str">
            <v>030102</v>
          </cell>
          <cell r="B529" t="str">
            <v>70</v>
          </cell>
          <cell r="C529" t="str">
            <v>4917129</v>
          </cell>
          <cell r="D529" t="str">
            <v>벽지바름</v>
          </cell>
          <cell r="E529" t="str">
            <v>WC-16</v>
          </cell>
          <cell r="F529" t="str">
            <v>M2</v>
          </cell>
          <cell r="G529">
            <v>33.92</v>
          </cell>
          <cell r="H529">
            <v>6832</v>
          </cell>
          <cell r="I529">
            <v>4337</v>
          </cell>
          <cell r="J529">
            <v>0</v>
          </cell>
        </row>
        <row r="530">
          <cell r="A530" t="str">
            <v>030102</v>
          </cell>
          <cell r="B530" t="str">
            <v>76</v>
          </cell>
          <cell r="C530" t="str">
            <v>4917130</v>
          </cell>
          <cell r="D530" t="str">
            <v>벽지바름</v>
          </cell>
          <cell r="E530" t="str">
            <v>WC-17</v>
          </cell>
          <cell r="F530" t="str">
            <v>M2</v>
          </cell>
          <cell r="G530">
            <v>35.630000000000003</v>
          </cell>
          <cell r="H530">
            <v>6832</v>
          </cell>
          <cell r="I530">
            <v>4337</v>
          </cell>
          <cell r="J530">
            <v>0</v>
          </cell>
        </row>
        <row r="531">
          <cell r="A531" t="str">
            <v>030102</v>
          </cell>
          <cell r="B531" t="str">
            <v>43</v>
          </cell>
          <cell r="C531" t="str">
            <v>4917533</v>
          </cell>
          <cell r="D531" t="str">
            <v>천판넬</v>
          </cell>
          <cell r="E531" t="str">
            <v>FP-2</v>
          </cell>
          <cell r="F531" t="str">
            <v>M2</v>
          </cell>
          <cell r="G531">
            <v>20.059999999999999</v>
          </cell>
          <cell r="H531">
            <v>11329</v>
          </cell>
          <cell r="I531">
            <v>32415</v>
          </cell>
          <cell r="J531">
            <v>0</v>
          </cell>
        </row>
        <row r="532">
          <cell r="A532" t="str">
            <v>030102</v>
          </cell>
          <cell r="B532" t="str">
            <v>44</v>
          </cell>
          <cell r="C532" t="str">
            <v>4917534</v>
          </cell>
          <cell r="D532" t="str">
            <v>천판넬</v>
          </cell>
          <cell r="E532" t="str">
            <v>FP-3</v>
          </cell>
          <cell r="F532" t="str">
            <v>M2</v>
          </cell>
          <cell r="G532">
            <v>30.72</v>
          </cell>
          <cell r="H532">
            <v>25629</v>
          </cell>
          <cell r="I532">
            <v>32415</v>
          </cell>
          <cell r="J532">
            <v>0</v>
          </cell>
        </row>
        <row r="533">
          <cell r="A533" t="str">
            <v>030102</v>
          </cell>
          <cell r="B533" t="str">
            <v>99</v>
          </cell>
          <cell r="C533" t="str">
            <v>4917539</v>
          </cell>
          <cell r="D533" t="str">
            <v>루마싸이트</v>
          </cell>
          <cell r="F533" t="str">
            <v>M2</v>
          </cell>
          <cell r="G533">
            <v>0.62</v>
          </cell>
          <cell r="H533">
            <v>63800</v>
          </cell>
          <cell r="I533">
            <v>7912</v>
          </cell>
          <cell r="J533">
            <v>0</v>
          </cell>
        </row>
        <row r="534">
          <cell r="A534" t="str">
            <v>030102</v>
          </cell>
          <cell r="B534" t="str">
            <v>94</v>
          </cell>
          <cell r="C534" t="str">
            <v>4918720</v>
          </cell>
          <cell r="D534" t="str">
            <v>암면넣기</v>
          </cell>
          <cell r="E534" t="str">
            <v>#100      T:50</v>
          </cell>
          <cell r="F534" t="str">
            <v>M2</v>
          </cell>
          <cell r="G534">
            <v>536.01</v>
          </cell>
          <cell r="H534">
            <v>3300</v>
          </cell>
          <cell r="I534">
            <v>2306</v>
          </cell>
          <cell r="J534">
            <v>0</v>
          </cell>
        </row>
        <row r="535">
          <cell r="A535" t="str">
            <v>030102</v>
          </cell>
          <cell r="B535" t="str">
            <v>19</v>
          </cell>
          <cell r="C535" t="str">
            <v>4918722</v>
          </cell>
          <cell r="D535" t="str">
            <v>암면벽격자넣기</v>
          </cell>
          <cell r="E535" t="str">
            <v>#100      T:50</v>
          </cell>
          <cell r="F535" t="str">
            <v>M2</v>
          </cell>
          <cell r="G535">
            <v>370.34</v>
          </cell>
          <cell r="H535">
            <v>3300</v>
          </cell>
          <cell r="I535">
            <v>2306</v>
          </cell>
          <cell r="J535">
            <v>0</v>
          </cell>
        </row>
        <row r="536">
          <cell r="A536" t="str">
            <v>030102</v>
          </cell>
          <cell r="B536" t="str">
            <v>65</v>
          </cell>
          <cell r="C536" t="str">
            <v>4999M6T</v>
          </cell>
          <cell r="D536" t="str">
            <v>배식대상판</v>
          </cell>
          <cell r="E536" t="str">
            <v>ST-1, D=500</v>
          </cell>
          <cell r="F536" t="str">
            <v>M</v>
          </cell>
          <cell r="G536">
            <v>3.05</v>
          </cell>
          <cell r="H536">
            <v>39000</v>
          </cell>
          <cell r="I536">
            <v>94910</v>
          </cell>
          <cell r="J536">
            <v>0</v>
          </cell>
        </row>
        <row r="537">
          <cell r="A537" t="str">
            <v>030102</v>
          </cell>
          <cell r="B537" t="str">
            <v>86</v>
          </cell>
          <cell r="C537" t="str">
            <v>499E01D</v>
          </cell>
          <cell r="D537" t="str">
            <v>암면보드취부</v>
          </cell>
          <cell r="E537" t="str">
            <v>T=50</v>
          </cell>
          <cell r="F537" t="str">
            <v>M2</v>
          </cell>
          <cell r="G537">
            <v>256.58</v>
          </cell>
          <cell r="H537">
            <v>5351</v>
          </cell>
          <cell r="I537">
            <v>4362</v>
          </cell>
          <cell r="J537">
            <v>0</v>
          </cell>
        </row>
        <row r="538">
          <cell r="A538" t="str">
            <v>030102</v>
          </cell>
          <cell r="B538" t="str">
            <v>33</v>
          </cell>
          <cell r="C538" t="str">
            <v>499F03H</v>
          </cell>
          <cell r="D538" t="str">
            <v>거울붙임</v>
          </cell>
          <cell r="F538" t="str">
            <v>M2</v>
          </cell>
          <cell r="G538">
            <v>35.020000000000003</v>
          </cell>
          <cell r="H538">
            <v>14471</v>
          </cell>
          <cell r="I538">
            <v>22680</v>
          </cell>
          <cell r="J538">
            <v>0</v>
          </cell>
        </row>
        <row r="539">
          <cell r="A539" t="str">
            <v>030102</v>
          </cell>
          <cell r="B539" t="str">
            <v>97</v>
          </cell>
          <cell r="C539" t="str">
            <v>499F03J</v>
          </cell>
          <cell r="D539" t="str">
            <v>장식거울</v>
          </cell>
          <cell r="E539" t="str">
            <v>1000*1600</v>
          </cell>
          <cell r="F539" t="str">
            <v>EA</v>
          </cell>
          <cell r="G539">
            <v>2</v>
          </cell>
          <cell r="H539">
            <v>23153</v>
          </cell>
          <cell r="I539">
            <v>36288</v>
          </cell>
          <cell r="J539">
            <v>0</v>
          </cell>
        </row>
        <row r="540">
          <cell r="A540" t="str">
            <v>030102</v>
          </cell>
          <cell r="B540" t="str">
            <v>61</v>
          </cell>
          <cell r="C540" t="str">
            <v>Z000001</v>
          </cell>
          <cell r="D540" t="str">
            <v>배식대유리후레임</v>
          </cell>
          <cell r="F540" t="str">
            <v>M</v>
          </cell>
          <cell r="G540">
            <v>10.1</v>
          </cell>
          <cell r="H540">
            <v>15000</v>
          </cell>
          <cell r="I540">
            <v>0</v>
          </cell>
        </row>
        <row r="541">
          <cell r="A541" t="str">
            <v>030102</v>
          </cell>
          <cell r="B541" t="str">
            <v>64</v>
          </cell>
          <cell r="C541" t="str">
            <v>Z000004</v>
          </cell>
          <cell r="D541" t="str">
            <v>배식대구조틀</v>
          </cell>
          <cell r="F541" t="str">
            <v>M</v>
          </cell>
          <cell r="G541">
            <v>3.05</v>
          </cell>
          <cell r="H541">
            <v>131500</v>
          </cell>
          <cell r="I541">
            <v>0</v>
          </cell>
        </row>
        <row r="542">
          <cell r="A542" t="str">
            <v>030103</v>
          </cell>
          <cell r="B542" t="str">
            <v>8</v>
          </cell>
          <cell r="C542" t="str">
            <v>3910035</v>
          </cell>
          <cell r="D542" t="str">
            <v>등구멍뚫기및 보강</v>
          </cell>
          <cell r="E542" t="str">
            <v>D/L</v>
          </cell>
          <cell r="F542" t="str">
            <v>EA</v>
          </cell>
          <cell r="G542">
            <v>319</v>
          </cell>
          <cell r="H542">
            <v>3550</v>
          </cell>
        </row>
        <row r="543">
          <cell r="A543" t="str">
            <v>030103</v>
          </cell>
          <cell r="B543" t="str">
            <v>10</v>
          </cell>
          <cell r="C543" t="str">
            <v>3910036</v>
          </cell>
          <cell r="D543" t="str">
            <v>등구멍뚫기및 보강</v>
          </cell>
          <cell r="E543" t="str">
            <v>펜던트</v>
          </cell>
          <cell r="F543" t="str">
            <v>EA</v>
          </cell>
          <cell r="G543">
            <v>7</v>
          </cell>
          <cell r="H543">
            <v>6500</v>
          </cell>
        </row>
        <row r="544">
          <cell r="A544" t="str">
            <v>030103</v>
          </cell>
          <cell r="B544" t="str">
            <v>22</v>
          </cell>
          <cell r="C544" t="str">
            <v>3910082</v>
          </cell>
          <cell r="D544" t="str">
            <v>파라보릭 루버</v>
          </cell>
          <cell r="F544" t="str">
            <v>M2</v>
          </cell>
          <cell r="G544">
            <v>1.89</v>
          </cell>
          <cell r="H544">
            <v>80750</v>
          </cell>
          <cell r="I544">
            <v>0</v>
          </cell>
          <cell r="J544">
            <v>0</v>
          </cell>
        </row>
        <row r="545">
          <cell r="A545" t="str">
            <v>030103</v>
          </cell>
          <cell r="B545" t="str">
            <v>56</v>
          </cell>
          <cell r="C545" t="str">
            <v>3910139</v>
          </cell>
          <cell r="D545" t="str">
            <v>스프러스판넬</v>
          </cell>
          <cell r="F545" t="str">
            <v>M2</v>
          </cell>
          <cell r="G545">
            <v>48</v>
          </cell>
          <cell r="H545">
            <v>250000</v>
          </cell>
        </row>
        <row r="546">
          <cell r="A546" t="str">
            <v>030103</v>
          </cell>
          <cell r="B546" t="str">
            <v>25</v>
          </cell>
          <cell r="C546" t="str">
            <v>3913041</v>
          </cell>
          <cell r="D546" t="str">
            <v>단천정</v>
          </cell>
          <cell r="E546" t="str">
            <v>75*300</v>
          </cell>
          <cell r="F546" t="str">
            <v>M</v>
          </cell>
          <cell r="G546">
            <v>89.5</v>
          </cell>
          <cell r="H546">
            <v>27000</v>
          </cell>
        </row>
        <row r="547">
          <cell r="A547" t="str">
            <v>030103</v>
          </cell>
          <cell r="B547" t="str">
            <v>27</v>
          </cell>
          <cell r="C547" t="str">
            <v>3913042</v>
          </cell>
          <cell r="D547" t="str">
            <v>단천정</v>
          </cell>
          <cell r="E547" t="str">
            <v>H=500</v>
          </cell>
          <cell r="F547" t="str">
            <v>M</v>
          </cell>
          <cell r="G547">
            <v>34.200000000000003</v>
          </cell>
          <cell r="H547">
            <v>35000</v>
          </cell>
        </row>
        <row r="548">
          <cell r="A548" t="str">
            <v>030103</v>
          </cell>
          <cell r="B548" t="str">
            <v>29</v>
          </cell>
          <cell r="C548" t="str">
            <v>3913043</v>
          </cell>
          <cell r="D548" t="str">
            <v>단천정</v>
          </cell>
          <cell r="E548" t="str">
            <v>H=100</v>
          </cell>
          <cell r="F548" t="str">
            <v>M</v>
          </cell>
          <cell r="G548">
            <v>13.6</v>
          </cell>
          <cell r="H548">
            <v>10000</v>
          </cell>
        </row>
        <row r="549">
          <cell r="A549" t="str">
            <v>030103</v>
          </cell>
          <cell r="B549" t="str">
            <v>31</v>
          </cell>
          <cell r="C549" t="str">
            <v>3913044</v>
          </cell>
          <cell r="D549" t="str">
            <v>단천정</v>
          </cell>
          <cell r="E549" t="str">
            <v>H=250</v>
          </cell>
          <cell r="F549" t="str">
            <v>M</v>
          </cell>
          <cell r="G549">
            <v>6.1</v>
          </cell>
          <cell r="H549">
            <v>18000</v>
          </cell>
        </row>
        <row r="550">
          <cell r="A550" t="str">
            <v>030103</v>
          </cell>
          <cell r="B550" t="str">
            <v>33</v>
          </cell>
          <cell r="C550" t="str">
            <v>3913045</v>
          </cell>
          <cell r="D550" t="str">
            <v>단천정 (ROUND)</v>
          </cell>
          <cell r="E550" t="str">
            <v>H=250</v>
          </cell>
          <cell r="F550" t="str">
            <v>M</v>
          </cell>
          <cell r="G550">
            <v>9.5</v>
          </cell>
          <cell r="H550">
            <v>23000</v>
          </cell>
        </row>
        <row r="551">
          <cell r="A551" t="str">
            <v>030103</v>
          </cell>
          <cell r="B551" t="str">
            <v>35</v>
          </cell>
          <cell r="C551" t="str">
            <v>3913046</v>
          </cell>
          <cell r="D551" t="str">
            <v>ST'L BOX</v>
          </cell>
          <cell r="E551" t="str">
            <v>300*180*300</v>
          </cell>
          <cell r="F551" t="str">
            <v>M</v>
          </cell>
          <cell r="G551">
            <v>180.8</v>
          </cell>
          <cell r="H551">
            <v>52000</v>
          </cell>
        </row>
        <row r="552">
          <cell r="A552" t="str">
            <v>030103</v>
          </cell>
          <cell r="B552" t="str">
            <v>41</v>
          </cell>
          <cell r="C552" t="str">
            <v>3913047</v>
          </cell>
          <cell r="D552" t="str">
            <v>간접등박스</v>
          </cell>
          <cell r="E552" t="str">
            <v>200*250*120</v>
          </cell>
          <cell r="F552" t="str">
            <v>M</v>
          </cell>
          <cell r="G552">
            <v>16.8</v>
          </cell>
          <cell r="H552">
            <v>57000</v>
          </cell>
        </row>
        <row r="553">
          <cell r="A553" t="str">
            <v>030103</v>
          </cell>
          <cell r="B553" t="str">
            <v>43</v>
          </cell>
          <cell r="C553" t="str">
            <v>3913048</v>
          </cell>
          <cell r="D553" t="str">
            <v>간접등박스</v>
          </cell>
          <cell r="E553" t="str">
            <v>300*200*120</v>
          </cell>
          <cell r="F553" t="str">
            <v>M</v>
          </cell>
          <cell r="G553">
            <v>34.200000000000003</v>
          </cell>
          <cell r="H553">
            <v>50000</v>
          </cell>
        </row>
        <row r="554">
          <cell r="A554" t="str">
            <v>030103</v>
          </cell>
          <cell r="B554" t="str">
            <v>45</v>
          </cell>
          <cell r="C554" t="str">
            <v>3913049</v>
          </cell>
          <cell r="D554" t="str">
            <v>간접등박스</v>
          </cell>
          <cell r="E554" t="str">
            <v>50*200*120</v>
          </cell>
          <cell r="F554" t="str">
            <v>M</v>
          </cell>
          <cell r="G554">
            <v>107</v>
          </cell>
          <cell r="H554">
            <v>25000</v>
          </cell>
        </row>
        <row r="555">
          <cell r="A555" t="str">
            <v>030103</v>
          </cell>
          <cell r="B555" t="str">
            <v>47</v>
          </cell>
          <cell r="C555" t="str">
            <v>3913050</v>
          </cell>
          <cell r="D555" t="str">
            <v>간접등박스</v>
          </cell>
          <cell r="E555" t="str">
            <v>200*200*200</v>
          </cell>
          <cell r="F555" t="str">
            <v>M</v>
          </cell>
          <cell r="G555">
            <v>110.8</v>
          </cell>
          <cell r="H555">
            <v>42000</v>
          </cell>
        </row>
        <row r="556">
          <cell r="A556" t="str">
            <v>030103</v>
          </cell>
          <cell r="B556" t="str">
            <v>37</v>
          </cell>
          <cell r="C556" t="str">
            <v>3913051</v>
          </cell>
          <cell r="D556" t="str">
            <v>커텐박스</v>
          </cell>
          <cell r="E556" t="str">
            <v>250*200</v>
          </cell>
          <cell r="F556" t="str">
            <v>M</v>
          </cell>
          <cell r="G556">
            <v>126.5</v>
          </cell>
          <cell r="H556">
            <v>35000</v>
          </cell>
          <cell r="J556">
            <v>0</v>
          </cell>
        </row>
        <row r="557">
          <cell r="A557" t="str">
            <v>030103</v>
          </cell>
          <cell r="B557" t="str">
            <v>39</v>
          </cell>
          <cell r="C557" t="str">
            <v>3913052</v>
          </cell>
          <cell r="D557" t="str">
            <v>커텐박스</v>
          </cell>
          <cell r="E557" t="str">
            <v>500*430</v>
          </cell>
          <cell r="F557" t="str">
            <v>M</v>
          </cell>
          <cell r="G557">
            <v>24.8</v>
          </cell>
          <cell r="H557">
            <v>65000</v>
          </cell>
        </row>
        <row r="558">
          <cell r="A558" t="str">
            <v>030103</v>
          </cell>
          <cell r="B558" t="str">
            <v>49</v>
          </cell>
          <cell r="C558" t="str">
            <v>3913053</v>
          </cell>
          <cell r="D558" t="str">
            <v>등박스</v>
          </cell>
          <cell r="E558" t="str">
            <v>300*500*300</v>
          </cell>
          <cell r="F558" t="str">
            <v>M</v>
          </cell>
          <cell r="G558">
            <v>3.78</v>
          </cell>
          <cell r="H558">
            <v>82000</v>
          </cell>
        </row>
        <row r="559">
          <cell r="A559" t="str">
            <v>030103</v>
          </cell>
          <cell r="B559" t="str">
            <v>51</v>
          </cell>
          <cell r="C559" t="str">
            <v>3913054</v>
          </cell>
          <cell r="D559" t="str">
            <v>ST'L ROUND 천정</v>
          </cell>
          <cell r="E559" t="str">
            <v>L=2100</v>
          </cell>
          <cell r="F559" t="str">
            <v>M</v>
          </cell>
          <cell r="G559">
            <v>10.71</v>
          </cell>
          <cell r="H559">
            <v>190000</v>
          </cell>
        </row>
        <row r="560">
          <cell r="A560" t="str">
            <v>030103</v>
          </cell>
          <cell r="B560" t="str">
            <v>60</v>
          </cell>
          <cell r="C560" t="str">
            <v>3913073</v>
          </cell>
          <cell r="D560" t="str">
            <v>광천정</v>
          </cell>
          <cell r="F560" t="str">
            <v>M</v>
          </cell>
          <cell r="G560">
            <v>40</v>
          </cell>
          <cell r="H560">
            <v>63000</v>
          </cell>
        </row>
        <row r="561">
          <cell r="A561" t="str">
            <v>030103</v>
          </cell>
          <cell r="B561" t="str">
            <v>63</v>
          </cell>
          <cell r="C561" t="str">
            <v>3913081</v>
          </cell>
          <cell r="D561" t="str">
            <v>단천정</v>
          </cell>
          <cell r="E561" t="str">
            <v>800*1000</v>
          </cell>
          <cell r="F561" t="str">
            <v>M</v>
          </cell>
          <cell r="G561">
            <v>32</v>
          </cell>
          <cell r="H561">
            <v>130000</v>
          </cell>
        </row>
        <row r="562">
          <cell r="A562" t="str">
            <v>030103</v>
          </cell>
          <cell r="B562" t="str">
            <v>65</v>
          </cell>
          <cell r="C562" t="str">
            <v>3913082</v>
          </cell>
          <cell r="D562" t="str">
            <v>단천정(곡선)</v>
          </cell>
          <cell r="E562" t="str">
            <v>H=350</v>
          </cell>
          <cell r="F562" t="str">
            <v>M</v>
          </cell>
          <cell r="G562">
            <v>6</v>
          </cell>
          <cell r="H562">
            <v>40000</v>
          </cell>
        </row>
        <row r="563">
          <cell r="A563" t="str">
            <v>030103</v>
          </cell>
          <cell r="B563" t="str">
            <v>67</v>
          </cell>
          <cell r="C563" t="str">
            <v>3913083</v>
          </cell>
          <cell r="D563" t="str">
            <v>단천정(곡선)</v>
          </cell>
          <cell r="E563" t="str">
            <v>350*200*350</v>
          </cell>
          <cell r="F563" t="str">
            <v>M</v>
          </cell>
          <cell r="G563">
            <v>3</v>
          </cell>
          <cell r="H563">
            <v>100000</v>
          </cell>
        </row>
        <row r="564">
          <cell r="A564" t="str">
            <v>030103</v>
          </cell>
          <cell r="B564" t="str">
            <v>91</v>
          </cell>
          <cell r="C564" t="str">
            <v>3913084</v>
          </cell>
          <cell r="D564" t="str">
            <v>커텐박스</v>
          </cell>
          <cell r="F564" t="str">
            <v>M</v>
          </cell>
          <cell r="G564">
            <v>19</v>
          </cell>
          <cell r="H564">
            <v>32300</v>
          </cell>
        </row>
        <row r="565">
          <cell r="A565" t="str">
            <v>030103</v>
          </cell>
          <cell r="B565" t="str">
            <v>71</v>
          </cell>
          <cell r="C565" t="str">
            <v>3913086</v>
          </cell>
          <cell r="D565" t="str">
            <v>광천정 몰딩(직선)</v>
          </cell>
          <cell r="F565" t="str">
            <v>M</v>
          </cell>
          <cell r="G565">
            <v>20</v>
          </cell>
          <cell r="H565">
            <v>15000</v>
          </cell>
        </row>
        <row r="566">
          <cell r="A566" t="str">
            <v>030103</v>
          </cell>
          <cell r="B566" t="str">
            <v>69</v>
          </cell>
          <cell r="C566" t="str">
            <v>3913087</v>
          </cell>
          <cell r="D566" t="str">
            <v>광천정 몰딩(곡선)</v>
          </cell>
          <cell r="F566" t="str">
            <v>M</v>
          </cell>
          <cell r="G566">
            <v>236</v>
          </cell>
          <cell r="H566">
            <v>20000</v>
          </cell>
        </row>
        <row r="567">
          <cell r="A567" t="str">
            <v>030103</v>
          </cell>
          <cell r="B567" t="str">
            <v>75</v>
          </cell>
          <cell r="C567" t="str">
            <v>3913088</v>
          </cell>
          <cell r="D567" t="str">
            <v>간접등박스</v>
          </cell>
          <cell r="E567" t="str">
            <v>300*600*30</v>
          </cell>
          <cell r="F567" t="str">
            <v>EA</v>
          </cell>
          <cell r="G567">
            <v>6</v>
          </cell>
          <cell r="H567">
            <v>90000</v>
          </cell>
        </row>
        <row r="568">
          <cell r="A568" t="str">
            <v>030103</v>
          </cell>
          <cell r="B568" t="str">
            <v>73</v>
          </cell>
          <cell r="C568" t="str">
            <v>3913089</v>
          </cell>
          <cell r="D568" t="str">
            <v>내림등박스</v>
          </cell>
          <cell r="E568" t="str">
            <v>D=800</v>
          </cell>
          <cell r="F568" t="str">
            <v>M</v>
          </cell>
          <cell r="G568">
            <v>10</v>
          </cell>
          <cell r="H568">
            <v>60000</v>
          </cell>
        </row>
        <row r="569">
          <cell r="A569" t="str">
            <v>030103</v>
          </cell>
          <cell r="B569" t="str">
            <v>77</v>
          </cell>
          <cell r="C569" t="str">
            <v>3913091</v>
          </cell>
          <cell r="D569" t="str">
            <v>등박스</v>
          </cell>
          <cell r="E569" t="str">
            <v>550*250*550</v>
          </cell>
          <cell r="F569" t="str">
            <v>M</v>
          </cell>
          <cell r="G569">
            <v>6</v>
          </cell>
          <cell r="H569">
            <v>100000</v>
          </cell>
        </row>
        <row r="570">
          <cell r="A570" t="str">
            <v>030103</v>
          </cell>
          <cell r="B570" t="str">
            <v>79</v>
          </cell>
          <cell r="C570" t="str">
            <v>3913092</v>
          </cell>
          <cell r="D570" t="str">
            <v>등박스</v>
          </cell>
          <cell r="E570" t="str">
            <v>250*300*250</v>
          </cell>
          <cell r="F570" t="str">
            <v>M</v>
          </cell>
          <cell r="G570">
            <v>23</v>
          </cell>
          <cell r="H570">
            <v>65000</v>
          </cell>
        </row>
        <row r="571">
          <cell r="A571" t="str">
            <v>030103</v>
          </cell>
          <cell r="B571" t="str">
            <v>81</v>
          </cell>
          <cell r="C571" t="str">
            <v>3913094</v>
          </cell>
          <cell r="D571" t="str">
            <v>등박스</v>
          </cell>
          <cell r="E571" t="str">
            <v>200*200*1000</v>
          </cell>
          <cell r="F571" t="str">
            <v>EA</v>
          </cell>
          <cell r="G571">
            <v>4</v>
          </cell>
          <cell r="H571">
            <v>100000</v>
          </cell>
        </row>
        <row r="572">
          <cell r="A572" t="str">
            <v>030103</v>
          </cell>
          <cell r="B572" t="str">
            <v>83</v>
          </cell>
          <cell r="C572" t="str">
            <v>3913095</v>
          </cell>
          <cell r="D572" t="str">
            <v>등박스</v>
          </cell>
          <cell r="E572" t="str">
            <v>200*200*500</v>
          </cell>
          <cell r="F572" t="str">
            <v>EA</v>
          </cell>
          <cell r="G572">
            <v>1</v>
          </cell>
          <cell r="H572">
            <v>70000</v>
          </cell>
        </row>
        <row r="573">
          <cell r="A573" t="str">
            <v>030103</v>
          </cell>
          <cell r="B573" t="str">
            <v>85</v>
          </cell>
          <cell r="C573" t="str">
            <v>3913096</v>
          </cell>
          <cell r="D573" t="str">
            <v>등박스</v>
          </cell>
          <cell r="E573" t="str">
            <v>500*200</v>
          </cell>
          <cell r="F573" t="str">
            <v>M</v>
          </cell>
          <cell r="G573">
            <v>10</v>
          </cell>
          <cell r="H573">
            <v>50000</v>
          </cell>
        </row>
        <row r="574">
          <cell r="A574" t="str">
            <v>030103</v>
          </cell>
          <cell r="B574" t="str">
            <v>87</v>
          </cell>
          <cell r="C574" t="str">
            <v>3913097</v>
          </cell>
          <cell r="D574" t="str">
            <v>등박스</v>
          </cell>
          <cell r="E574" t="str">
            <v>300*250</v>
          </cell>
          <cell r="F574" t="str">
            <v>M</v>
          </cell>
          <cell r="G574">
            <v>5.61</v>
          </cell>
          <cell r="H574">
            <v>40000</v>
          </cell>
        </row>
        <row r="575">
          <cell r="A575" t="str">
            <v>030103</v>
          </cell>
          <cell r="B575" t="str">
            <v>89</v>
          </cell>
          <cell r="C575" t="str">
            <v>3913099</v>
          </cell>
          <cell r="D575" t="str">
            <v>광천정</v>
          </cell>
          <cell r="E575" t="str">
            <v>H=350</v>
          </cell>
          <cell r="F575" t="str">
            <v>M</v>
          </cell>
          <cell r="G575">
            <v>7</v>
          </cell>
          <cell r="H575">
            <v>63000</v>
          </cell>
        </row>
        <row r="576">
          <cell r="A576" t="str">
            <v>030103</v>
          </cell>
          <cell r="B576" t="str">
            <v>6</v>
          </cell>
          <cell r="C576" t="str">
            <v>4910017</v>
          </cell>
          <cell r="D576" t="str">
            <v>천정메지몰딩</v>
          </cell>
          <cell r="F576" t="str">
            <v>M</v>
          </cell>
          <cell r="G576">
            <v>486.2</v>
          </cell>
          <cell r="H576">
            <v>618</v>
          </cell>
          <cell r="I576">
            <v>6179</v>
          </cell>
          <cell r="J576">
            <v>0</v>
          </cell>
        </row>
        <row r="577">
          <cell r="A577" t="str">
            <v>030103</v>
          </cell>
          <cell r="B577" t="str">
            <v>18</v>
          </cell>
          <cell r="C577" t="str">
            <v>4910039</v>
          </cell>
          <cell r="D577" t="str">
            <v>합판보강띠장</v>
          </cell>
          <cell r="E577" t="str">
            <v>T=9</v>
          </cell>
          <cell r="F577" t="str">
            <v>M2</v>
          </cell>
          <cell r="G577">
            <v>34.86</v>
          </cell>
          <cell r="H577">
            <v>1669</v>
          </cell>
          <cell r="I577">
            <v>6633</v>
          </cell>
          <cell r="J577">
            <v>0</v>
          </cell>
        </row>
        <row r="578">
          <cell r="A578" t="str">
            <v>030103</v>
          </cell>
          <cell r="B578" t="str">
            <v>23</v>
          </cell>
          <cell r="C578" t="str">
            <v>4910067</v>
          </cell>
          <cell r="D578" t="str">
            <v>합판붙임</v>
          </cell>
          <cell r="E578" t="str">
            <v>T=9</v>
          </cell>
          <cell r="F578" t="str">
            <v>M2</v>
          </cell>
          <cell r="G578">
            <v>19.09</v>
          </cell>
          <cell r="H578">
            <v>4000</v>
          </cell>
          <cell r="I578">
            <v>6633</v>
          </cell>
          <cell r="J578">
            <v>0</v>
          </cell>
        </row>
        <row r="579">
          <cell r="A579" t="str">
            <v>030103</v>
          </cell>
          <cell r="B579" t="str">
            <v>2</v>
          </cell>
          <cell r="C579" t="str">
            <v>4910068</v>
          </cell>
          <cell r="D579" t="str">
            <v>석고보드취부(천정,바탕)</v>
          </cell>
          <cell r="E579" t="str">
            <v>T=9*1PLY</v>
          </cell>
          <cell r="F579" t="str">
            <v>M2</v>
          </cell>
          <cell r="G579">
            <v>1446.43</v>
          </cell>
          <cell r="H579">
            <v>1284</v>
          </cell>
          <cell r="I579">
            <v>0</v>
          </cell>
          <cell r="J579">
            <v>0</v>
          </cell>
        </row>
        <row r="580">
          <cell r="A580" t="str">
            <v>030103</v>
          </cell>
          <cell r="B580" t="str">
            <v>3</v>
          </cell>
          <cell r="C580" t="str">
            <v>4910069</v>
          </cell>
          <cell r="D580" t="str">
            <v>석고보드취부(천정,치장)</v>
          </cell>
          <cell r="E580" t="str">
            <v>T=9*1PLY</v>
          </cell>
          <cell r="F580" t="str">
            <v>M2</v>
          </cell>
          <cell r="G580">
            <v>1446.43</v>
          </cell>
          <cell r="H580">
            <v>1284</v>
          </cell>
          <cell r="I580">
            <v>8156</v>
          </cell>
          <cell r="J580">
            <v>0</v>
          </cell>
        </row>
        <row r="581">
          <cell r="A581" t="str">
            <v>030103</v>
          </cell>
          <cell r="B581" t="str">
            <v>20</v>
          </cell>
          <cell r="C581" t="str">
            <v>4910079</v>
          </cell>
          <cell r="D581" t="str">
            <v>WOOD 천정보</v>
          </cell>
          <cell r="E581" t="str">
            <v>WD-3,D=300,H=50</v>
          </cell>
          <cell r="F581" t="str">
            <v>M</v>
          </cell>
          <cell r="G581">
            <v>76.900000000000006</v>
          </cell>
          <cell r="H581">
            <v>8132</v>
          </cell>
          <cell r="I581">
            <v>68127</v>
          </cell>
          <cell r="J581">
            <v>0</v>
          </cell>
        </row>
        <row r="582">
          <cell r="A582" t="str">
            <v>030103</v>
          </cell>
          <cell r="B582" t="str">
            <v>19</v>
          </cell>
          <cell r="C582" t="str">
            <v>4910091</v>
          </cell>
          <cell r="D582" t="str">
            <v>줄눈</v>
          </cell>
          <cell r="F582" t="str">
            <v>M</v>
          </cell>
          <cell r="G582">
            <v>91</v>
          </cell>
          <cell r="H582">
            <v>1277</v>
          </cell>
          <cell r="I582">
            <v>12359</v>
          </cell>
          <cell r="J582">
            <v>0</v>
          </cell>
        </row>
        <row r="583">
          <cell r="A583" t="str">
            <v>030103</v>
          </cell>
          <cell r="B583" t="str">
            <v>14</v>
          </cell>
          <cell r="C583" t="str">
            <v>4910093</v>
          </cell>
          <cell r="D583" t="str">
            <v>람마 (홍송)</v>
          </cell>
          <cell r="E583" t="str">
            <v>WD-3 ,H=300</v>
          </cell>
          <cell r="F583" t="str">
            <v>M</v>
          </cell>
          <cell r="G583">
            <v>3.9</v>
          </cell>
          <cell r="H583">
            <v>17192</v>
          </cell>
          <cell r="I583">
            <v>135639</v>
          </cell>
          <cell r="J583">
            <v>0</v>
          </cell>
        </row>
        <row r="584">
          <cell r="A584" t="str">
            <v>030103</v>
          </cell>
          <cell r="B584" t="str">
            <v>54</v>
          </cell>
          <cell r="C584" t="str">
            <v>4910094</v>
          </cell>
          <cell r="D584" t="str">
            <v>밤라이트취부</v>
          </cell>
          <cell r="F584" t="str">
            <v>M2</v>
          </cell>
          <cell r="G584">
            <v>50</v>
          </cell>
          <cell r="H584">
            <v>1725</v>
          </cell>
          <cell r="I584">
            <v>4182</v>
          </cell>
          <cell r="J584">
            <v>0</v>
          </cell>
        </row>
        <row r="585">
          <cell r="A585" t="str">
            <v>030103</v>
          </cell>
          <cell r="B585" t="str">
            <v>17</v>
          </cell>
          <cell r="C585" t="str">
            <v>4910160</v>
          </cell>
          <cell r="D585" t="str">
            <v>무늬목판넬 (홍송)</v>
          </cell>
          <cell r="E585" t="str">
            <v>WD-3</v>
          </cell>
          <cell r="F585" t="str">
            <v>M2</v>
          </cell>
          <cell r="G585">
            <v>34.86</v>
          </cell>
          <cell r="H585">
            <v>10547</v>
          </cell>
          <cell r="I585">
            <v>116214</v>
          </cell>
          <cell r="J585">
            <v>0</v>
          </cell>
        </row>
        <row r="586">
          <cell r="A586" t="str">
            <v>030103</v>
          </cell>
          <cell r="B586" t="str">
            <v>1</v>
          </cell>
          <cell r="C586" t="str">
            <v>4913001</v>
          </cell>
          <cell r="D586" t="str">
            <v>경량철골천정틀</v>
          </cell>
          <cell r="E586" t="str">
            <v>M-BAR</v>
          </cell>
          <cell r="F586" t="str">
            <v>M2</v>
          </cell>
          <cell r="G586">
            <v>1806.1</v>
          </cell>
          <cell r="H586">
            <v>2341</v>
          </cell>
          <cell r="I586">
            <v>15366</v>
          </cell>
          <cell r="J586">
            <v>0</v>
          </cell>
        </row>
        <row r="587">
          <cell r="A587" t="str">
            <v>030103</v>
          </cell>
          <cell r="B587" t="str">
            <v>12</v>
          </cell>
          <cell r="C587" t="str">
            <v>4913003</v>
          </cell>
          <cell r="D587" t="str">
            <v>경량철골천정틀</v>
          </cell>
          <cell r="E587" t="str">
            <v>T-BAR</v>
          </cell>
          <cell r="F587" t="str">
            <v>M2</v>
          </cell>
          <cell r="G587">
            <v>72.83</v>
          </cell>
          <cell r="H587">
            <v>4329</v>
          </cell>
          <cell r="I587">
            <v>15366</v>
          </cell>
          <cell r="J587">
            <v>0</v>
          </cell>
        </row>
        <row r="588">
          <cell r="A588" t="str">
            <v>030103</v>
          </cell>
          <cell r="B588" t="str">
            <v>57</v>
          </cell>
          <cell r="C588" t="str">
            <v>4913006</v>
          </cell>
          <cell r="D588" t="str">
            <v>AL몰딩설치</v>
          </cell>
          <cell r="F588" t="str">
            <v>M</v>
          </cell>
          <cell r="G588">
            <v>137</v>
          </cell>
          <cell r="H588">
            <v>1085</v>
          </cell>
          <cell r="I588">
            <v>2096</v>
          </cell>
          <cell r="J588">
            <v>0</v>
          </cell>
        </row>
        <row r="589">
          <cell r="A589" t="str">
            <v>030103</v>
          </cell>
          <cell r="B589" t="str">
            <v>11</v>
          </cell>
          <cell r="C589" t="str">
            <v>4913171</v>
          </cell>
          <cell r="D589" t="str">
            <v>점검구</v>
          </cell>
          <cell r="E589" t="str">
            <v>STL 600*600</v>
          </cell>
          <cell r="F589" t="str">
            <v>개소</v>
          </cell>
          <cell r="G589">
            <v>23</v>
          </cell>
          <cell r="H589">
            <v>9228</v>
          </cell>
          <cell r="I589">
            <v>47338</v>
          </cell>
          <cell r="J589">
            <v>163</v>
          </cell>
        </row>
        <row r="590">
          <cell r="A590" t="str">
            <v>030103</v>
          </cell>
          <cell r="B590" t="str">
            <v>58</v>
          </cell>
          <cell r="C590" t="str">
            <v>4913172</v>
          </cell>
          <cell r="D590" t="str">
            <v>점검구</v>
          </cell>
          <cell r="E590" t="str">
            <v>STL 700*700</v>
          </cell>
          <cell r="F590" t="str">
            <v>개소</v>
          </cell>
          <cell r="G590">
            <v>16</v>
          </cell>
          <cell r="H590">
            <v>11643</v>
          </cell>
          <cell r="I590">
            <v>60197</v>
          </cell>
          <cell r="J590">
            <v>206</v>
          </cell>
        </row>
        <row r="591">
          <cell r="A591" t="str">
            <v>030103</v>
          </cell>
          <cell r="B591" t="str">
            <v>4</v>
          </cell>
          <cell r="C591" t="str">
            <v>4916255</v>
          </cell>
          <cell r="D591" t="str">
            <v>ALL PUTTY</v>
          </cell>
          <cell r="F591" t="str">
            <v>M2</v>
          </cell>
          <cell r="G591">
            <v>1912.54</v>
          </cell>
          <cell r="H591">
            <v>1336</v>
          </cell>
          <cell r="I591">
            <v>5426</v>
          </cell>
          <cell r="J591">
            <v>0</v>
          </cell>
        </row>
        <row r="592">
          <cell r="A592" t="str">
            <v>030103</v>
          </cell>
          <cell r="B592" t="str">
            <v>15</v>
          </cell>
          <cell r="C592" t="str">
            <v>4916702</v>
          </cell>
          <cell r="D592" t="str">
            <v>색락카 (철재면)</v>
          </cell>
          <cell r="F592" t="str">
            <v>M2</v>
          </cell>
          <cell r="G592">
            <v>2070.3000000000002</v>
          </cell>
          <cell r="H592">
            <v>2554</v>
          </cell>
          <cell r="I592">
            <v>19898</v>
          </cell>
          <cell r="J592">
            <v>0</v>
          </cell>
        </row>
        <row r="593">
          <cell r="A593" t="str">
            <v>030103</v>
          </cell>
          <cell r="B593" t="str">
            <v>5</v>
          </cell>
          <cell r="C593" t="str">
            <v>4916718</v>
          </cell>
          <cell r="D593" t="str">
            <v>비닐페인트</v>
          </cell>
          <cell r="F593" t="str">
            <v>M2</v>
          </cell>
          <cell r="G593">
            <v>1264.54</v>
          </cell>
          <cell r="H593">
            <v>792</v>
          </cell>
          <cell r="I593">
            <v>4281</v>
          </cell>
          <cell r="J593">
            <v>0</v>
          </cell>
        </row>
        <row r="594">
          <cell r="A594" t="str">
            <v>030103</v>
          </cell>
          <cell r="B594" t="str">
            <v>16</v>
          </cell>
          <cell r="C594" t="str">
            <v>4917131</v>
          </cell>
          <cell r="D594" t="str">
            <v>벽지바름</v>
          </cell>
          <cell r="E594" t="str">
            <v>WC-18</v>
          </cell>
          <cell r="F594" t="str">
            <v>M2</v>
          </cell>
          <cell r="G594">
            <v>88.18</v>
          </cell>
          <cell r="H594">
            <v>6832</v>
          </cell>
          <cell r="I594">
            <v>4337</v>
          </cell>
          <cell r="J594">
            <v>0</v>
          </cell>
        </row>
        <row r="595">
          <cell r="A595" t="str">
            <v>030103</v>
          </cell>
          <cell r="B595" t="str">
            <v>61</v>
          </cell>
          <cell r="C595" t="str">
            <v>4917143</v>
          </cell>
          <cell r="D595" t="str">
            <v>TEX 취부</v>
          </cell>
          <cell r="F595" t="str">
            <v>M2</v>
          </cell>
          <cell r="G595">
            <v>10</v>
          </cell>
          <cell r="H595">
            <v>5500</v>
          </cell>
          <cell r="I595">
            <v>0</v>
          </cell>
          <cell r="J595">
            <v>0</v>
          </cell>
        </row>
        <row r="596">
          <cell r="A596" t="str">
            <v>030103</v>
          </cell>
          <cell r="B596" t="str">
            <v>52</v>
          </cell>
          <cell r="C596" t="str">
            <v>4917538</v>
          </cell>
          <cell r="D596" t="str">
            <v>엑사판</v>
          </cell>
          <cell r="E596" t="str">
            <v>크리스탈 화이트</v>
          </cell>
          <cell r="F596" t="str">
            <v>M2</v>
          </cell>
          <cell r="G596">
            <v>297</v>
          </cell>
          <cell r="H596">
            <v>29700</v>
          </cell>
          <cell r="I596">
            <v>0</v>
          </cell>
          <cell r="J596">
            <v>0</v>
          </cell>
        </row>
        <row r="597">
          <cell r="A597" t="str">
            <v>030103</v>
          </cell>
          <cell r="B597" t="str">
            <v>13</v>
          </cell>
          <cell r="C597" t="str">
            <v>4917539</v>
          </cell>
          <cell r="D597" t="str">
            <v>루마싸이트</v>
          </cell>
          <cell r="F597" t="str">
            <v>M2</v>
          </cell>
          <cell r="G597">
            <v>112.83</v>
          </cell>
          <cell r="H597">
            <v>63800</v>
          </cell>
          <cell r="I597">
            <v>7912</v>
          </cell>
          <cell r="J597">
            <v>0</v>
          </cell>
        </row>
        <row r="598">
          <cell r="A598" t="str">
            <v>030103</v>
          </cell>
          <cell r="B598" t="str">
            <v>53</v>
          </cell>
          <cell r="C598" t="str">
            <v>4918720</v>
          </cell>
          <cell r="D598" t="str">
            <v>암면넣기</v>
          </cell>
          <cell r="E598" t="str">
            <v>#100      T:50</v>
          </cell>
          <cell r="F598" t="str">
            <v>M2</v>
          </cell>
          <cell r="G598">
            <v>98</v>
          </cell>
          <cell r="H598">
            <v>3300</v>
          </cell>
          <cell r="I598">
            <v>2306</v>
          </cell>
          <cell r="J598">
            <v>0</v>
          </cell>
        </row>
        <row r="599">
          <cell r="A599" t="str">
            <v>030104</v>
          </cell>
          <cell r="B599" t="str">
            <v>28</v>
          </cell>
          <cell r="C599" t="str">
            <v>0601113</v>
          </cell>
          <cell r="D599" t="str">
            <v>낮은장</v>
          </cell>
          <cell r="E599" t="str">
            <v>1050*700</v>
          </cell>
          <cell r="F599" t="str">
            <v>개소</v>
          </cell>
          <cell r="G599">
            <v>15</v>
          </cell>
          <cell r="H599">
            <v>600000</v>
          </cell>
          <cell r="I599">
            <v>0</v>
          </cell>
          <cell r="J599">
            <v>0</v>
          </cell>
        </row>
        <row r="600">
          <cell r="A600" t="str">
            <v>030104</v>
          </cell>
          <cell r="B600" t="str">
            <v>29</v>
          </cell>
          <cell r="C600" t="str">
            <v>0601114</v>
          </cell>
          <cell r="D600" t="str">
            <v>붙박이장</v>
          </cell>
          <cell r="E600" t="str">
            <v>750*750*2150</v>
          </cell>
          <cell r="F600" t="str">
            <v>개소</v>
          </cell>
          <cell r="G600">
            <v>1</v>
          </cell>
          <cell r="H600">
            <v>1200000</v>
          </cell>
          <cell r="I600">
            <v>0</v>
          </cell>
          <cell r="J600">
            <v>0</v>
          </cell>
        </row>
        <row r="601">
          <cell r="A601" t="str">
            <v>030104</v>
          </cell>
          <cell r="B601" t="str">
            <v>30</v>
          </cell>
          <cell r="C601" t="str">
            <v>0601115</v>
          </cell>
          <cell r="D601" t="str">
            <v>붙박이장</v>
          </cell>
          <cell r="E601" t="str">
            <v>500*500*2150</v>
          </cell>
          <cell r="F601" t="str">
            <v>개소</v>
          </cell>
          <cell r="G601">
            <v>6</v>
          </cell>
          <cell r="H601">
            <v>1000000</v>
          </cell>
          <cell r="I601">
            <v>0</v>
          </cell>
          <cell r="J601">
            <v>0</v>
          </cell>
        </row>
        <row r="602">
          <cell r="A602" t="str">
            <v>030104</v>
          </cell>
          <cell r="B602" t="str">
            <v>31</v>
          </cell>
          <cell r="C602" t="str">
            <v>0601116</v>
          </cell>
          <cell r="D602" t="str">
            <v>붙박이장</v>
          </cell>
          <cell r="E602" t="str">
            <v>500*750*2150</v>
          </cell>
          <cell r="F602" t="str">
            <v>개소</v>
          </cell>
          <cell r="G602">
            <v>3</v>
          </cell>
          <cell r="H602">
            <v>1200000</v>
          </cell>
          <cell r="I602">
            <v>0</v>
          </cell>
          <cell r="J602">
            <v>0</v>
          </cell>
        </row>
        <row r="603">
          <cell r="A603" t="str">
            <v>030104</v>
          </cell>
          <cell r="B603" t="str">
            <v>32</v>
          </cell>
          <cell r="C603" t="str">
            <v>0601117</v>
          </cell>
          <cell r="D603" t="str">
            <v>붙박이장</v>
          </cell>
          <cell r="E603" t="str">
            <v>900*500*2150</v>
          </cell>
          <cell r="F603" t="str">
            <v>개소</v>
          </cell>
          <cell r="G603">
            <v>1</v>
          </cell>
          <cell r="H603">
            <v>1350000</v>
          </cell>
          <cell r="I603">
            <v>0</v>
          </cell>
          <cell r="J603">
            <v>0</v>
          </cell>
        </row>
        <row r="604">
          <cell r="A604" t="str">
            <v>030104</v>
          </cell>
          <cell r="B604" t="str">
            <v>33</v>
          </cell>
          <cell r="C604" t="str">
            <v>0601118</v>
          </cell>
          <cell r="D604" t="str">
            <v>SNACK BAR COUNTER</v>
          </cell>
          <cell r="E604" t="str">
            <v>5300*1050</v>
          </cell>
          <cell r="F604" t="str">
            <v>개소</v>
          </cell>
          <cell r="G604">
            <v>1</v>
          </cell>
          <cell r="H604">
            <v>5100000</v>
          </cell>
          <cell r="I604">
            <v>0</v>
          </cell>
          <cell r="J604">
            <v>0</v>
          </cell>
        </row>
        <row r="605">
          <cell r="A605" t="str">
            <v>030104</v>
          </cell>
          <cell r="B605" t="str">
            <v>34</v>
          </cell>
          <cell r="C605" t="str">
            <v>0601119</v>
          </cell>
          <cell r="D605" t="str">
            <v>INFORMATION DESK</v>
          </cell>
          <cell r="E605" t="str">
            <v>600*1600*1050</v>
          </cell>
          <cell r="F605" t="str">
            <v>개소</v>
          </cell>
          <cell r="G605">
            <v>1</v>
          </cell>
          <cell r="H605">
            <v>1443000</v>
          </cell>
          <cell r="I605">
            <v>0</v>
          </cell>
          <cell r="J605">
            <v>0</v>
          </cell>
        </row>
        <row r="606">
          <cell r="A606" t="str">
            <v>030104</v>
          </cell>
          <cell r="B606" t="str">
            <v>7</v>
          </cell>
          <cell r="C606" t="str">
            <v>310109B</v>
          </cell>
          <cell r="D606" t="str">
            <v>DOOR/FRAME (일면마감)</v>
          </cell>
          <cell r="E606" t="str">
            <v>ST-2</v>
          </cell>
          <cell r="F606" t="str">
            <v>EA</v>
          </cell>
          <cell r="G606">
            <v>1</v>
          </cell>
          <cell r="H606">
            <v>800000</v>
          </cell>
          <cell r="I606">
            <v>0</v>
          </cell>
          <cell r="J606">
            <v>0</v>
          </cell>
        </row>
        <row r="607">
          <cell r="A607" t="str">
            <v>030104</v>
          </cell>
          <cell r="B607" t="str">
            <v>8</v>
          </cell>
          <cell r="C607" t="str">
            <v>310109C</v>
          </cell>
          <cell r="D607" t="str">
            <v>WOOD DOOR/FRAME</v>
          </cell>
          <cell r="E607" t="str">
            <v>WD-1,1800*2400*40</v>
          </cell>
          <cell r="F607" t="str">
            <v>EA</v>
          </cell>
          <cell r="G607">
            <v>2</v>
          </cell>
          <cell r="H607">
            <v>1500000</v>
          </cell>
          <cell r="I607">
            <v>0</v>
          </cell>
          <cell r="J607">
            <v>0</v>
          </cell>
        </row>
        <row r="608">
          <cell r="A608" t="str">
            <v>030104</v>
          </cell>
          <cell r="B608" t="str">
            <v>9</v>
          </cell>
          <cell r="C608" t="str">
            <v>310109D</v>
          </cell>
          <cell r="D608" t="str">
            <v>WOOD DOOR/FRAME</v>
          </cell>
          <cell r="E608" t="str">
            <v>WD-2,900*2400*40</v>
          </cell>
          <cell r="F608" t="str">
            <v>EA</v>
          </cell>
          <cell r="G608">
            <v>5</v>
          </cell>
          <cell r="H608">
            <v>800000</v>
          </cell>
          <cell r="I608">
            <v>0</v>
          </cell>
          <cell r="J608">
            <v>0</v>
          </cell>
        </row>
        <row r="609">
          <cell r="A609" t="str">
            <v>030104</v>
          </cell>
          <cell r="B609" t="str">
            <v>10</v>
          </cell>
          <cell r="C609" t="str">
            <v>310109E</v>
          </cell>
          <cell r="D609" t="str">
            <v>WOOD DOOR/FRAME</v>
          </cell>
          <cell r="E609" t="str">
            <v>WD-3,750*2000*30</v>
          </cell>
          <cell r="F609" t="str">
            <v>EA</v>
          </cell>
          <cell r="G609">
            <v>1</v>
          </cell>
          <cell r="H609">
            <v>750000</v>
          </cell>
          <cell r="I609">
            <v>0</v>
          </cell>
          <cell r="J609">
            <v>0</v>
          </cell>
        </row>
        <row r="610">
          <cell r="A610" t="str">
            <v>030104</v>
          </cell>
          <cell r="B610" t="str">
            <v>11</v>
          </cell>
          <cell r="C610" t="str">
            <v>310109F</v>
          </cell>
          <cell r="D610" t="str">
            <v>WOOD DOOR/FRAME</v>
          </cell>
          <cell r="E610" t="str">
            <v>WD-4,600*2000*30</v>
          </cell>
          <cell r="F610" t="str">
            <v>EA</v>
          </cell>
          <cell r="G610">
            <v>9</v>
          </cell>
          <cell r="H610">
            <v>700000</v>
          </cell>
          <cell r="I610">
            <v>0</v>
          </cell>
          <cell r="J610">
            <v>0</v>
          </cell>
        </row>
        <row r="611">
          <cell r="A611" t="str">
            <v>030104</v>
          </cell>
          <cell r="B611" t="str">
            <v>12</v>
          </cell>
          <cell r="C611" t="str">
            <v>310109G</v>
          </cell>
          <cell r="D611" t="str">
            <v>WOOD DOOR/FRAME</v>
          </cell>
          <cell r="E611" t="str">
            <v>WD-6,1720*2020*30</v>
          </cell>
          <cell r="F611" t="str">
            <v>EA</v>
          </cell>
          <cell r="G611">
            <v>1</v>
          </cell>
          <cell r="H611">
            <v>1450000</v>
          </cell>
          <cell r="I611">
            <v>0</v>
          </cell>
          <cell r="J611">
            <v>0</v>
          </cell>
        </row>
        <row r="612">
          <cell r="A612" t="str">
            <v>030104</v>
          </cell>
          <cell r="B612" t="str">
            <v>13</v>
          </cell>
          <cell r="C612" t="str">
            <v>310109H</v>
          </cell>
          <cell r="D612" t="str">
            <v>WOOD DOOR/FRAME</v>
          </cell>
          <cell r="E612" t="str">
            <v>WD-7,650*2200*40</v>
          </cell>
          <cell r="F612" t="str">
            <v>EA</v>
          </cell>
          <cell r="G612">
            <v>1</v>
          </cell>
          <cell r="H612">
            <v>700000</v>
          </cell>
          <cell r="I612">
            <v>0</v>
          </cell>
          <cell r="J612">
            <v>0</v>
          </cell>
        </row>
        <row r="613">
          <cell r="A613" t="str">
            <v>030104</v>
          </cell>
          <cell r="B613" t="str">
            <v>14</v>
          </cell>
          <cell r="C613" t="str">
            <v>310109I</v>
          </cell>
          <cell r="D613" t="str">
            <v>WOOD DOOR/FRAME</v>
          </cell>
          <cell r="E613" t="str">
            <v>WD-8,1720*2020*30</v>
          </cell>
          <cell r="F613" t="str">
            <v>EA</v>
          </cell>
          <cell r="G613">
            <v>4</v>
          </cell>
          <cell r="H613">
            <v>1450000</v>
          </cell>
          <cell r="I613">
            <v>0</v>
          </cell>
          <cell r="J613">
            <v>0</v>
          </cell>
        </row>
        <row r="614">
          <cell r="A614" t="str">
            <v>030104</v>
          </cell>
          <cell r="B614" t="str">
            <v>15</v>
          </cell>
          <cell r="C614" t="str">
            <v>310109J</v>
          </cell>
          <cell r="D614" t="str">
            <v>WOOD DOOR/FRAME</v>
          </cell>
          <cell r="E614" t="str">
            <v>WD-9,3800*2020*30</v>
          </cell>
          <cell r="F614" t="str">
            <v>EA</v>
          </cell>
          <cell r="G614">
            <v>3</v>
          </cell>
          <cell r="H614">
            <v>2800000</v>
          </cell>
          <cell r="I614">
            <v>0</v>
          </cell>
          <cell r="J614">
            <v>0</v>
          </cell>
        </row>
        <row r="615">
          <cell r="A615" t="str">
            <v>030104</v>
          </cell>
          <cell r="B615" t="str">
            <v>16</v>
          </cell>
          <cell r="C615" t="str">
            <v>310109K</v>
          </cell>
          <cell r="D615" t="str">
            <v>WOOD DOOR/FRAME</v>
          </cell>
          <cell r="E615" t="str">
            <v>WD-10,1720*2020*30</v>
          </cell>
          <cell r="F615" t="str">
            <v>EA</v>
          </cell>
          <cell r="G615">
            <v>3</v>
          </cell>
          <cell r="H615">
            <v>1450000</v>
          </cell>
          <cell r="I615">
            <v>0</v>
          </cell>
          <cell r="J615">
            <v>0</v>
          </cell>
        </row>
        <row r="616">
          <cell r="A616" t="str">
            <v>030104</v>
          </cell>
          <cell r="B616" t="str">
            <v>17</v>
          </cell>
          <cell r="C616" t="str">
            <v>310109L</v>
          </cell>
          <cell r="D616" t="str">
            <v>WOOD DOOR/FRAME</v>
          </cell>
          <cell r="E616" t="str">
            <v>WD-11,2800*2020*30</v>
          </cell>
          <cell r="F616" t="str">
            <v>EA</v>
          </cell>
          <cell r="G616">
            <v>1</v>
          </cell>
          <cell r="H616">
            <v>2400000</v>
          </cell>
          <cell r="I616">
            <v>0</v>
          </cell>
          <cell r="J616">
            <v>0</v>
          </cell>
        </row>
        <row r="617">
          <cell r="A617" t="str">
            <v>030104</v>
          </cell>
          <cell r="B617" t="str">
            <v>18</v>
          </cell>
          <cell r="C617" t="str">
            <v>310109M</v>
          </cell>
          <cell r="D617" t="str">
            <v>WOOD DOOR/FRAME</v>
          </cell>
          <cell r="E617" t="str">
            <v>WD-12,850*2205*40</v>
          </cell>
          <cell r="F617" t="str">
            <v>EA</v>
          </cell>
          <cell r="G617">
            <v>1</v>
          </cell>
          <cell r="H617">
            <v>750000</v>
          </cell>
          <cell r="I617">
            <v>0</v>
          </cell>
          <cell r="J617">
            <v>0</v>
          </cell>
        </row>
        <row r="618">
          <cell r="A618" t="str">
            <v>030104</v>
          </cell>
          <cell r="B618" t="str">
            <v>19</v>
          </cell>
          <cell r="C618" t="str">
            <v>310109N</v>
          </cell>
          <cell r="D618" t="str">
            <v>WOOD DOOR/FRAME</v>
          </cell>
          <cell r="E618" t="str">
            <v>WD-5,1000*2400*40</v>
          </cell>
          <cell r="F618" t="str">
            <v>EA</v>
          </cell>
          <cell r="G618">
            <v>3</v>
          </cell>
          <cell r="H618">
            <v>800000</v>
          </cell>
          <cell r="I618">
            <v>0</v>
          </cell>
          <cell r="J618">
            <v>0</v>
          </cell>
        </row>
        <row r="619">
          <cell r="A619" t="str">
            <v>030104</v>
          </cell>
          <cell r="B619" t="str">
            <v>2</v>
          </cell>
          <cell r="C619" t="str">
            <v>3910136</v>
          </cell>
          <cell r="D619" t="str">
            <v>BAR COUNTER</v>
          </cell>
          <cell r="E619" t="str">
            <v>ST-13-1,D=500,H=950</v>
          </cell>
          <cell r="F619" t="str">
            <v>M</v>
          </cell>
          <cell r="G619">
            <v>6.1</v>
          </cell>
          <cell r="H619">
            <v>1000000</v>
          </cell>
        </row>
        <row r="620">
          <cell r="A620" t="str">
            <v>030104</v>
          </cell>
          <cell r="B620" t="str">
            <v>4</v>
          </cell>
          <cell r="C620" t="str">
            <v>3910137</v>
          </cell>
          <cell r="D620" t="str">
            <v>붙박이장</v>
          </cell>
          <cell r="E620" t="str">
            <v>WD-3, 2200*2900</v>
          </cell>
          <cell r="F620" t="str">
            <v>개소</v>
          </cell>
          <cell r="G620">
            <v>1</v>
          </cell>
          <cell r="H620">
            <v>2320000</v>
          </cell>
        </row>
        <row r="621">
          <cell r="A621" t="str">
            <v>030104</v>
          </cell>
          <cell r="B621" t="str">
            <v>6</v>
          </cell>
          <cell r="C621" t="str">
            <v>3910138</v>
          </cell>
          <cell r="D621" t="str">
            <v>일식 CASH COUNTER</v>
          </cell>
          <cell r="E621" t="str">
            <v>ROUND</v>
          </cell>
          <cell r="F621" t="str">
            <v>M</v>
          </cell>
          <cell r="G621">
            <v>2.2000000000000002</v>
          </cell>
          <cell r="H621">
            <v>1300000</v>
          </cell>
        </row>
        <row r="622">
          <cell r="A622" t="str">
            <v>030104</v>
          </cell>
          <cell r="B622" t="str">
            <v>23</v>
          </cell>
          <cell r="C622" t="str">
            <v>3915678</v>
          </cell>
          <cell r="D622" t="str">
            <v>WOODDOOR/FRAME</v>
          </cell>
          <cell r="E622" t="str">
            <v>600*2000*30   WD-2</v>
          </cell>
          <cell r="F622" t="str">
            <v>개소</v>
          </cell>
          <cell r="G622">
            <v>1</v>
          </cell>
          <cell r="H622">
            <v>570000</v>
          </cell>
        </row>
        <row r="623">
          <cell r="A623" t="str">
            <v>030104</v>
          </cell>
          <cell r="B623" t="str">
            <v>21</v>
          </cell>
          <cell r="C623" t="str">
            <v>3915683</v>
          </cell>
          <cell r="D623" t="str">
            <v>WOODDOOR/FRAME</v>
          </cell>
          <cell r="E623" t="str">
            <v>850*2205*70   WD-12</v>
          </cell>
          <cell r="F623" t="str">
            <v>개소</v>
          </cell>
          <cell r="G623">
            <v>7</v>
          </cell>
          <cell r="H623">
            <v>712500</v>
          </cell>
        </row>
        <row r="624">
          <cell r="A624" t="str">
            <v>030104</v>
          </cell>
          <cell r="B624" t="str">
            <v>25</v>
          </cell>
          <cell r="C624" t="str">
            <v>3915694</v>
          </cell>
          <cell r="D624" t="str">
            <v>WG-1</v>
          </cell>
          <cell r="E624" t="str">
            <v>1720*2400*30</v>
          </cell>
          <cell r="F624" t="str">
            <v>개소</v>
          </cell>
          <cell r="G624">
            <v>3</v>
          </cell>
          <cell r="H624">
            <v>1170000</v>
          </cell>
        </row>
        <row r="625">
          <cell r="A625" t="str">
            <v>030104</v>
          </cell>
          <cell r="B625" t="str">
            <v>27</v>
          </cell>
          <cell r="C625" t="str">
            <v>3915698</v>
          </cell>
          <cell r="D625" t="str">
            <v>GL-1</v>
          </cell>
          <cell r="E625" t="str">
            <v>2100*2395*10</v>
          </cell>
          <cell r="F625" t="str">
            <v>개소</v>
          </cell>
          <cell r="G625">
            <v>3</v>
          </cell>
          <cell r="H625">
            <v>1140000</v>
          </cell>
        </row>
        <row r="626">
          <cell r="A626" t="str">
            <v>040101</v>
          </cell>
          <cell r="B626" t="str">
            <v>2</v>
          </cell>
          <cell r="C626" t="str">
            <v>4908001</v>
          </cell>
          <cell r="D626" t="str">
            <v>석재붙임(바닥) ST-1</v>
          </cell>
          <cell r="E626" t="str">
            <v>크리마 마필</v>
          </cell>
          <cell r="F626" t="str">
            <v>M2</v>
          </cell>
          <cell r="G626">
            <v>10.973000000000001</v>
          </cell>
          <cell r="H626">
            <v>68200</v>
          </cell>
          <cell r="I626">
            <v>34078</v>
          </cell>
          <cell r="J626">
            <v>0</v>
          </cell>
        </row>
        <row r="627">
          <cell r="A627" t="str">
            <v>040101</v>
          </cell>
          <cell r="B627" t="str">
            <v>4</v>
          </cell>
          <cell r="C627" t="str">
            <v>4908005</v>
          </cell>
          <cell r="D627" t="str">
            <v>석재붙임(바닥) SILL</v>
          </cell>
          <cell r="E627" t="str">
            <v>ST-7</v>
          </cell>
          <cell r="F627" t="str">
            <v>M</v>
          </cell>
          <cell r="G627">
            <v>61.8</v>
          </cell>
          <cell r="H627">
            <v>11850</v>
          </cell>
          <cell r="I627">
            <v>44467</v>
          </cell>
          <cell r="J627">
            <v>0</v>
          </cell>
        </row>
        <row r="628">
          <cell r="A628" t="str">
            <v>040101</v>
          </cell>
          <cell r="B628" t="str">
            <v>3</v>
          </cell>
          <cell r="C628" t="str">
            <v>4908056</v>
          </cell>
          <cell r="D628" t="str">
            <v>석재붙임 (패턴깔기)</v>
          </cell>
          <cell r="E628" t="str">
            <v>ST-7,6,3-1</v>
          </cell>
          <cell r="F628" t="str">
            <v>M2</v>
          </cell>
          <cell r="G628">
            <v>43.616999999999997</v>
          </cell>
          <cell r="H628">
            <v>101168</v>
          </cell>
          <cell r="I628">
            <v>67585</v>
          </cell>
          <cell r="J628">
            <v>0</v>
          </cell>
        </row>
        <row r="629">
          <cell r="A629" t="str">
            <v>040101</v>
          </cell>
          <cell r="B629" t="str">
            <v>9</v>
          </cell>
          <cell r="C629" t="str">
            <v>4909660</v>
          </cell>
          <cell r="D629" t="str">
            <v>타일압착붙임.200*200</v>
          </cell>
          <cell r="E629" t="str">
            <v>24mm.바닥(백)</v>
          </cell>
          <cell r="F629" t="str">
            <v>M2</v>
          </cell>
          <cell r="G629">
            <v>236.25</v>
          </cell>
          <cell r="H629">
            <v>13095</v>
          </cell>
          <cell r="I629">
            <v>19772</v>
          </cell>
          <cell r="J629">
            <v>0</v>
          </cell>
        </row>
        <row r="630">
          <cell r="A630" t="str">
            <v>040101</v>
          </cell>
          <cell r="B630" t="str">
            <v>1</v>
          </cell>
          <cell r="C630" t="str">
            <v>4909662</v>
          </cell>
          <cell r="D630" t="str">
            <v>붙임몰탈</v>
          </cell>
          <cell r="F630" t="str">
            <v>M2</v>
          </cell>
          <cell r="G630">
            <v>54.595999999999997</v>
          </cell>
          <cell r="H630">
            <v>1043</v>
          </cell>
          <cell r="I630">
            <v>851</v>
          </cell>
          <cell r="J630">
            <v>212</v>
          </cell>
        </row>
        <row r="631">
          <cell r="A631" t="str">
            <v>040101</v>
          </cell>
          <cell r="B631" t="str">
            <v>10</v>
          </cell>
          <cell r="C631" t="str">
            <v>4910057</v>
          </cell>
          <cell r="D631" t="str">
            <v>WOOD FLOORING(OAK)</v>
          </cell>
          <cell r="E631" t="str">
            <v>WF-2</v>
          </cell>
          <cell r="F631" t="str">
            <v>M2</v>
          </cell>
          <cell r="G631">
            <v>76.180000000000007</v>
          </cell>
          <cell r="H631">
            <v>56903</v>
          </cell>
          <cell r="I631">
            <v>6992</v>
          </cell>
          <cell r="J631">
            <v>0</v>
          </cell>
        </row>
        <row r="632">
          <cell r="A632" t="str">
            <v>040101</v>
          </cell>
          <cell r="B632" t="str">
            <v>5</v>
          </cell>
          <cell r="C632" t="str">
            <v>4910090</v>
          </cell>
          <cell r="D632" t="str">
            <v>라왕두겁대설치</v>
          </cell>
          <cell r="E632" t="str">
            <v>라왕 200*50</v>
          </cell>
          <cell r="F632" t="str">
            <v>M</v>
          </cell>
          <cell r="G632">
            <v>14</v>
          </cell>
          <cell r="H632">
            <v>10699</v>
          </cell>
          <cell r="I632">
            <v>5177</v>
          </cell>
          <cell r="J632">
            <v>0</v>
          </cell>
        </row>
        <row r="633">
          <cell r="A633" t="str">
            <v>040101</v>
          </cell>
          <cell r="B633" t="str">
            <v>6</v>
          </cell>
          <cell r="C633" t="str">
            <v>4914053</v>
          </cell>
          <cell r="D633" t="str">
            <v>셀프레벨링</v>
          </cell>
          <cell r="E633" t="str">
            <v>T=21</v>
          </cell>
          <cell r="F633" t="str">
            <v>M2</v>
          </cell>
          <cell r="G633">
            <v>4209</v>
          </cell>
          <cell r="H633">
            <v>6562</v>
          </cell>
          <cell r="I633">
            <v>13666</v>
          </cell>
          <cell r="J633">
            <v>0</v>
          </cell>
        </row>
        <row r="634">
          <cell r="A634" t="str">
            <v>040101</v>
          </cell>
          <cell r="B634" t="str">
            <v>7</v>
          </cell>
          <cell r="C634" t="str">
            <v>4917201</v>
          </cell>
          <cell r="D634" t="str">
            <v>비닐쉬트붙임 VS-1</v>
          </cell>
          <cell r="E634" t="str">
            <v>민속장판</v>
          </cell>
          <cell r="F634" t="str">
            <v>M2</v>
          </cell>
          <cell r="G634">
            <v>1780</v>
          </cell>
          <cell r="H634">
            <v>4495</v>
          </cell>
          <cell r="I634">
            <v>2268</v>
          </cell>
          <cell r="J634">
            <v>0</v>
          </cell>
        </row>
        <row r="635">
          <cell r="A635" t="str">
            <v>040101</v>
          </cell>
          <cell r="B635" t="str">
            <v>8</v>
          </cell>
          <cell r="C635" t="str">
            <v>4917272</v>
          </cell>
          <cell r="D635" t="str">
            <v>카펫트깔기</v>
          </cell>
          <cell r="F635" t="str">
            <v>M2</v>
          </cell>
          <cell r="G635">
            <v>2429.9</v>
          </cell>
          <cell r="H635">
            <v>15620</v>
          </cell>
          <cell r="I635">
            <v>4353</v>
          </cell>
          <cell r="J635">
            <v>0</v>
          </cell>
        </row>
        <row r="636">
          <cell r="A636" t="str">
            <v>040102</v>
          </cell>
          <cell r="B636" t="str">
            <v>7</v>
          </cell>
          <cell r="C636" t="str">
            <v>3405081</v>
          </cell>
          <cell r="D636" t="str">
            <v>거울후레임</v>
          </cell>
          <cell r="E636" t="str">
            <v>SUS</v>
          </cell>
          <cell r="F636" t="str">
            <v>M</v>
          </cell>
          <cell r="G636">
            <v>414.76</v>
          </cell>
          <cell r="H636">
            <v>24000</v>
          </cell>
          <cell r="I636">
            <v>0</v>
          </cell>
          <cell r="J636">
            <v>0</v>
          </cell>
        </row>
        <row r="637">
          <cell r="A637" t="str">
            <v>040102</v>
          </cell>
          <cell r="B637" t="str">
            <v>8</v>
          </cell>
          <cell r="C637" t="str">
            <v>3405082</v>
          </cell>
          <cell r="D637" t="str">
            <v>거울후레임</v>
          </cell>
          <cell r="E637" t="str">
            <v>WOOD</v>
          </cell>
          <cell r="F637" t="str">
            <v>M</v>
          </cell>
          <cell r="G637">
            <v>17.46</v>
          </cell>
          <cell r="H637">
            <v>32500</v>
          </cell>
          <cell r="I637">
            <v>0</v>
          </cell>
          <cell r="J637">
            <v>0</v>
          </cell>
        </row>
        <row r="638">
          <cell r="A638" t="str">
            <v>040102</v>
          </cell>
          <cell r="B638" t="str">
            <v>15</v>
          </cell>
          <cell r="C638" t="str">
            <v>3910177</v>
          </cell>
          <cell r="D638" t="str">
            <v>장식기둥</v>
          </cell>
          <cell r="E638" t="str">
            <v>200*200</v>
          </cell>
          <cell r="F638" t="str">
            <v>M</v>
          </cell>
          <cell r="G638">
            <v>13.8</v>
          </cell>
          <cell r="H638">
            <v>90250</v>
          </cell>
        </row>
        <row r="639">
          <cell r="A639" t="str">
            <v>040102</v>
          </cell>
          <cell r="B639" t="str">
            <v>17</v>
          </cell>
          <cell r="C639" t="str">
            <v>3910178</v>
          </cell>
          <cell r="D639" t="str">
            <v>목조창틀설치</v>
          </cell>
          <cell r="E639" t="str">
            <v>500*300</v>
          </cell>
          <cell r="F639" t="str">
            <v>M</v>
          </cell>
          <cell r="G639">
            <v>328.7</v>
          </cell>
          <cell r="H639">
            <v>90000</v>
          </cell>
        </row>
        <row r="640">
          <cell r="A640" t="str">
            <v>040102</v>
          </cell>
          <cell r="B640" t="str">
            <v>19</v>
          </cell>
          <cell r="C640" t="str">
            <v>3910179</v>
          </cell>
          <cell r="D640" t="str">
            <v>목조창틀설치</v>
          </cell>
          <cell r="E640" t="str">
            <v>500*150</v>
          </cell>
          <cell r="F640" t="str">
            <v>M</v>
          </cell>
          <cell r="G640">
            <v>278.60000000000002</v>
          </cell>
          <cell r="H640">
            <v>61750</v>
          </cell>
        </row>
        <row r="641">
          <cell r="A641" t="str">
            <v>040102</v>
          </cell>
          <cell r="B641" t="str">
            <v>21</v>
          </cell>
          <cell r="C641" t="str">
            <v>3910180</v>
          </cell>
          <cell r="D641" t="str">
            <v>PORKET DOOR 점검구</v>
          </cell>
          <cell r="E641" t="str">
            <v>WOOD 200*800</v>
          </cell>
          <cell r="F641" t="str">
            <v>EA</v>
          </cell>
          <cell r="G641">
            <v>43</v>
          </cell>
          <cell r="H641">
            <v>65000</v>
          </cell>
        </row>
        <row r="642">
          <cell r="A642" t="str">
            <v>040102</v>
          </cell>
          <cell r="B642" t="str">
            <v>28</v>
          </cell>
          <cell r="C642" t="str">
            <v>3913034</v>
          </cell>
          <cell r="D642" t="str">
            <v>METAL TRIM 설치</v>
          </cell>
          <cell r="F642" t="str">
            <v>M</v>
          </cell>
          <cell r="G642">
            <v>4241</v>
          </cell>
          <cell r="H642">
            <v>40000</v>
          </cell>
        </row>
        <row r="643">
          <cell r="A643" t="str">
            <v>040102</v>
          </cell>
          <cell r="B643" t="str">
            <v>2</v>
          </cell>
          <cell r="C643" t="str">
            <v>3915037</v>
          </cell>
          <cell r="D643" t="str">
            <v>강화유리파티숀</v>
          </cell>
          <cell r="E643" t="str">
            <v>10mm 투명에칭</v>
          </cell>
          <cell r="F643" t="str">
            <v>M2</v>
          </cell>
          <cell r="G643">
            <v>15.2</v>
          </cell>
          <cell r="H643">
            <v>100000</v>
          </cell>
        </row>
        <row r="644">
          <cell r="A644" t="str">
            <v>040102</v>
          </cell>
          <cell r="B644" t="str">
            <v>4</v>
          </cell>
          <cell r="C644" t="str">
            <v>3915038</v>
          </cell>
          <cell r="D644" t="str">
            <v>강화유리파티숀 후레임</v>
          </cell>
          <cell r="E644" t="str">
            <v>30*30</v>
          </cell>
          <cell r="F644" t="str">
            <v>M</v>
          </cell>
          <cell r="G644">
            <v>42.6</v>
          </cell>
          <cell r="H644">
            <v>32000</v>
          </cell>
        </row>
        <row r="645">
          <cell r="A645" t="str">
            <v>040102</v>
          </cell>
          <cell r="B645" t="str">
            <v>10</v>
          </cell>
          <cell r="C645" t="str">
            <v>4908795</v>
          </cell>
          <cell r="D645" t="str">
            <v>석재붙임(크리마필,벽체)</v>
          </cell>
          <cell r="E645" t="str">
            <v>ST-1 (폴리싱)</v>
          </cell>
          <cell r="F645" t="str">
            <v>M2</v>
          </cell>
          <cell r="G645">
            <v>130.77000000000001</v>
          </cell>
          <cell r="H645">
            <v>87526</v>
          </cell>
          <cell r="I645">
            <v>45040</v>
          </cell>
          <cell r="J645">
            <v>0</v>
          </cell>
        </row>
        <row r="646">
          <cell r="A646" t="str">
            <v>040102</v>
          </cell>
          <cell r="B646" t="str">
            <v>26</v>
          </cell>
          <cell r="C646" t="str">
            <v>4909050</v>
          </cell>
          <cell r="D646" t="str">
            <v>타일붙임(R.A.K CERAMICS 619)</v>
          </cell>
          <cell r="E646" t="str">
            <v>TL-1</v>
          </cell>
          <cell r="F646" t="str">
            <v>M2</v>
          </cell>
          <cell r="G646">
            <v>1087.7</v>
          </cell>
          <cell r="H646">
            <v>15024</v>
          </cell>
          <cell r="I646">
            <v>19902</v>
          </cell>
          <cell r="J646">
            <v>220</v>
          </cell>
        </row>
        <row r="647">
          <cell r="A647" t="str">
            <v>040102</v>
          </cell>
          <cell r="B647" t="str">
            <v>11</v>
          </cell>
          <cell r="C647" t="str">
            <v>4910011</v>
          </cell>
          <cell r="D647" t="str">
            <v>목조벽틀설치(라왕)</v>
          </cell>
          <cell r="E647" t="str">
            <v>30*30 450*450</v>
          </cell>
          <cell r="F647" t="str">
            <v>M2</v>
          </cell>
          <cell r="G647">
            <v>898.77</v>
          </cell>
          <cell r="H647">
            <v>2256</v>
          </cell>
          <cell r="I647">
            <v>2091</v>
          </cell>
          <cell r="J647">
            <v>0</v>
          </cell>
        </row>
        <row r="648">
          <cell r="A648" t="str">
            <v>040102</v>
          </cell>
          <cell r="B648" t="str">
            <v>22</v>
          </cell>
          <cell r="C648" t="str">
            <v>4910053</v>
          </cell>
          <cell r="D648" t="str">
            <v>석고보드 취부(벽체,바탕)</v>
          </cell>
          <cell r="E648" t="str">
            <v>T=9*1PLY</v>
          </cell>
          <cell r="F648" t="str">
            <v>M2</v>
          </cell>
          <cell r="G648">
            <v>12564</v>
          </cell>
          <cell r="H648">
            <v>1284</v>
          </cell>
          <cell r="I648">
            <v>3764</v>
          </cell>
          <cell r="J648">
            <v>0</v>
          </cell>
        </row>
        <row r="649">
          <cell r="A649" t="str">
            <v>040102</v>
          </cell>
          <cell r="B649" t="str">
            <v>23</v>
          </cell>
          <cell r="C649" t="str">
            <v>4910054</v>
          </cell>
          <cell r="D649" t="str">
            <v>석고보드 취부(벽체,치장)</v>
          </cell>
          <cell r="E649" t="str">
            <v>T=9*1PLY</v>
          </cell>
          <cell r="F649" t="str">
            <v>M2</v>
          </cell>
          <cell r="G649">
            <v>10616</v>
          </cell>
          <cell r="H649">
            <v>1284</v>
          </cell>
          <cell r="I649">
            <v>7528</v>
          </cell>
          <cell r="J649">
            <v>0</v>
          </cell>
        </row>
        <row r="650">
          <cell r="A650" t="str">
            <v>040102</v>
          </cell>
          <cell r="B650" t="str">
            <v>12</v>
          </cell>
          <cell r="C650" t="str">
            <v>4910067</v>
          </cell>
          <cell r="D650" t="str">
            <v>합판붙임</v>
          </cell>
          <cell r="E650" t="str">
            <v>T=9</v>
          </cell>
          <cell r="F650" t="str">
            <v>M2</v>
          </cell>
          <cell r="G650">
            <v>1133</v>
          </cell>
          <cell r="H650">
            <v>4000</v>
          </cell>
          <cell r="I650">
            <v>6633</v>
          </cell>
          <cell r="J650">
            <v>0</v>
          </cell>
        </row>
        <row r="651">
          <cell r="A651" t="str">
            <v>040102</v>
          </cell>
          <cell r="B651" t="str">
            <v>9</v>
          </cell>
          <cell r="C651" t="str">
            <v>4910091</v>
          </cell>
          <cell r="D651" t="str">
            <v>줄눈</v>
          </cell>
          <cell r="F651" t="str">
            <v>M</v>
          </cell>
          <cell r="G651">
            <v>3.3</v>
          </cell>
          <cell r="H651">
            <v>1277</v>
          </cell>
          <cell r="I651">
            <v>12359</v>
          </cell>
          <cell r="J651">
            <v>0</v>
          </cell>
        </row>
        <row r="652">
          <cell r="A652" t="str">
            <v>040102</v>
          </cell>
          <cell r="B652" t="str">
            <v>6</v>
          </cell>
          <cell r="C652" t="str">
            <v>4913014</v>
          </cell>
          <cell r="D652" t="str">
            <v>METAL STUD</v>
          </cell>
          <cell r="E652" t="str">
            <v>65*45*0.8</v>
          </cell>
          <cell r="F652" t="str">
            <v>M2</v>
          </cell>
          <cell r="G652">
            <v>12534</v>
          </cell>
          <cell r="H652">
            <v>5670</v>
          </cell>
          <cell r="I652">
            <v>21115</v>
          </cell>
          <cell r="J652">
            <v>0</v>
          </cell>
        </row>
        <row r="653">
          <cell r="A653" t="str">
            <v>040102</v>
          </cell>
          <cell r="B653" t="str">
            <v>13</v>
          </cell>
          <cell r="C653" t="str">
            <v>4913037</v>
          </cell>
          <cell r="D653" t="str">
            <v>걸레받이(홍송)</v>
          </cell>
          <cell r="E653" t="str">
            <v>WD-3</v>
          </cell>
          <cell r="F653" t="str">
            <v>M</v>
          </cell>
          <cell r="G653">
            <v>1241</v>
          </cell>
          <cell r="H653">
            <v>1926</v>
          </cell>
          <cell r="I653">
            <v>14018</v>
          </cell>
          <cell r="J653">
            <v>0</v>
          </cell>
        </row>
        <row r="654">
          <cell r="A654" t="str">
            <v>040102</v>
          </cell>
          <cell r="B654" t="str">
            <v>24</v>
          </cell>
          <cell r="C654" t="str">
            <v>4917107</v>
          </cell>
          <cell r="D654" t="str">
            <v>벽지바름</v>
          </cell>
          <cell r="E654" t="str">
            <v>WC-4</v>
          </cell>
          <cell r="F654" t="str">
            <v>M2</v>
          </cell>
          <cell r="G654">
            <v>10045</v>
          </cell>
          <cell r="H654">
            <v>6232</v>
          </cell>
          <cell r="I654">
            <v>4337</v>
          </cell>
          <cell r="J654">
            <v>0</v>
          </cell>
        </row>
        <row r="655">
          <cell r="A655" t="str">
            <v>040102</v>
          </cell>
          <cell r="B655" t="str">
            <v>25</v>
          </cell>
          <cell r="C655" t="str">
            <v>4918720</v>
          </cell>
          <cell r="D655" t="str">
            <v>암면넣기</v>
          </cell>
          <cell r="E655" t="str">
            <v>#100      T:50</v>
          </cell>
          <cell r="F655" t="str">
            <v>M2</v>
          </cell>
          <cell r="G655">
            <v>12534</v>
          </cell>
          <cell r="H655">
            <v>3300</v>
          </cell>
          <cell r="I655">
            <v>2306</v>
          </cell>
          <cell r="J655">
            <v>0</v>
          </cell>
        </row>
        <row r="656">
          <cell r="A656" t="str">
            <v>040102</v>
          </cell>
          <cell r="B656" t="str">
            <v>5</v>
          </cell>
          <cell r="C656" t="str">
            <v>499F03H</v>
          </cell>
          <cell r="D656" t="str">
            <v>거울붙임</v>
          </cell>
          <cell r="F656" t="str">
            <v>M2</v>
          </cell>
          <cell r="G656">
            <v>136.87</v>
          </cell>
          <cell r="H656">
            <v>14471</v>
          </cell>
          <cell r="I656">
            <v>22680</v>
          </cell>
          <cell r="J656">
            <v>0</v>
          </cell>
        </row>
        <row r="657">
          <cell r="A657" t="str">
            <v>040103</v>
          </cell>
          <cell r="B657" t="str">
            <v>24</v>
          </cell>
          <cell r="C657" t="str">
            <v>3910035</v>
          </cell>
          <cell r="D657" t="str">
            <v>등구멍뚫기및 보강</v>
          </cell>
          <cell r="E657" t="str">
            <v>D/L</v>
          </cell>
          <cell r="F657" t="str">
            <v>EA</v>
          </cell>
          <cell r="G657">
            <v>283</v>
          </cell>
          <cell r="H657">
            <v>3550</v>
          </cell>
        </row>
        <row r="658">
          <cell r="A658" t="str">
            <v>040103</v>
          </cell>
          <cell r="B658" t="str">
            <v>7</v>
          </cell>
          <cell r="C658" t="str">
            <v>3910181</v>
          </cell>
          <cell r="D658" t="str">
            <v>라왕몰딩설치</v>
          </cell>
          <cell r="E658" t="str">
            <v>80*80</v>
          </cell>
          <cell r="F658" t="str">
            <v>M</v>
          </cell>
          <cell r="G658">
            <v>871.1</v>
          </cell>
          <cell r="H658">
            <v>25000</v>
          </cell>
        </row>
        <row r="659">
          <cell r="A659" t="str">
            <v>040103</v>
          </cell>
          <cell r="B659" t="str">
            <v>9</v>
          </cell>
          <cell r="C659" t="str">
            <v>3910182</v>
          </cell>
          <cell r="D659" t="str">
            <v>라왕몰딩설치</v>
          </cell>
          <cell r="E659" t="str">
            <v>20*100</v>
          </cell>
          <cell r="F659" t="str">
            <v>M</v>
          </cell>
          <cell r="G659">
            <v>1394.3</v>
          </cell>
          <cell r="H659">
            <v>20000</v>
          </cell>
        </row>
        <row r="660">
          <cell r="A660" t="str">
            <v>040103</v>
          </cell>
          <cell r="B660" t="str">
            <v>11</v>
          </cell>
          <cell r="C660" t="str">
            <v>3910183</v>
          </cell>
          <cell r="D660" t="str">
            <v>라왕 TRIM</v>
          </cell>
          <cell r="E660" t="str">
            <v>20*50</v>
          </cell>
          <cell r="F660" t="str">
            <v>M</v>
          </cell>
          <cell r="G660">
            <v>28.2</v>
          </cell>
          <cell r="H660">
            <v>12500</v>
          </cell>
        </row>
        <row r="661">
          <cell r="A661" t="str">
            <v>040103</v>
          </cell>
          <cell r="B661" t="str">
            <v>30</v>
          </cell>
          <cell r="C661" t="str">
            <v>3913024</v>
          </cell>
          <cell r="D661" t="str">
            <v>P.V.C 몰딩</v>
          </cell>
          <cell r="F661" t="str">
            <v>M</v>
          </cell>
          <cell r="G661">
            <v>593</v>
          </cell>
          <cell r="H661">
            <v>1425</v>
          </cell>
        </row>
        <row r="662">
          <cell r="A662" t="str">
            <v>040103</v>
          </cell>
          <cell r="B662" t="str">
            <v>14</v>
          </cell>
          <cell r="C662" t="str">
            <v>3913043</v>
          </cell>
          <cell r="D662" t="str">
            <v>단천정</v>
          </cell>
          <cell r="E662" t="str">
            <v>H=100</v>
          </cell>
          <cell r="F662" t="str">
            <v>M</v>
          </cell>
          <cell r="G662">
            <v>2115</v>
          </cell>
          <cell r="H662">
            <v>10000</v>
          </cell>
        </row>
        <row r="663">
          <cell r="A663" t="str">
            <v>040103</v>
          </cell>
          <cell r="B663" t="str">
            <v>28</v>
          </cell>
          <cell r="C663" t="str">
            <v>3913051</v>
          </cell>
          <cell r="D663" t="str">
            <v>커텐박스</v>
          </cell>
          <cell r="E663" t="str">
            <v>250*200</v>
          </cell>
          <cell r="F663" t="str">
            <v>M</v>
          </cell>
          <cell r="G663">
            <v>765.65</v>
          </cell>
          <cell r="H663">
            <v>35000</v>
          </cell>
          <cell r="J663">
            <v>0</v>
          </cell>
        </row>
        <row r="664">
          <cell r="A664" t="str">
            <v>040103</v>
          </cell>
          <cell r="B664" t="str">
            <v>26</v>
          </cell>
          <cell r="C664" t="str">
            <v>3913098</v>
          </cell>
          <cell r="D664" t="str">
            <v>등구멍뚫기및 보강</v>
          </cell>
          <cell r="E664" t="str">
            <v>파라보릭</v>
          </cell>
          <cell r="F664" t="str">
            <v>M</v>
          </cell>
          <cell r="G664">
            <v>5</v>
          </cell>
          <cell r="H664">
            <v>3975</v>
          </cell>
        </row>
        <row r="665">
          <cell r="A665" t="str">
            <v>040103</v>
          </cell>
          <cell r="B665" t="str">
            <v>16</v>
          </cell>
          <cell r="C665" t="str">
            <v>3913099</v>
          </cell>
          <cell r="D665" t="str">
            <v>광천정</v>
          </cell>
          <cell r="E665" t="str">
            <v>H=350</v>
          </cell>
          <cell r="F665" t="str">
            <v>M</v>
          </cell>
          <cell r="G665">
            <v>190.7</v>
          </cell>
          <cell r="H665">
            <v>63000</v>
          </cell>
        </row>
        <row r="666">
          <cell r="A666" t="str">
            <v>040103</v>
          </cell>
          <cell r="B666" t="str">
            <v>19</v>
          </cell>
          <cell r="C666" t="str">
            <v>3913121</v>
          </cell>
          <cell r="D666" t="str">
            <v>라인디퓨저 뚫기및 보강</v>
          </cell>
          <cell r="F666" t="str">
            <v>M</v>
          </cell>
          <cell r="G666">
            <v>48</v>
          </cell>
          <cell r="H666">
            <v>25500</v>
          </cell>
        </row>
        <row r="667">
          <cell r="A667" t="str">
            <v>040103</v>
          </cell>
          <cell r="B667" t="str">
            <v>2</v>
          </cell>
          <cell r="C667" t="str">
            <v>4910068</v>
          </cell>
          <cell r="D667" t="str">
            <v>석고보드취부(천정,바탕)</v>
          </cell>
          <cell r="E667" t="str">
            <v>T=9*1PLY</v>
          </cell>
          <cell r="F667" t="str">
            <v>M2</v>
          </cell>
          <cell r="G667">
            <v>4339.7</v>
          </cell>
          <cell r="H667">
            <v>1284</v>
          </cell>
          <cell r="I667">
            <v>0</v>
          </cell>
          <cell r="J667">
            <v>0</v>
          </cell>
        </row>
        <row r="668">
          <cell r="A668" t="str">
            <v>040103</v>
          </cell>
          <cell r="B668" t="str">
            <v>3</v>
          </cell>
          <cell r="C668" t="str">
            <v>4910069</v>
          </cell>
          <cell r="D668" t="str">
            <v>석고보드취부(천정,치장)</v>
          </cell>
          <cell r="E668" t="str">
            <v>T=9*1PLY</v>
          </cell>
          <cell r="F668" t="str">
            <v>M2</v>
          </cell>
          <cell r="G668">
            <v>4339.7</v>
          </cell>
          <cell r="H668">
            <v>1284</v>
          </cell>
          <cell r="I668">
            <v>8156</v>
          </cell>
          <cell r="J668">
            <v>0</v>
          </cell>
        </row>
        <row r="669">
          <cell r="A669" t="str">
            <v>040103</v>
          </cell>
          <cell r="B669" t="str">
            <v>5</v>
          </cell>
          <cell r="C669" t="str">
            <v>4910084</v>
          </cell>
          <cell r="D669" t="str">
            <v>방수석고보드취부</v>
          </cell>
          <cell r="F669" t="str">
            <v>M2</v>
          </cell>
          <cell r="G669">
            <v>41.16</v>
          </cell>
          <cell r="H669">
            <v>1792</v>
          </cell>
          <cell r="I669">
            <v>4182</v>
          </cell>
          <cell r="J669">
            <v>0</v>
          </cell>
        </row>
        <row r="670">
          <cell r="A670" t="str">
            <v>040103</v>
          </cell>
          <cell r="B670" t="str">
            <v>1</v>
          </cell>
          <cell r="C670" t="str">
            <v>4913001</v>
          </cell>
          <cell r="D670" t="str">
            <v>경량철골천정틀</v>
          </cell>
          <cell r="E670" t="str">
            <v>M-BAR</v>
          </cell>
          <cell r="F670" t="str">
            <v>M2</v>
          </cell>
          <cell r="G670">
            <v>4916</v>
          </cell>
          <cell r="H670">
            <v>2341</v>
          </cell>
          <cell r="I670">
            <v>15366</v>
          </cell>
          <cell r="J670">
            <v>0</v>
          </cell>
        </row>
        <row r="671">
          <cell r="A671" t="str">
            <v>040103</v>
          </cell>
          <cell r="B671" t="str">
            <v>12</v>
          </cell>
          <cell r="C671" t="str">
            <v>4913006</v>
          </cell>
          <cell r="D671" t="str">
            <v>AL몰딩설치</v>
          </cell>
          <cell r="F671" t="str">
            <v>M</v>
          </cell>
          <cell r="G671">
            <v>5024.7</v>
          </cell>
          <cell r="H671">
            <v>1085</v>
          </cell>
          <cell r="I671">
            <v>2096</v>
          </cell>
          <cell r="J671">
            <v>0</v>
          </cell>
        </row>
        <row r="672">
          <cell r="A672" t="str">
            <v>040103</v>
          </cell>
          <cell r="B672" t="str">
            <v>4</v>
          </cell>
          <cell r="C672" t="str">
            <v>4916255</v>
          </cell>
          <cell r="D672" t="str">
            <v>ALL PUTTY</v>
          </cell>
          <cell r="F672" t="str">
            <v>M2</v>
          </cell>
          <cell r="G672">
            <v>4380.8999999999996</v>
          </cell>
          <cell r="H672">
            <v>1336</v>
          </cell>
          <cell r="I672">
            <v>5426</v>
          </cell>
          <cell r="J672">
            <v>0</v>
          </cell>
        </row>
        <row r="673">
          <cell r="A673" t="str">
            <v>040103</v>
          </cell>
          <cell r="B673" t="str">
            <v>20</v>
          </cell>
          <cell r="C673" t="str">
            <v>4916718</v>
          </cell>
          <cell r="D673" t="str">
            <v>비닐페인트</v>
          </cell>
          <cell r="F673" t="str">
            <v>M2</v>
          </cell>
          <cell r="G673">
            <v>162.19999999999999</v>
          </cell>
          <cell r="H673">
            <v>792</v>
          </cell>
          <cell r="I673">
            <v>4281</v>
          </cell>
          <cell r="J673">
            <v>0</v>
          </cell>
        </row>
        <row r="674">
          <cell r="A674" t="str">
            <v>040103</v>
          </cell>
          <cell r="B674" t="str">
            <v>21</v>
          </cell>
          <cell r="C674" t="str">
            <v>4917128</v>
          </cell>
          <cell r="D674" t="str">
            <v>벽지바름</v>
          </cell>
          <cell r="E674" t="str">
            <v>WC-15</v>
          </cell>
          <cell r="F674" t="str">
            <v>M2</v>
          </cell>
          <cell r="G674">
            <v>4217.8999999999996</v>
          </cell>
          <cell r="H674">
            <v>6832</v>
          </cell>
          <cell r="I674">
            <v>4337</v>
          </cell>
          <cell r="J674">
            <v>0</v>
          </cell>
        </row>
        <row r="675">
          <cell r="A675" t="str">
            <v>040103</v>
          </cell>
          <cell r="B675" t="str">
            <v>22</v>
          </cell>
          <cell r="C675" t="str">
            <v>4917538</v>
          </cell>
          <cell r="D675" t="str">
            <v>엑사판</v>
          </cell>
          <cell r="E675" t="str">
            <v>크리스탈 화이트</v>
          </cell>
          <cell r="F675" t="str">
            <v>M2</v>
          </cell>
          <cell r="G675">
            <v>236.24</v>
          </cell>
          <cell r="H675">
            <v>29700</v>
          </cell>
          <cell r="I675">
            <v>0</v>
          </cell>
          <cell r="J675">
            <v>0</v>
          </cell>
        </row>
        <row r="676">
          <cell r="A676" t="str">
            <v>040103</v>
          </cell>
          <cell r="B676" t="str">
            <v>17</v>
          </cell>
          <cell r="C676" t="str">
            <v>4917539</v>
          </cell>
          <cell r="D676" t="str">
            <v>루마싸이트</v>
          </cell>
          <cell r="F676" t="str">
            <v>M2</v>
          </cell>
          <cell r="G676">
            <v>0</v>
          </cell>
          <cell r="H676">
            <v>63800</v>
          </cell>
          <cell r="I676">
            <v>7912</v>
          </cell>
          <cell r="J676">
            <v>0</v>
          </cell>
        </row>
        <row r="677">
          <cell r="A677" t="str">
            <v>040104</v>
          </cell>
          <cell r="B677" t="str">
            <v>30</v>
          </cell>
          <cell r="C677" t="str">
            <v>3908807</v>
          </cell>
          <cell r="D677" t="str">
            <v>대리석세면대카운터</v>
          </cell>
          <cell r="E677" t="str">
            <v>1600*520*40</v>
          </cell>
          <cell r="F677" t="str">
            <v>EA</v>
          </cell>
          <cell r="G677">
            <v>66</v>
          </cell>
          <cell r="H677">
            <v>400000</v>
          </cell>
        </row>
        <row r="678">
          <cell r="A678" t="str">
            <v>040104</v>
          </cell>
          <cell r="B678" t="str">
            <v>32</v>
          </cell>
          <cell r="C678" t="str">
            <v>3908808</v>
          </cell>
          <cell r="D678" t="str">
            <v>대리석세면대카운터</v>
          </cell>
          <cell r="E678" t="str">
            <v>1100*520*40</v>
          </cell>
          <cell r="F678" t="str">
            <v>EA</v>
          </cell>
          <cell r="G678">
            <v>6</v>
          </cell>
          <cell r="H678">
            <v>300000</v>
          </cell>
        </row>
        <row r="679">
          <cell r="A679" t="str">
            <v>040104</v>
          </cell>
          <cell r="B679" t="str">
            <v>24</v>
          </cell>
          <cell r="C679" t="str">
            <v>3908809</v>
          </cell>
          <cell r="D679" t="str">
            <v>대리석세면대상판</v>
          </cell>
          <cell r="E679" t="str">
            <v>600*600</v>
          </cell>
          <cell r="F679" t="str">
            <v>EA</v>
          </cell>
          <cell r="G679">
            <v>1</v>
          </cell>
          <cell r="H679">
            <v>150000</v>
          </cell>
        </row>
        <row r="680">
          <cell r="A680" t="str">
            <v>040104</v>
          </cell>
          <cell r="B680" t="str">
            <v>26</v>
          </cell>
          <cell r="C680" t="str">
            <v>3908810</v>
          </cell>
          <cell r="D680" t="str">
            <v>대리석세면대상판</v>
          </cell>
          <cell r="E680" t="str">
            <v>1350*520*40</v>
          </cell>
          <cell r="F680" t="str">
            <v>EA</v>
          </cell>
          <cell r="G680">
            <v>1</v>
          </cell>
          <cell r="H680">
            <v>300000</v>
          </cell>
        </row>
        <row r="681">
          <cell r="A681" t="str">
            <v>040104</v>
          </cell>
          <cell r="B681" t="str">
            <v>28</v>
          </cell>
          <cell r="C681" t="str">
            <v>3908811</v>
          </cell>
          <cell r="D681" t="str">
            <v>대리석세면대상판</v>
          </cell>
          <cell r="E681" t="str">
            <v>1900*520*40</v>
          </cell>
          <cell r="F681" t="str">
            <v>EA</v>
          </cell>
          <cell r="G681">
            <v>2</v>
          </cell>
          <cell r="H681">
            <v>450000</v>
          </cell>
        </row>
        <row r="682">
          <cell r="A682" t="str">
            <v>040104</v>
          </cell>
          <cell r="B682" t="str">
            <v>34</v>
          </cell>
          <cell r="C682" t="str">
            <v>3908812</v>
          </cell>
          <cell r="D682" t="str">
            <v>대리석창대석</v>
          </cell>
          <cell r="E682" t="str">
            <v>180*20</v>
          </cell>
          <cell r="F682" t="str">
            <v>EA</v>
          </cell>
          <cell r="G682">
            <v>4.92</v>
          </cell>
          <cell r="H682">
            <v>57000</v>
          </cell>
        </row>
        <row r="683">
          <cell r="A683" t="str">
            <v>040104</v>
          </cell>
          <cell r="B683" t="str">
            <v>36</v>
          </cell>
          <cell r="C683" t="str">
            <v>3908813</v>
          </cell>
          <cell r="D683" t="str">
            <v>대리석파티션</v>
          </cell>
          <cell r="E683" t="str">
            <v>700*1800*50</v>
          </cell>
          <cell r="F683" t="str">
            <v>EA</v>
          </cell>
          <cell r="G683">
            <v>2</v>
          </cell>
          <cell r="H683">
            <v>190000</v>
          </cell>
        </row>
        <row r="684">
          <cell r="A684" t="str">
            <v>040104</v>
          </cell>
          <cell r="B684" t="str">
            <v>38</v>
          </cell>
          <cell r="C684" t="str">
            <v>3908814</v>
          </cell>
          <cell r="D684" t="str">
            <v>사우나</v>
          </cell>
          <cell r="E684" t="str">
            <v>1000*1645</v>
          </cell>
          <cell r="F684" t="str">
            <v>EA</v>
          </cell>
          <cell r="G684">
            <v>2</v>
          </cell>
          <cell r="H684">
            <v>285000</v>
          </cell>
        </row>
        <row r="685">
          <cell r="A685" t="str">
            <v>040104</v>
          </cell>
          <cell r="B685" t="str">
            <v>2</v>
          </cell>
          <cell r="C685" t="str">
            <v>3910184</v>
          </cell>
          <cell r="D685" t="str">
            <v>붙박이장</v>
          </cell>
          <cell r="E685" t="str">
            <v>640*2050*640</v>
          </cell>
          <cell r="F685" t="str">
            <v>EA</v>
          </cell>
          <cell r="G685">
            <v>18</v>
          </cell>
          <cell r="H685">
            <v>760000</v>
          </cell>
          <cell r="I685">
            <v>0</v>
          </cell>
        </row>
        <row r="686">
          <cell r="A686" t="str">
            <v>040104</v>
          </cell>
          <cell r="B686" t="str">
            <v>4</v>
          </cell>
          <cell r="C686" t="str">
            <v>3910185</v>
          </cell>
          <cell r="D686" t="str">
            <v>붙박이장</v>
          </cell>
          <cell r="E686" t="str">
            <v>1600*2050*640</v>
          </cell>
          <cell r="F686" t="str">
            <v>EA</v>
          </cell>
          <cell r="G686">
            <v>2</v>
          </cell>
          <cell r="H686">
            <v>1520000</v>
          </cell>
        </row>
        <row r="687">
          <cell r="A687" t="str">
            <v>040104</v>
          </cell>
          <cell r="B687" t="str">
            <v>6</v>
          </cell>
          <cell r="C687" t="str">
            <v>3910186</v>
          </cell>
          <cell r="D687" t="str">
            <v>붙박이장</v>
          </cell>
          <cell r="E687" t="str">
            <v>760*2050*800</v>
          </cell>
          <cell r="F687" t="str">
            <v>EA</v>
          </cell>
          <cell r="G687">
            <v>48</v>
          </cell>
          <cell r="H687">
            <v>807500</v>
          </cell>
        </row>
        <row r="688">
          <cell r="A688" t="str">
            <v>040104</v>
          </cell>
          <cell r="B688" t="str">
            <v>8</v>
          </cell>
          <cell r="C688" t="str">
            <v>3910187</v>
          </cell>
          <cell r="D688" t="str">
            <v>붙박이장</v>
          </cell>
          <cell r="E688" t="str">
            <v>800*2050*800</v>
          </cell>
          <cell r="F688" t="str">
            <v>EA</v>
          </cell>
          <cell r="G688">
            <v>50</v>
          </cell>
          <cell r="H688">
            <v>855000</v>
          </cell>
        </row>
        <row r="689">
          <cell r="A689" t="str">
            <v>040104</v>
          </cell>
          <cell r="B689" t="str">
            <v>10</v>
          </cell>
          <cell r="C689" t="str">
            <v>3910188</v>
          </cell>
          <cell r="D689" t="str">
            <v>붙박이장</v>
          </cell>
          <cell r="E689" t="str">
            <v>1300*2050*800</v>
          </cell>
          <cell r="F689" t="str">
            <v>EA</v>
          </cell>
          <cell r="G689">
            <v>10</v>
          </cell>
          <cell r="H689">
            <v>1330000</v>
          </cell>
        </row>
        <row r="690">
          <cell r="A690" t="str">
            <v>040104</v>
          </cell>
          <cell r="B690" t="str">
            <v>12</v>
          </cell>
          <cell r="C690" t="str">
            <v>3910189</v>
          </cell>
          <cell r="D690" t="str">
            <v>붙박이장</v>
          </cell>
          <cell r="E690" t="str">
            <v>1650*750*400</v>
          </cell>
          <cell r="F690" t="str">
            <v>EA</v>
          </cell>
          <cell r="G690">
            <v>3</v>
          </cell>
          <cell r="H690">
            <v>1481000</v>
          </cell>
        </row>
        <row r="691">
          <cell r="A691" t="str">
            <v>040104</v>
          </cell>
          <cell r="B691" t="str">
            <v>14</v>
          </cell>
          <cell r="C691" t="str">
            <v>3910190</v>
          </cell>
          <cell r="D691" t="str">
            <v>붙박이장</v>
          </cell>
          <cell r="E691" t="str">
            <v>840*2050*800</v>
          </cell>
          <cell r="F691" t="str">
            <v>EA</v>
          </cell>
          <cell r="G691">
            <v>3</v>
          </cell>
          <cell r="H691">
            <v>902500</v>
          </cell>
        </row>
        <row r="692">
          <cell r="A692" t="str">
            <v>040104</v>
          </cell>
          <cell r="B692" t="str">
            <v>18</v>
          </cell>
          <cell r="C692" t="str">
            <v>3910191</v>
          </cell>
          <cell r="D692" t="str">
            <v>붙박이장</v>
          </cell>
          <cell r="E692" t="str">
            <v>780*2050*800</v>
          </cell>
          <cell r="F692" t="str">
            <v>EA</v>
          </cell>
          <cell r="G692">
            <v>20</v>
          </cell>
          <cell r="H692">
            <v>807500</v>
          </cell>
        </row>
        <row r="693">
          <cell r="A693" t="str">
            <v>040104</v>
          </cell>
          <cell r="B693" t="str">
            <v>20</v>
          </cell>
          <cell r="C693" t="str">
            <v>3910192</v>
          </cell>
          <cell r="D693" t="str">
            <v>붙박이장</v>
          </cell>
          <cell r="E693" t="str">
            <v>950*2050*600</v>
          </cell>
          <cell r="F693" t="str">
            <v>EA</v>
          </cell>
          <cell r="G693">
            <v>4</v>
          </cell>
          <cell r="H693">
            <v>950000</v>
          </cell>
        </row>
        <row r="694">
          <cell r="A694" t="str">
            <v>040104</v>
          </cell>
          <cell r="B694" t="str">
            <v>22</v>
          </cell>
          <cell r="C694" t="str">
            <v>3910193</v>
          </cell>
          <cell r="D694" t="str">
            <v>붙박이장</v>
          </cell>
          <cell r="E694" t="str">
            <v>1500*2050*600</v>
          </cell>
          <cell r="F694" t="str">
            <v>EA</v>
          </cell>
          <cell r="G694">
            <v>6</v>
          </cell>
          <cell r="H694">
            <v>1425000</v>
          </cell>
        </row>
        <row r="695">
          <cell r="A695" t="str">
            <v>040104</v>
          </cell>
          <cell r="B695" t="str">
            <v>112</v>
          </cell>
          <cell r="C695" t="str">
            <v>3915606</v>
          </cell>
          <cell r="D695" t="str">
            <v>WOODDOOR/FRAME</v>
          </cell>
          <cell r="E695" t="str">
            <v>WD-1,750*2030</v>
          </cell>
          <cell r="F695" t="str">
            <v>개소</v>
          </cell>
          <cell r="G695">
            <v>1</v>
          </cell>
          <cell r="H695">
            <v>665000</v>
          </cell>
        </row>
        <row r="696">
          <cell r="A696" t="str">
            <v>040104</v>
          </cell>
          <cell r="B696" t="str">
            <v>114</v>
          </cell>
          <cell r="C696" t="str">
            <v>3915607</v>
          </cell>
          <cell r="D696" t="str">
            <v>WOODDOOR/FRAME</v>
          </cell>
          <cell r="E696" t="str">
            <v>WD-10,600*2100</v>
          </cell>
          <cell r="F696" t="str">
            <v>개소</v>
          </cell>
          <cell r="G696">
            <v>1</v>
          </cell>
          <cell r="H696">
            <v>570000</v>
          </cell>
        </row>
        <row r="697">
          <cell r="A697" t="str">
            <v>040104</v>
          </cell>
          <cell r="B697" t="str">
            <v>116</v>
          </cell>
          <cell r="C697" t="str">
            <v>3915608</v>
          </cell>
          <cell r="D697" t="str">
            <v>WOODDOOR/FRAME</v>
          </cell>
          <cell r="E697" t="str">
            <v>WD-10A,2340*2050</v>
          </cell>
          <cell r="F697" t="str">
            <v>개소</v>
          </cell>
          <cell r="G697">
            <v>1</v>
          </cell>
          <cell r="H697">
            <v>2185000</v>
          </cell>
        </row>
        <row r="698">
          <cell r="A698" t="str">
            <v>040104</v>
          </cell>
          <cell r="B698" t="str">
            <v>118</v>
          </cell>
          <cell r="C698" t="str">
            <v>3915609</v>
          </cell>
          <cell r="D698" t="str">
            <v>WOODDOOR/FRAME</v>
          </cell>
          <cell r="E698" t="str">
            <v>WD-10W,2200*1745</v>
          </cell>
          <cell r="F698" t="str">
            <v>개소</v>
          </cell>
          <cell r="G698">
            <v>1</v>
          </cell>
          <cell r="H698">
            <v>1330000</v>
          </cell>
        </row>
        <row r="699">
          <cell r="A699" t="str">
            <v>040104</v>
          </cell>
          <cell r="B699" t="str">
            <v>120</v>
          </cell>
          <cell r="C699" t="str">
            <v>3915610</v>
          </cell>
          <cell r="D699" t="str">
            <v>WOODDOOR/FRAME</v>
          </cell>
          <cell r="E699" t="str">
            <v>WD-11,700*2020</v>
          </cell>
          <cell r="F699" t="str">
            <v>개소</v>
          </cell>
          <cell r="G699">
            <v>1</v>
          </cell>
          <cell r="H699">
            <v>665000</v>
          </cell>
        </row>
        <row r="700">
          <cell r="A700" t="str">
            <v>040104</v>
          </cell>
          <cell r="B700" t="str">
            <v>122</v>
          </cell>
          <cell r="C700" t="str">
            <v>3915611</v>
          </cell>
          <cell r="D700" t="str">
            <v>WOODDOOR/FRAME</v>
          </cell>
          <cell r="E700" t="str">
            <v>WD-11A,950*2050</v>
          </cell>
          <cell r="F700" t="str">
            <v>개소</v>
          </cell>
          <cell r="G700">
            <v>1</v>
          </cell>
          <cell r="H700">
            <v>760000</v>
          </cell>
        </row>
        <row r="701">
          <cell r="A701" t="str">
            <v>040104</v>
          </cell>
          <cell r="B701" t="str">
            <v>124</v>
          </cell>
          <cell r="C701" t="str">
            <v>3915612</v>
          </cell>
          <cell r="D701" t="str">
            <v>WOODDOOR/FRAME</v>
          </cell>
          <cell r="E701" t="str">
            <v>WD-11W,2580*1745</v>
          </cell>
          <cell r="F701" t="str">
            <v>개소</v>
          </cell>
          <cell r="G701">
            <v>1</v>
          </cell>
          <cell r="H701">
            <v>1425000</v>
          </cell>
        </row>
        <row r="702">
          <cell r="A702" t="str">
            <v>040104</v>
          </cell>
          <cell r="B702" t="str">
            <v>126</v>
          </cell>
          <cell r="C702" t="str">
            <v>3915613</v>
          </cell>
          <cell r="D702" t="str">
            <v>WOODDOOR/FRAME</v>
          </cell>
          <cell r="E702" t="str">
            <v>WD-12A,2960*2050</v>
          </cell>
          <cell r="F702" t="str">
            <v>개소</v>
          </cell>
          <cell r="G702">
            <v>1</v>
          </cell>
          <cell r="H702">
            <v>2280000</v>
          </cell>
        </row>
        <row r="703">
          <cell r="A703" t="str">
            <v>040104</v>
          </cell>
          <cell r="B703" t="str">
            <v>128</v>
          </cell>
          <cell r="C703" t="str">
            <v>3915614</v>
          </cell>
          <cell r="D703" t="str">
            <v>WOODDOOR/FRAME</v>
          </cell>
          <cell r="E703" t="str">
            <v>WD-12W,2140*1745</v>
          </cell>
          <cell r="F703" t="str">
            <v>개소</v>
          </cell>
          <cell r="G703">
            <v>1</v>
          </cell>
          <cell r="H703">
            <v>1187500</v>
          </cell>
        </row>
        <row r="704">
          <cell r="A704" t="str">
            <v>040104</v>
          </cell>
          <cell r="B704" t="str">
            <v>130</v>
          </cell>
          <cell r="C704" t="str">
            <v>3915615</v>
          </cell>
          <cell r="D704" t="str">
            <v>WOODDOOR/FRAME</v>
          </cell>
          <cell r="E704" t="str">
            <v>WD-13A,1000*2050</v>
          </cell>
          <cell r="F704" t="str">
            <v>개소</v>
          </cell>
          <cell r="G704">
            <v>1</v>
          </cell>
          <cell r="H704">
            <v>855000</v>
          </cell>
        </row>
        <row r="705">
          <cell r="A705" t="str">
            <v>040104</v>
          </cell>
          <cell r="B705" t="str">
            <v>132</v>
          </cell>
          <cell r="C705" t="str">
            <v>3915616</v>
          </cell>
          <cell r="D705" t="str">
            <v>WOODDOOR/FRAME</v>
          </cell>
          <cell r="E705" t="str">
            <v>WD-13W,2400*1745</v>
          </cell>
          <cell r="F705" t="str">
            <v>개소</v>
          </cell>
          <cell r="G705">
            <v>1</v>
          </cell>
          <cell r="H705">
            <v>1377500</v>
          </cell>
        </row>
        <row r="706">
          <cell r="A706" t="str">
            <v>040104</v>
          </cell>
          <cell r="B706" t="str">
            <v>134</v>
          </cell>
          <cell r="C706" t="str">
            <v>3915617</v>
          </cell>
          <cell r="D706" t="str">
            <v>WOODDOOR/FRAME</v>
          </cell>
          <cell r="E706" t="str">
            <v>WD-14A,2960*2050</v>
          </cell>
          <cell r="F706" t="str">
            <v>개소</v>
          </cell>
          <cell r="G706">
            <v>1</v>
          </cell>
          <cell r="H706">
            <v>2280000</v>
          </cell>
        </row>
        <row r="707">
          <cell r="A707" t="str">
            <v>040104</v>
          </cell>
          <cell r="B707" t="str">
            <v>136</v>
          </cell>
          <cell r="C707" t="str">
            <v>3915618</v>
          </cell>
          <cell r="D707" t="str">
            <v>WOODDOOR/FRAME</v>
          </cell>
          <cell r="E707" t="str">
            <v>WD-14W,4300*1745</v>
          </cell>
          <cell r="F707" t="str">
            <v>개소</v>
          </cell>
          <cell r="G707">
            <v>1</v>
          </cell>
          <cell r="H707">
            <v>2517500</v>
          </cell>
        </row>
        <row r="708">
          <cell r="A708" t="str">
            <v>040104</v>
          </cell>
          <cell r="B708" t="str">
            <v>138</v>
          </cell>
          <cell r="C708" t="str">
            <v>3915619</v>
          </cell>
          <cell r="D708" t="str">
            <v>WOODDOOR/FRAME</v>
          </cell>
          <cell r="E708" t="str">
            <v>WD-15A,1700*2050</v>
          </cell>
          <cell r="F708" t="str">
            <v>개소</v>
          </cell>
          <cell r="G708">
            <v>1</v>
          </cell>
          <cell r="H708">
            <v>1520000</v>
          </cell>
        </row>
        <row r="709">
          <cell r="A709" t="str">
            <v>040104</v>
          </cell>
          <cell r="B709" t="str">
            <v>140</v>
          </cell>
          <cell r="C709" t="str">
            <v>3915620</v>
          </cell>
          <cell r="D709" t="str">
            <v>WOODDOOR/FRAME</v>
          </cell>
          <cell r="E709" t="str">
            <v>WD-15W,1600*1745</v>
          </cell>
          <cell r="F709" t="str">
            <v>개소</v>
          </cell>
          <cell r="G709">
            <v>1</v>
          </cell>
          <cell r="H709">
            <v>1187500</v>
          </cell>
        </row>
        <row r="710">
          <cell r="A710" t="str">
            <v>040104</v>
          </cell>
          <cell r="B710" t="str">
            <v>142</v>
          </cell>
          <cell r="C710" t="str">
            <v>3915621</v>
          </cell>
          <cell r="D710" t="str">
            <v>WOODDOOR/FRAME</v>
          </cell>
          <cell r="E710" t="str">
            <v>WD-16A,2160*2050</v>
          </cell>
          <cell r="F710" t="str">
            <v>개소</v>
          </cell>
          <cell r="G710">
            <v>1</v>
          </cell>
          <cell r="H710">
            <v>1995000</v>
          </cell>
          <cell r="J710">
            <v>0</v>
          </cell>
        </row>
        <row r="711">
          <cell r="A711" t="str">
            <v>040104</v>
          </cell>
          <cell r="B711" t="str">
            <v>144</v>
          </cell>
          <cell r="C711" t="str">
            <v>3915622</v>
          </cell>
          <cell r="D711" t="str">
            <v>WOODDOOR/FRAME</v>
          </cell>
          <cell r="E711" t="str">
            <v>WD-16W,1500*1745</v>
          </cell>
          <cell r="F711" t="str">
            <v>개소</v>
          </cell>
          <cell r="G711">
            <v>1</v>
          </cell>
          <cell r="H711">
            <v>1425000</v>
          </cell>
        </row>
        <row r="712">
          <cell r="A712" t="str">
            <v>040104</v>
          </cell>
          <cell r="B712" t="str">
            <v>146</v>
          </cell>
          <cell r="C712" t="str">
            <v>3915623</v>
          </cell>
          <cell r="D712" t="str">
            <v>WOODDOOR/FRAME</v>
          </cell>
          <cell r="E712" t="str">
            <v>WD-17A,1020*2060</v>
          </cell>
          <cell r="F712" t="str">
            <v>개소</v>
          </cell>
          <cell r="G712">
            <v>1</v>
          </cell>
          <cell r="H712">
            <v>855000</v>
          </cell>
        </row>
        <row r="713">
          <cell r="A713" t="str">
            <v>040104</v>
          </cell>
          <cell r="B713" t="str">
            <v>148</v>
          </cell>
          <cell r="C713" t="str">
            <v>3915624</v>
          </cell>
          <cell r="D713" t="str">
            <v>WOODDOOR/FRAME</v>
          </cell>
          <cell r="E713" t="str">
            <v>WD-17W,1500*1745</v>
          </cell>
          <cell r="F713" t="str">
            <v>개소</v>
          </cell>
          <cell r="G713">
            <v>1</v>
          </cell>
          <cell r="H713">
            <v>950000</v>
          </cell>
        </row>
        <row r="714">
          <cell r="A714" t="str">
            <v>040104</v>
          </cell>
          <cell r="B714" t="str">
            <v>150</v>
          </cell>
          <cell r="C714" t="str">
            <v>3915625</v>
          </cell>
          <cell r="D714" t="str">
            <v>WOODDOOR/FRAME</v>
          </cell>
          <cell r="E714" t="str">
            <v>WD-18A,1040*2060</v>
          </cell>
          <cell r="F714" t="str">
            <v>개소</v>
          </cell>
          <cell r="G714">
            <v>1</v>
          </cell>
          <cell r="H714">
            <v>855000</v>
          </cell>
        </row>
        <row r="715">
          <cell r="A715" t="str">
            <v>040104</v>
          </cell>
          <cell r="B715" t="str">
            <v>152</v>
          </cell>
          <cell r="C715" t="str">
            <v>3915626</v>
          </cell>
          <cell r="D715" t="str">
            <v>WOODDOOR/FRAME</v>
          </cell>
          <cell r="E715" t="str">
            <v>WD-18W,1200*1000</v>
          </cell>
          <cell r="F715" t="str">
            <v>개소</v>
          </cell>
          <cell r="G715">
            <v>1</v>
          </cell>
          <cell r="H715">
            <v>950000</v>
          </cell>
        </row>
        <row r="716">
          <cell r="A716" t="str">
            <v>040104</v>
          </cell>
          <cell r="B716" t="str">
            <v>154</v>
          </cell>
          <cell r="C716" t="str">
            <v>3915627</v>
          </cell>
          <cell r="D716" t="str">
            <v>WOODDOOR/FRAME</v>
          </cell>
          <cell r="E716" t="str">
            <v>WD-19A,1760*2060</v>
          </cell>
          <cell r="F716" t="str">
            <v>개소</v>
          </cell>
          <cell r="G716">
            <v>1</v>
          </cell>
          <cell r="H716">
            <v>1520000</v>
          </cell>
        </row>
        <row r="717">
          <cell r="A717" t="str">
            <v>040104</v>
          </cell>
          <cell r="B717" t="str">
            <v>156</v>
          </cell>
          <cell r="C717" t="str">
            <v>3915628</v>
          </cell>
          <cell r="D717" t="str">
            <v>WOODDOOR/FRAME</v>
          </cell>
          <cell r="E717" t="str">
            <v>WD-1A,1050*2020</v>
          </cell>
          <cell r="F717" t="str">
            <v>개소</v>
          </cell>
          <cell r="G717">
            <v>1</v>
          </cell>
          <cell r="H717">
            <v>950000</v>
          </cell>
        </row>
        <row r="718">
          <cell r="A718" t="str">
            <v>040104</v>
          </cell>
          <cell r="B718" t="str">
            <v>158</v>
          </cell>
          <cell r="C718" t="str">
            <v>3915629</v>
          </cell>
          <cell r="D718" t="str">
            <v>WOODDOOR/FRAME</v>
          </cell>
          <cell r="E718" t="str">
            <v>WD-1B,500*2090</v>
          </cell>
          <cell r="F718" t="str">
            <v>개소</v>
          </cell>
          <cell r="G718">
            <v>1</v>
          </cell>
          <cell r="H718">
            <v>570000</v>
          </cell>
        </row>
        <row r="719">
          <cell r="A719" t="str">
            <v>040104</v>
          </cell>
          <cell r="B719" t="str">
            <v>160</v>
          </cell>
          <cell r="C719" t="str">
            <v>3915630</v>
          </cell>
          <cell r="D719" t="str">
            <v>WOODDOOR/FRAME</v>
          </cell>
          <cell r="E719" t="str">
            <v>WD-1W,2600*1745</v>
          </cell>
          <cell r="F719" t="str">
            <v>개소</v>
          </cell>
          <cell r="G719">
            <v>1</v>
          </cell>
          <cell r="H719">
            <v>1377500</v>
          </cell>
        </row>
        <row r="720">
          <cell r="A720" t="str">
            <v>040104</v>
          </cell>
          <cell r="B720" t="str">
            <v>162</v>
          </cell>
          <cell r="C720" t="str">
            <v>3915631</v>
          </cell>
          <cell r="D720" t="str">
            <v>WOODDOOR/FRAME</v>
          </cell>
          <cell r="E720" t="str">
            <v>WD-2,900*2050</v>
          </cell>
          <cell r="F720" t="str">
            <v>개소</v>
          </cell>
          <cell r="G720">
            <v>1</v>
          </cell>
          <cell r="H720">
            <v>760000</v>
          </cell>
        </row>
        <row r="721">
          <cell r="A721" t="str">
            <v>040104</v>
          </cell>
          <cell r="B721" t="str">
            <v>164</v>
          </cell>
          <cell r="C721" t="str">
            <v>3915632</v>
          </cell>
          <cell r="D721" t="str">
            <v>WOODDOOR/FRAME</v>
          </cell>
          <cell r="E721" t="str">
            <v>WD-21A,1120*2060</v>
          </cell>
          <cell r="F721" t="str">
            <v>개소</v>
          </cell>
          <cell r="G721">
            <v>1</v>
          </cell>
          <cell r="H721">
            <v>950000</v>
          </cell>
        </row>
        <row r="722">
          <cell r="A722" t="str">
            <v>040104</v>
          </cell>
          <cell r="B722" t="str">
            <v>166</v>
          </cell>
          <cell r="C722" t="str">
            <v>3915633</v>
          </cell>
          <cell r="D722" t="str">
            <v>WOODDOOR/FRAME</v>
          </cell>
          <cell r="E722" t="str">
            <v>WD-22A,1500*2060</v>
          </cell>
          <cell r="F722" t="str">
            <v>개소</v>
          </cell>
          <cell r="G722">
            <v>1</v>
          </cell>
          <cell r="H722">
            <v>1425000</v>
          </cell>
        </row>
        <row r="723">
          <cell r="A723" t="str">
            <v>040104</v>
          </cell>
          <cell r="B723" t="str">
            <v>168</v>
          </cell>
          <cell r="C723" t="str">
            <v>3915634</v>
          </cell>
          <cell r="D723" t="str">
            <v>WOODDOOR/FRAME</v>
          </cell>
          <cell r="E723" t="str">
            <v>WD-23A,680*2050</v>
          </cell>
          <cell r="F723" t="str">
            <v>개소</v>
          </cell>
          <cell r="G723">
            <v>1</v>
          </cell>
          <cell r="H723">
            <v>570000</v>
          </cell>
          <cell r="J723">
            <v>0</v>
          </cell>
        </row>
        <row r="724">
          <cell r="A724" t="str">
            <v>040104</v>
          </cell>
          <cell r="B724" t="str">
            <v>40</v>
          </cell>
          <cell r="C724" t="str">
            <v>3915635</v>
          </cell>
          <cell r="D724" t="str">
            <v>강화도어</v>
          </cell>
          <cell r="E724" t="str">
            <v>GL-1,600*1800</v>
          </cell>
          <cell r="F724" t="str">
            <v>개소</v>
          </cell>
          <cell r="G724">
            <v>1</v>
          </cell>
          <cell r="H724">
            <v>285000</v>
          </cell>
        </row>
        <row r="725">
          <cell r="A725" t="str">
            <v>040104</v>
          </cell>
          <cell r="B725" t="str">
            <v>42</v>
          </cell>
          <cell r="C725" t="str">
            <v>3915636</v>
          </cell>
          <cell r="D725" t="str">
            <v>스틸도어</v>
          </cell>
          <cell r="E725" t="str">
            <v>ST-1,900*2050</v>
          </cell>
          <cell r="F725" t="str">
            <v>개소</v>
          </cell>
          <cell r="G725">
            <v>1</v>
          </cell>
          <cell r="H725">
            <v>475000</v>
          </cell>
        </row>
        <row r="726">
          <cell r="A726" t="str">
            <v>040104</v>
          </cell>
          <cell r="B726" t="str">
            <v>44</v>
          </cell>
          <cell r="C726" t="str">
            <v>3915637</v>
          </cell>
          <cell r="D726" t="str">
            <v>WOODDOOR/FRAME</v>
          </cell>
          <cell r="E726" t="str">
            <v>1300*2050</v>
          </cell>
          <cell r="F726" t="str">
            <v>개소</v>
          </cell>
          <cell r="G726">
            <v>22</v>
          </cell>
          <cell r="H726">
            <v>950000</v>
          </cell>
        </row>
        <row r="727">
          <cell r="A727" t="str">
            <v>040104</v>
          </cell>
          <cell r="B727" t="str">
            <v>46</v>
          </cell>
          <cell r="C727" t="str">
            <v>3915638</v>
          </cell>
          <cell r="D727" t="str">
            <v>WOODDOOR/FRAME</v>
          </cell>
          <cell r="E727" t="str">
            <v>830*2050</v>
          </cell>
          <cell r="F727" t="str">
            <v>개소</v>
          </cell>
          <cell r="G727">
            <v>1</v>
          </cell>
          <cell r="H727">
            <v>712500</v>
          </cell>
        </row>
        <row r="728">
          <cell r="A728" t="str">
            <v>040104</v>
          </cell>
          <cell r="B728" t="str">
            <v>48</v>
          </cell>
          <cell r="C728" t="str">
            <v>3915639</v>
          </cell>
          <cell r="D728" t="str">
            <v>WOODDOOR/FRAME</v>
          </cell>
          <cell r="E728" t="str">
            <v>680*2050</v>
          </cell>
          <cell r="F728" t="str">
            <v>개소</v>
          </cell>
          <cell r="G728">
            <v>1</v>
          </cell>
          <cell r="H728">
            <v>570000</v>
          </cell>
        </row>
        <row r="729">
          <cell r="A729" t="str">
            <v>040104</v>
          </cell>
          <cell r="B729" t="str">
            <v>50</v>
          </cell>
          <cell r="C729" t="str">
            <v>3915640</v>
          </cell>
          <cell r="D729" t="str">
            <v>WOODDOOR/FRAME</v>
          </cell>
          <cell r="E729" t="str">
            <v>1000*2050</v>
          </cell>
          <cell r="F729" t="str">
            <v>개소</v>
          </cell>
          <cell r="G729">
            <v>1</v>
          </cell>
          <cell r="H729">
            <v>855000</v>
          </cell>
        </row>
        <row r="730">
          <cell r="A730" t="str">
            <v>040104</v>
          </cell>
          <cell r="B730" t="str">
            <v>52</v>
          </cell>
          <cell r="C730" t="str">
            <v>3915641</v>
          </cell>
          <cell r="D730" t="str">
            <v>1100*2100FRAME</v>
          </cell>
          <cell r="E730" t="str">
            <v>1100*2100</v>
          </cell>
          <cell r="F730" t="str">
            <v>개소</v>
          </cell>
          <cell r="G730">
            <v>1</v>
          </cell>
          <cell r="H730">
            <v>855000</v>
          </cell>
        </row>
        <row r="731">
          <cell r="A731" t="str">
            <v>040104</v>
          </cell>
          <cell r="B731" t="str">
            <v>54</v>
          </cell>
          <cell r="C731" t="str">
            <v>3915642</v>
          </cell>
          <cell r="D731" t="str">
            <v>WOODDOOR/FRAME</v>
          </cell>
          <cell r="E731" t="str">
            <v>1200*2050</v>
          </cell>
          <cell r="F731" t="str">
            <v>개소</v>
          </cell>
          <cell r="G731">
            <v>1</v>
          </cell>
          <cell r="H731">
            <v>950000</v>
          </cell>
        </row>
        <row r="732">
          <cell r="A732" t="str">
            <v>040104</v>
          </cell>
          <cell r="B732" t="str">
            <v>56</v>
          </cell>
          <cell r="C732" t="str">
            <v>3915643</v>
          </cell>
          <cell r="D732" t="str">
            <v>WOODDOOR/FRAME</v>
          </cell>
          <cell r="E732" t="str">
            <v>760*2050</v>
          </cell>
          <cell r="F732" t="str">
            <v>개소</v>
          </cell>
          <cell r="G732">
            <v>1</v>
          </cell>
          <cell r="H732">
            <v>712500</v>
          </cell>
        </row>
        <row r="733">
          <cell r="A733" t="str">
            <v>040104</v>
          </cell>
          <cell r="B733" t="str">
            <v>58</v>
          </cell>
          <cell r="C733" t="str">
            <v>3915644</v>
          </cell>
          <cell r="D733" t="str">
            <v>WOODDOOR/FRAME</v>
          </cell>
          <cell r="E733" t="str">
            <v>2400*1745</v>
          </cell>
          <cell r="F733" t="str">
            <v>개소</v>
          </cell>
          <cell r="G733">
            <v>1</v>
          </cell>
          <cell r="H733">
            <v>1425000</v>
          </cell>
        </row>
        <row r="734">
          <cell r="A734" t="str">
            <v>040104</v>
          </cell>
          <cell r="B734" t="str">
            <v>60</v>
          </cell>
          <cell r="C734" t="str">
            <v>3915645</v>
          </cell>
          <cell r="D734" t="str">
            <v>WOODDOOR/FRAME</v>
          </cell>
          <cell r="E734" t="str">
            <v>900*2050</v>
          </cell>
          <cell r="F734" t="str">
            <v>개소</v>
          </cell>
          <cell r="G734">
            <v>1</v>
          </cell>
          <cell r="H734">
            <v>760000</v>
          </cell>
        </row>
        <row r="735">
          <cell r="A735" t="str">
            <v>040104</v>
          </cell>
          <cell r="B735" t="str">
            <v>62</v>
          </cell>
          <cell r="C735" t="str">
            <v>3915646</v>
          </cell>
          <cell r="D735" t="str">
            <v>WOODDOOR/FRAME</v>
          </cell>
          <cell r="E735" t="str">
            <v>1400*2050</v>
          </cell>
          <cell r="F735" t="str">
            <v>개소</v>
          </cell>
          <cell r="G735">
            <v>1</v>
          </cell>
          <cell r="H735">
            <v>1140000</v>
          </cell>
        </row>
        <row r="736">
          <cell r="A736" t="str">
            <v>040104</v>
          </cell>
          <cell r="B736" t="str">
            <v>64</v>
          </cell>
          <cell r="C736" t="str">
            <v>3915647</v>
          </cell>
          <cell r="D736" t="str">
            <v>WOODDOOR/FRAME</v>
          </cell>
          <cell r="E736" t="str">
            <v>960*2100</v>
          </cell>
          <cell r="F736" t="str">
            <v>개소</v>
          </cell>
          <cell r="G736">
            <v>1</v>
          </cell>
          <cell r="H736">
            <v>760000</v>
          </cell>
        </row>
        <row r="737">
          <cell r="A737" t="str">
            <v>040104</v>
          </cell>
          <cell r="B737" t="str">
            <v>66</v>
          </cell>
          <cell r="C737" t="str">
            <v>3915648</v>
          </cell>
          <cell r="D737" t="str">
            <v>WOODDOOR/FRAME</v>
          </cell>
          <cell r="E737" t="str">
            <v>1100*2050</v>
          </cell>
          <cell r="F737" t="str">
            <v>개소</v>
          </cell>
          <cell r="G737">
            <v>1</v>
          </cell>
          <cell r="H737">
            <v>855000</v>
          </cell>
          <cell r="J737">
            <v>0</v>
          </cell>
        </row>
        <row r="738">
          <cell r="A738" t="str">
            <v>040104</v>
          </cell>
          <cell r="B738" t="str">
            <v>68</v>
          </cell>
          <cell r="C738" t="str">
            <v>3915649</v>
          </cell>
          <cell r="D738" t="str">
            <v>WOODDOOR/FRAME</v>
          </cell>
          <cell r="E738" t="str">
            <v>1100*2050</v>
          </cell>
          <cell r="F738" t="str">
            <v>개소</v>
          </cell>
          <cell r="G738">
            <v>1</v>
          </cell>
          <cell r="H738">
            <v>855000</v>
          </cell>
        </row>
        <row r="739">
          <cell r="A739" t="str">
            <v>040104</v>
          </cell>
          <cell r="B739" t="str">
            <v>70</v>
          </cell>
          <cell r="C739" t="str">
            <v>3915650</v>
          </cell>
          <cell r="D739" t="str">
            <v>WOODDOOR/FRAME</v>
          </cell>
          <cell r="E739" t="str">
            <v>1200*2050</v>
          </cell>
          <cell r="F739" t="str">
            <v>개소</v>
          </cell>
          <cell r="G739">
            <v>1</v>
          </cell>
          <cell r="H739">
            <v>950000</v>
          </cell>
        </row>
        <row r="740">
          <cell r="A740" t="str">
            <v>040104</v>
          </cell>
          <cell r="B740" t="str">
            <v>72</v>
          </cell>
          <cell r="C740" t="str">
            <v>3915651</v>
          </cell>
          <cell r="D740" t="str">
            <v>WOODDOOR/FRAME</v>
          </cell>
          <cell r="E740" t="str">
            <v>1400*2050</v>
          </cell>
          <cell r="F740" t="str">
            <v>개소</v>
          </cell>
          <cell r="G740">
            <v>1</v>
          </cell>
          <cell r="H740">
            <v>1140000</v>
          </cell>
        </row>
        <row r="741">
          <cell r="A741" t="str">
            <v>040104</v>
          </cell>
          <cell r="B741" t="str">
            <v>74</v>
          </cell>
          <cell r="C741" t="str">
            <v>3915652</v>
          </cell>
          <cell r="D741" t="str">
            <v>WOODDOOR/FRAME</v>
          </cell>
          <cell r="E741" t="str">
            <v>1305*2050</v>
          </cell>
          <cell r="F741" t="str">
            <v>개소</v>
          </cell>
          <cell r="G741">
            <v>1</v>
          </cell>
          <cell r="H741">
            <v>1187500</v>
          </cell>
        </row>
        <row r="742">
          <cell r="A742" t="str">
            <v>040104</v>
          </cell>
          <cell r="B742" t="str">
            <v>76</v>
          </cell>
          <cell r="C742" t="str">
            <v>3915653</v>
          </cell>
          <cell r="D742" t="str">
            <v>WOODDOOR/FRAME</v>
          </cell>
          <cell r="E742" t="str">
            <v>2560*1750</v>
          </cell>
          <cell r="F742" t="str">
            <v>개소</v>
          </cell>
          <cell r="G742">
            <v>1</v>
          </cell>
          <cell r="H742">
            <v>1425000</v>
          </cell>
        </row>
        <row r="743">
          <cell r="A743" t="str">
            <v>040104</v>
          </cell>
          <cell r="B743" t="str">
            <v>78</v>
          </cell>
          <cell r="C743" t="str">
            <v>3915654</v>
          </cell>
          <cell r="D743" t="str">
            <v>WOODDOOR/FRAME</v>
          </cell>
          <cell r="E743" t="str">
            <v>820*2050</v>
          </cell>
          <cell r="F743" t="str">
            <v>개소</v>
          </cell>
          <cell r="G743">
            <v>1</v>
          </cell>
          <cell r="H743">
            <v>712500</v>
          </cell>
        </row>
        <row r="744">
          <cell r="A744" t="str">
            <v>040104</v>
          </cell>
          <cell r="B744" t="str">
            <v>80</v>
          </cell>
          <cell r="C744" t="str">
            <v>3915655</v>
          </cell>
          <cell r="D744" t="str">
            <v>WOODDOOR/FRAME</v>
          </cell>
          <cell r="E744" t="str">
            <v>910*2060</v>
          </cell>
          <cell r="F744" t="str">
            <v>개소</v>
          </cell>
          <cell r="G744">
            <v>1</v>
          </cell>
          <cell r="H744">
            <v>855000</v>
          </cell>
        </row>
        <row r="745">
          <cell r="A745" t="str">
            <v>040104</v>
          </cell>
          <cell r="B745" t="str">
            <v>82</v>
          </cell>
          <cell r="C745" t="str">
            <v>3915656</v>
          </cell>
          <cell r="D745" t="str">
            <v>WOODDOOR/FRAME</v>
          </cell>
          <cell r="E745" t="str">
            <v>1900*1750</v>
          </cell>
          <cell r="F745" t="str">
            <v>개소</v>
          </cell>
          <cell r="G745">
            <v>1</v>
          </cell>
          <cell r="H745">
            <v>1567500</v>
          </cell>
        </row>
        <row r="746">
          <cell r="A746" t="str">
            <v>040104</v>
          </cell>
          <cell r="B746" t="str">
            <v>84</v>
          </cell>
          <cell r="C746" t="str">
            <v>3915657</v>
          </cell>
          <cell r="D746" t="str">
            <v>WOODDOOR/FRAME</v>
          </cell>
          <cell r="E746" t="str">
            <v>1400*2100</v>
          </cell>
          <cell r="F746" t="str">
            <v>개소</v>
          </cell>
          <cell r="G746">
            <v>1</v>
          </cell>
          <cell r="H746">
            <v>1140000</v>
          </cell>
        </row>
        <row r="747">
          <cell r="A747" t="str">
            <v>040104</v>
          </cell>
          <cell r="B747" t="str">
            <v>86</v>
          </cell>
          <cell r="C747" t="str">
            <v>3915658</v>
          </cell>
          <cell r="D747" t="str">
            <v>WOODDOOR/FRAME</v>
          </cell>
          <cell r="E747" t="str">
            <v>800*2050</v>
          </cell>
          <cell r="F747" t="str">
            <v>개소</v>
          </cell>
          <cell r="G747">
            <v>1</v>
          </cell>
          <cell r="H747">
            <v>712500</v>
          </cell>
          <cell r="I747">
            <v>0</v>
          </cell>
        </row>
        <row r="748">
          <cell r="A748" t="str">
            <v>040104</v>
          </cell>
          <cell r="B748" t="str">
            <v>88</v>
          </cell>
          <cell r="C748" t="str">
            <v>3915659</v>
          </cell>
          <cell r="D748" t="str">
            <v>WOODDOOR/FRAME</v>
          </cell>
          <cell r="E748" t="str">
            <v>3000*1750</v>
          </cell>
          <cell r="F748" t="str">
            <v>개소</v>
          </cell>
          <cell r="G748">
            <v>1</v>
          </cell>
          <cell r="H748">
            <v>1710000</v>
          </cell>
        </row>
        <row r="749">
          <cell r="A749" t="str">
            <v>040104</v>
          </cell>
          <cell r="B749" t="str">
            <v>90</v>
          </cell>
          <cell r="C749" t="str">
            <v>3915660</v>
          </cell>
          <cell r="D749" t="str">
            <v>WOODDOOR/FRAME</v>
          </cell>
          <cell r="E749" t="str">
            <v>900*2100</v>
          </cell>
          <cell r="F749" t="str">
            <v>개소</v>
          </cell>
          <cell r="G749">
            <v>1</v>
          </cell>
          <cell r="H749">
            <v>760000</v>
          </cell>
        </row>
        <row r="750">
          <cell r="A750" t="str">
            <v>040104</v>
          </cell>
          <cell r="B750" t="str">
            <v>92</v>
          </cell>
          <cell r="C750" t="str">
            <v>3915661</v>
          </cell>
          <cell r="D750" t="str">
            <v>WOODDOOR/FRAME</v>
          </cell>
          <cell r="E750" t="str">
            <v>1600*2050</v>
          </cell>
          <cell r="F750" t="str">
            <v>개소</v>
          </cell>
          <cell r="G750">
            <v>1</v>
          </cell>
          <cell r="H750">
            <v>1330000</v>
          </cell>
        </row>
        <row r="751">
          <cell r="A751" t="str">
            <v>040104</v>
          </cell>
          <cell r="B751" t="str">
            <v>94</v>
          </cell>
          <cell r="C751" t="str">
            <v>3915662</v>
          </cell>
          <cell r="D751" t="str">
            <v>WOODDOOR/FRAME</v>
          </cell>
          <cell r="E751" t="str">
            <v>2300*1750</v>
          </cell>
          <cell r="F751" t="str">
            <v>개소</v>
          </cell>
          <cell r="G751">
            <v>1</v>
          </cell>
          <cell r="H751">
            <v>1282500</v>
          </cell>
        </row>
        <row r="752">
          <cell r="A752" t="str">
            <v>040104</v>
          </cell>
          <cell r="B752" t="str">
            <v>96</v>
          </cell>
          <cell r="C752" t="str">
            <v>3915663</v>
          </cell>
          <cell r="D752" t="str">
            <v>WOODDOOR/FRAME</v>
          </cell>
          <cell r="E752" t="str">
            <v>910*2100</v>
          </cell>
          <cell r="F752" t="str">
            <v>개소</v>
          </cell>
          <cell r="G752">
            <v>1</v>
          </cell>
          <cell r="H752">
            <v>760000</v>
          </cell>
        </row>
        <row r="753">
          <cell r="A753" t="str">
            <v>040104</v>
          </cell>
          <cell r="B753" t="str">
            <v>98</v>
          </cell>
          <cell r="C753" t="str">
            <v>3915664</v>
          </cell>
          <cell r="D753" t="str">
            <v>WOODDOOR/FRAME</v>
          </cell>
          <cell r="E753" t="str">
            <v>980*2050</v>
          </cell>
          <cell r="F753" t="str">
            <v>개소</v>
          </cell>
          <cell r="G753">
            <v>1</v>
          </cell>
          <cell r="H753">
            <v>760000</v>
          </cell>
        </row>
        <row r="754">
          <cell r="A754" t="str">
            <v>040104</v>
          </cell>
          <cell r="B754" t="str">
            <v>100</v>
          </cell>
          <cell r="C754" t="str">
            <v>3915665</v>
          </cell>
          <cell r="D754" t="str">
            <v>WOODDOOR/FRAME</v>
          </cell>
          <cell r="E754" t="str">
            <v>2380*1750</v>
          </cell>
          <cell r="F754" t="str">
            <v>개소</v>
          </cell>
          <cell r="G754">
            <v>1</v>
          </cell>
          <cell r="H754">
            <v>1330000</v>
          </cell>
        </row>
        <row r="755">
          <cell r="A755" t="str">
            <v>040104</v>
          </cell>
          <cell r="B755" t="str">
            <v>102</v>
          </cell>
          <cell r="C755" t="str">
            <v>3915666</v>
          </cell>
          <cell r="D755" t="str">
            <v>WOODDOOR/FRAME</v>
          </cell>
          <cell r="E755" t="str">
            <v>750*2100</v>
          </cell>
          <cell r="F755" t="str">
            <v>개소</v>
          </cell>
          <cell r="G755">
            <v>1</v>
          </cell>
          <cell r="H755">
            <v>665000</v>
          </cell>
          <cell r="I755">
            <v>0</v>
          </cell>
          <cell r="J755">
            <v>0</v>
          </cell>
        </row>
        <row r="756">
          <cell r="A756" t="str">
            <v>040104</v>
          </cell>
          <cell r="B756" t="str">
            <v>104</v>
          </cell>
          <cell r="C756" t="str">
            <v>3915667</v>
          </cell>
          <cell r="D756" t="str">
            <v>WOODDOOR/FRAME</v>
          </cell>
          <cell r="E756" t="str">
            <v>3880*2050</v>
          </cell>
          <cell r="F756" t="str">
            <v>개소</v>
          </cell>
          <cell r="G756">
            <v>1</v>
          </cell>
          <cell r="H756">
            <v>3040000</v>
          </cell>
        </row>
        <row r="757">
          <cell r="A757" t="str">
            <v>040104</v>
          </cell>
          <cell r="B757" t="str">
            <v>106</v>
          </cell>
          <cell r="C757" t="str">
            <v>3915668</v>
          </cell>
          <cell r="D757" t="str">
            <v>WOODDOOR/FRAME</v>
          </cell>
          <cell r="E757" t="str">
            <v>700*2100</v>
          </cell>
          <cell r="F757" t="str">
            <v>개소</v>
          </cell>
          <cell r="G757">
            <v>1</v>
          </cell>
          <cell r="H757">
            <v>665000</v>
          </cell>
        </row>
        <row r="758">
          <cell r="A758" t="str">
            <v>040104</v>
          </cell>
          <cell r="B758" t="str">
            <v>108</v>
          </cell>
          <cell r="C758" t="str">
            <v>3915669</v>
          </cell>
          <cell r="D758" t="str">
            <v>WOODDOOR/FRAME</v>
          </cell>
          <cell r="E758" t="str">
            <v>910*2060</v>
          </cell>
          <cell r="F758" t="str">
            <v>개소</v>
          </cell>
          <cell r="G758">
            <v>1</v>
          </cell>
          <cell r="H758">
            <v>760000</v>
          </cell>
          <cell r="J758">
            <v>0</v>
          </cell>
        </row>
        <row r="759">
          <cell r="A759" t="str">
            <v>040104</v>
          </cell>
          <cell r="B759" t="str">
            <v>110</v>
          </cell>
          <cell r="C759" t="str">
            <v>3915670</v>
          </cell>
          <cell r="D759" t="str">
            <v>WOODDOOR/FRAME</v>
          </cell>
          <cell r="E759" t="str">
            <v>2400*1750</v>
          </cell>
          <cell r="F759" t="str">
            <v>개소</v>
          </cell>
          <cell r="G759">
            <v>1</v>
          </cell>
          <cell r="H759">
            <v>1330000</v>
          </cell>
        </row>
        <row r="760">
          <cell r="A760" t="str">
            <v>040105</v>
          </cell>
          <cell r="B760" t="str">
            <v>7</v>
          </cell>
          <cell r="C760" t="str">
            <v>4203037</v>
          </cell>
          <cell r="D760" t="str">
            <v>휴지걸이 (14,18,23평형)</v>
          </cell>
          <cell r="E760" t="str">
            <v>BP-301</v>
          </cell>
          <cell r="F760" t="str">
            <v>EA</v>
          </cell>
          <cell r="G760">
            <v>69</v>
          </cell>
          <cell r="H760">
            <v>27800</v>
          </cell>
          <cell r="I760">
            <v>0</v>
          </cell>
          <cell r="J760">
            <v>0</v>
          </cell>
        </row>
        <row r="761">
          <cell r="A761" t="str">
            <v>040105</v>
          </cell>
          <cell r="B761" t="str">
            <v>8</v>
          </cell>
          <cell r="C761" t="str">
            <v>4203038</v>
          </cell>
          <cell r="D761" t="str">
            <v>수건선반 (14,18,23평형)</v>
          </cell>
          <cell r="E761" t="str">
            <v>BS-03</v>
          </cell>
          <cell r="F761" t="str">
            <v>EA</v>
          </cell>
          <cell r="G761">
            <v>69</v>
          </cell>
          <cell r="H761">
            <v>15600</v>
          </cell>
          <cell r="I761">
            <v>0</v>
          </cell>
          <cell r="J761">
            <v>0</v>
          </cell>
        </row>
        <row r="762">
          <cell r="A762" t="str">
            <v>040105</v>
          </cell>
          <cell r="B762" t="str">
            <v>9</v>
          </cell>
          <cell r="C762" t="str">
            <v>4203039</v>
          </cell>
          <cell r="D762" t="str">
            <v>샤워커텐 (14,18,23평형)</v>
          </cell>
          <cell r="E762" t="str">
            <v>SR-101</v>
          </cell>
          <cell r="F762" t="str">
            <v>EA</v>
          </cell>
          <cell r="G762">
            <v>42</v>
          </cell>
          <cell r="H762">
            <v>6100</v>
          </cell>
          <cell r="I762">
            <v>0</v>
          </cell>
          <cell r="J762">
            <v>0</v>
          </cell>
        </row>
        <row r="763">
          <cell r="A763" t="str">
            <v>040105</v>
          </cell>
          <cell r="B763" t="str">
            <v>10</v>
          </cell>
          <cell r="C763" t="str">
            <v>4203040</v>
          </cell>
          <cell r="D763" t="str">
            <v>샤워파티션(14,18,23평형)</v>
          </cell>
          <cell r="E763" t="str">
            <v>AJL-01</v>
          </cell>
          <cell r="F763" t="str">
            <v>EA</v>
          </cell>
          <cell r="G763">
            <v>2</v>
          </cell>
          <cell r="H763">
            <v>551000</v>
          </cell>
          <cell r="I763">
            <v>0</v>
          </cell>
          <cell r="J763">
            <v>0</v>
          </cell>
        </row>
        <row r="764">
          <cell r="A764" t="str">
            <v>040105</v>
          </cell>
          <cell r="B764" t="str">
            <v>11</v>
          </cell>
          <cell r="C764" t="str">
            <v>4203041</v>
          </cell>
          <cell r="D764" t="str">
            <v>부스샤워 (14,18,23평형)</v>
          </cell>
          <cell r="E764" t="str">
            <v>RBJ-600C</v>
          </cell>
          <cell r="F764" t="str">
            <v>EA</v>
          </cell>
          <cell r="G764">
            <v>2</v>
          </cell>
          <cell r="H764">
            <v>98700</v>
          </cell>
          <cell r="I764">
            <v>0</v>
          </cell>
          <cell r="J764">
            <v>0</v>
          </cell>
        </row>
        <row r="765">
          <cell r="A765" t="str">
            <v>040105</v>
          </cell>
          <cell r="B765" t="str">
            <v>12</v>
          </cell>
          <cell r="C765" t="str">
            <v>4203042</v>
          </cell>
          <cell r="D765" t="str">
            <v>샤워부스기 (40,50평형)</v>
          </cell>
          <cell r="E765" t="str">
            <v>RBT-200A</v>
          </cell>
          <cell r="F765" t="str">
            <v>EA</v>
          </cell>
          <cell r="G765">
            <v>1</v>
          </cell>
          <cell r="H765">
            <v>75000</v>
          </cell>
          <cell r="I765">
            <v>0</v>
          </cell>
          <cell r="J765">
            <v>0</v>
          </cell>
        </row>
        <row r="766">
          <cell r="A766" t="str">
            <v>040105</v>
          </cell>
          <cell r="B766" t="str">
            <v>13</v>
          </cell>
          <cell r="C766" t="str">
            <v>4203043</v>
          </cell>
          <cell r="D766" t="str">
            <v>휴지걸이   (40,50평형)</v>
          </cell>
          <cell r="E766" t="str">
            <v>BM-4000</v>
          </cell>
          <cell r="F766" t="str">
            <v>EA</v>
          </cell>
          <cell r="G766">
            <v>4</v>
          </cell>
          <cell r="H766">
            <v>13700</v>
          </cell>
          <cell r="I766">
            <v>0</v>
          </cell>
          <cell r="J766">
            <v>0</v>
          </cell>
        </row>
        <row r="767">
          <cell r="A767" t="str">
            <v>040105</v>
          </cell>
          <cell r="B767" t="str">
            <v>14</v>
          </cell>
          <cell r="C767" t="str">
            <v>4203044</v>
          </cell>
          <cell r="D767" t="str">
            <v>수건걸이   (40,50평형)</v>
          </cell>
          <cell r="E767" t="str">
            <v>BM-4000</v>
          </cell>
          <cell r="F767" t="str">
            <v>EA</v>
          </cell>
          <cell r="G767">
            <v>4</v>
          </cell>
          <cell r="H767">
            <v>19000</v>
          </cell>
          <cell r="I767">
            <v>0</v>
          </cell>
          <cell r="J767">
            <v>0</v>
          </cell>
        </row>
        <row r="768">
          <cell r="A768" t="str">
            <v>040105</v>
          </cell>
          <cell r="B768" t="str">
            <v>15</v>
          </cell>
          <cell r="C768" t="str">
            <v>4203045</v>
          </cell>
          <cell r="D768" t="str">
            <v>비누대     (40,50평형)</v>
          </cell>
          <cell r="E768" t="str">
            <v>BM-4000</v>
          </cell>
          <cell r="F768" t="str">
            <v>EA</v>
          </cell>
          <cell r="G768">
            <v>1</v>
          </cell>
          <cell r="H768">
            <v>10000</v>
          </cell>
          <cell r="I768">
            <v>0</v>
          </cell>
          <cell r="J768">
            <v>0</v>
          </cell>
        </row>
        <row r="769">
          <cell r="A769" t="str">
            <v>040105</v>
          </cell>
          <cell r="B769" t="str">
            <v>16</v>
          </cell>
          <cell r="C769" t="str">
            <v>4203046</v>
          </cell>
          <cell r="D769" t="str">
            <v>컵대       (40,50평형)</v>
          </cell>
          <cell r="E769" t="str">
            <v>BM-4000</v>
          </cell>
          <cell r="F769" t="str">
            <v>EA</v>
          </cell>
          <cell r="G769">
            <v>1</v>
          </cell>
          <cell r="H769">
            <v>11000</v>
          </cell>
          <cell r="I769">
            <v>0</v>
          </cell>
          <cell r="J769">
            <v>0</v>
          </cell>
        </row>
        <row r="770">
          <cell r="A770" t="str">
            <v>040105</v>
          </cell>
          <cell r="B770" t="str">
            <v>17</v>
          </cell>
          <cell r="C770" t="str">
            <v>4203047</v>
          </cell>
          <cell r="D770" t="str">
            <v>수건선반   (40,50평형)</v>
          </cell>
          <cell r="E770" t="str">
            <v>BS-03</v>
          </cell>
          <cell r="F770" t="str">
            <v>EA</v>
          </cell>
          <cell r="G770">
            <v>1</v>
          </cell>
          <cell r="H770">
            <v>16000</v>
          </cell>
          <cell r="I770">
            <v>0</v>
          </cell>
          <cell r="J770">
            <v>0</v>
          </cell>
        </row>
        <row r="771">
          <cell r="A771" t="str">
            <v>050101</v>
          </cell>
          <cell r="B771" t="str">
            <v>10</v>
          </cell>
          <cell r="C771" t="str">
            <v>3913167</v>
          </cell>
          <cell r="D771" t="str">
            <v>ST'L 단높임</v>
          </cell>
          <cell r="E771" t="str">
            <v>T=2.0,H=300</v>
          </cell>
          <cell r="F771" t="str">
            <v>M</v>
          </cell>
          <cell r="G771">
            <v>10.99</v>
          </cell>
          <cell r="H771">
            <v>42750</v>
          </cell>
        </row>
        <row r="772">
          <cell r="A772" t="str">
            <v>050101</v>
          </cell>
          <cell r="B772" t="str">
            <v>11</v>
          </cell>
          <cell r="C772" t="str">
            <v>4904152</v>
          </cell>
          <cell r="D772" t="str">
            <v>콘크리트</v>
          </cell>
          <cell r="E772" t="str">
            <v>1:3:6(인력비빔)</v>
          </cell>
          <cell r="F772" t="str">
            <v>M3</v>
          </cell>
          <cell r="G772">
            <v>2.8839999999999999</v>
          </cell>
          <cell r="H772">
            <v>21926</v>
          </cell>
          <cell r="I772">
            <v>88651</v>
          </cell>
          <cell r="J772">
            <v>5461</v>
          </cell>
        </row>
        <row r="773">
          <cell r="A773" t="str">
            <v>050101</v>
          </cell>
          <cell r="B773" t="str">
            <v>3</v>
          </cell>
          <cell r="C773" t="str">
            <v>4908023</v>
          </cell>
          <cell r="D773" t="str">
            <v>석재붙임</v>
          </cell>
          <cell r="E773" t="str">
            <v>ST-1,W=300</v>
          </cell>
          <cell r="F773" t="str">
            <v>M</v>
          </cell>
          <cell r="G773">
            <v>21.68</v>
          </cell>
          <cell r="H773">
            <v>23400</v>
          </cell>
          <cell r="I773">
            <v>10820</v>
          </cell>
          <cell r="J773">
            <v>0</v>
          </cell>
        </row>
        <row r="774">
          <cell r="A774" t="str">
            <v>050101</v>
          </cell>
          <cell r="B774" t="str">
            <v>15</v>
          </cell>
          <cell r="C774" t="str">
            <v>4908040</v>
          </cell>
          <cell r="D774" t="str">
            <v>석재붙임 (ST-2,ROUND)</v>
          </cell>
          <cell r="E774" t="str">
            <v>T=20,W=300</v>
          </cell>
          <cell r="F774" t="str">
            <v>M</v>
          </cell>
          <cell r="G774">
            <v>11</v>
          </cell>
          <cell r="H774">
            <v>35100</v>
          </cell>
          <cell r="I774">
            <v>10280</v>
          </cell>
          <cell r="J774">
            <v>0</v>
          </cell>
        </row>
        <row r="775">
          <cell r="A775" t="str">
            <v>050101</v>
          </cell>
          <cell r="B775" t="str">
            <v>14</v>
          </cell>
          <cell r="C775" t="str">
            <v>4909053</v>
          </cell>
          <cell r="D775" t="str">
            <v>타일붙임(HB-77S 8551)</v>
          </cell>
          <cell r="E775" t="str">
            <v>TL-4</v>
          </cell>
          <cell r="F775" t="str">
            <v>M2</v>
          </cell>
          <cell r="G775">
            <v>12.9</v>
          </cell>
          <cell r="H775">
            <v>18324</v>
          </cell>
          <cell r="I775">
            <v>19902</v>
          </cell>
          <cell r="J775">
            <v>220</v>
          </cell>
        </row>
        <row r="776">
          <cell r="A776" t="str">
            <v>050101</v>
          </cell>
          <cell r="B776" t="str">
            <v>5</v>
          </cell>
          <cell r="C776" t="str">
            <v>4909662</v>
          </cell>
          <cell r="D776" t="str">
            <v>붙임몰탈</v>
          </cell>
          <cell r="F776" t="str">
            <v>M2</v>
          </cell>
          <cell r="G776">
            <v>117.21</v>
          </cell>
          <cell r="H776">
            <v>1043</v>
          </cell>
          <cell r="I776">
            <v>851</v>
          </cell>
          <cell r="J776">
            <v>212</v>
          </cell>
        </row>
        <row r="777">
          <cell r="A777" t="str">
            <v>050101</v>
          </cell>
          <cell r="B777" t="str">
            <v>12</v>
          </cell>
          <cell r="C777" t="str">
            <v>4910002</v>
          </cell>
          <cell r="D777" t="str">
            <v>마루틀설치</v>
          </cell>
          <cell r="E777" t="str">
            <v>90*90 900*900</v>
          </cell>
          <cell r="F777" t="str">
            <v>M2</v>
          </cell>
          <cell r="G777">
            <v>31.58</v>
          </cell>
          <cell r="H777">
            <v>5595</v>
          </cell>
          <cell r="I777">
            <v>4922</v>
          </cell>
          <cell r="J777">
            <v>0</v>
          </cell>
        </row>
        <row r="778">
          <cell r="A778" t="str">
            <v>050101</v>
          </cell>
          <cell r="B778" t="str">
            <v>16</v>
          </cell>
          <cell r="C778" t="str">
            <v>4910059</v>
          </cell>
          <cell r="D778" t="str">
            <v>WOOD FLOORING(체리,중보행용)</v>
          </cell>
          <cell r="E778" t="str">
            <v>WF-4</v>
          </cell>
          <cell r="F778" t="str">
            <v>M2</v>
          </cell>
          <cell r="G778">
            <v>30.78</v>
          </cell>
          <cell r="H778">
            <v>69553</v>
          </cell>
          <cell r="I778">
            <v>6992</v>
          </cell>
          <cell r="J778">
            <v>0</v>
          </cell>
        </row>
        <row r="779">
          <cell r="A779" t="str">
            <v>050101</v>
          </cell>
          <cell r="B779" t="str">
            <v>13</v>
          </cell>
          <cell r="C779" t="str">
            <v>4910067</v>
          </cell>
          <cell r="D779" t="str">
            <v>합판붙임</v>
          </cell>
          <cell r="E779" t="str">
            <v>T=9</v>
          </cell>
          <cell r="F779" t="str">
            <v>M2</v>
          </cell>
          <cell r="G779">
            <v>63.16</v>
          </cell>
          <cell r="H779">
            <v>4000</v>
          </cell>
          <cell r="I779">
            <v>6633</v>
          </cell>
          <cell r="J779">
            <v>0</v>
          </cell>
        </row>
        <row r="780">
          <cell r="A780" t="str">
            <v>050101</v>
          </cell>
          <cell r="B780" t="str">
            <v>4</v>
          </cell>
          <cell r="C780" t="str">
            <v>4913020</v>
          </cell>
          <cell r="D780" t="str">
            <v>황동줄눈대설치</v>
          </cell>
          <cell r="E780" t="str">
            <v>4.5*2.5*12</v>
          </cell>
          <cell r="F780" t="str">
            <v>M</v>
          </cell>
          <cell r="G780">
            <v>61.73</v>
          </cell>
          <cell r="H780">
            <v>315</v>
          </cell>
          <cell r="I780">
            <v>2767</v>
          </cell>
          <cell r="J780">
            <v>0</v>
          </cell>
        </row>
        <row r="781">
          <cell r="A781" t="str">
            <v>050101</v>
          </cell>
          <cell r="B781" t="str">
            <v>1</v>
          </cell>
          <cell r="C781" t="str">
            <v>4917275</v>
          </cell>
          <cell r="D781" t="str">
            <v>카펫트타일붙이기</v>
          </cell>
          <cell r="E781" t="str">
            <v>CT-3 ,500*500</v>
          </cell>
          <cell r="F781" t="str">
            <v>M2</v>
          </cell>
          <cell r="G781">
            <v>191.8</v>
          </cell>
          <cell r="H781">
            <v>42216</v>
          </cell>
          <cell r="I781">
            <v>4912</v>
          </cell>
          <cell r="J781">
            <v>0</v>
          </cell>
        </row>
        <row r="782">
          <cell r="A782" t="str">
            <v>050101</v>
          </cell>
          <cell r="B782" t="str">
            <v>7</v>
          </cell>
          <cell r="C782" t="str">
            <v>9010001</v>
          </cell>
          <cell r="D782" t="str">
            <v>석재붙임30T</v>
          </cell>
          <cell r="E782" t="str">
            <v>ST-1,가평석</v>
          </cell>
          <cell r="F782" t="str">
            <v>M2</v>
          </cell>
          <cell r="G782">
            <v>82.63</v>
          </cell>
          <cell r="H782">
            <v>89870</v>
          </cell>
          <cell r="I782">
            <v>28398</v>
          </cell>
          <cell r="J782">
            <v>0</v>
          </cell>
        </row>
        <row r="783">
          <cell r="A783" t="str">
            <v>050102</v>
          </cell>
          <cell r="B783" t="str">
            <v>12</v>
          </cell>
          <cell r="C783" t="str">
            <v>3908022</v>
          </cell>
          <cell r="D783" t="str">
            <v>석재몰딩</v>
          </cell>
          <cell r="E783" t="str">
            <v>30*30</v>
          </cell>
          <cell r="F783" t="str">
            <v>M</v>
          </cell>
          <cell r="G783">
            <v>51.1</v>
          </cell>
          <cell r="H783">
            <v>61750</v>
          </cell>
        </row>
        <row r="784">
          <cell r="A784" t="str">
            <v>050102</v>
          </cell>
          <cell r="B784" t="str">
            <v>14</v>
          </cell>
          <cell r="C784" t="str">
            <v>3908199</v>
          </cell>
          <cell r="D784" t="str">
            <v>마블세면대상판</v>
          </cell>
          <cell r="E784" t="str">
            <v>W=550</v>
          </cell>
          <cell r="F784" t="str">
            <v>M</v>
          </cell>
          <cell r="G784">
            <v>5.6</v>
          </cell>
          <cell r="H784">
            <v>218500</v>
          </cell>
        </row>
        <row r="785">
          <cell r="A785" t="str">
            <v>050102</v>
          </cell>
          <cell r="B785" t="str">
            <v>7</v>
          </cell>
          <cell r="C785" t="str">
            <v>3910178</v>
          </cell>
          <cell r="D785" t="str">
            <v>목조창틀설치</v>
          </cell>
          <cell r="E785" t="str">
            <v>500*300</v>
          </cell>
          <cell r="F785" t="str">
            <v>M</v>
          </cell>
          <cell r="G785">
            <v>72.5</v>
          </cell>
          <cell r="H785">
            <v>90000</v>
          </cell>
        </row>
        <row r="786">
          <cell r="A786" t="str">
            <v>050102</v>
          </cell>
          <cell r="B786" t="str">
            <v>29</v>
          </cell>
          <cell r="C786" t="str">
            <v>3910194</v>
          </cell>
          <cell r="D786" t="str">
            <v>목조기둥틀설치(원형)</v>
          </cell>
          <cell r="E786" t="str">
            <v>45*45,450*450</v>
          </cell>
          <cell r="F786" t="str">
            <v>M2</v>
          </cell>
          <cell r="G786">
            <v>21.98</v>
          </cell>
          <cell r="H786">
            <v>100000</v>
          </cell>
        </row>
        <row r="787">
          <cell r="A787" t="str">
            <v>050102</v>
          </cell>
          <cell r="B787" t="str">
            <v>26</v>
          </cell>
          <cell r="C787" t="str">
            <v>3910197</v>
          </cell>
          <cell r="D787" t="str">
            <v>WOOD TRIM</v>
          </cell>
          <cell r="E787" t="str">
            <v>120*120</v>
          </cell>
          <cell r="F787" t="str">
            <v>M</v>
          </cell>
          <cell r="G787">
            <v>26.8</v>
          </cell>
          <cell r="H787">
            <v>30000</v>
          </cell>
        </row>
        <row r="788">
          <cell r="A788" t="str">
            <v>050102</v>
          </cell>
          <cell r="B788" t="str">
            <v>35</v>
          </cell>
          <cell r="C788" t="str">
            <v>3913268</v>
          </cell>
          <cell r="D788" t="str">
            <v>SUS FRAME</v>
          </cell>
          <cell r="F788" t="str">
            <v>M</v>
          </cell>
          <cell r="G788">
            <v>11.4</v>
          </cell>
          <cell r="H788">
            <v>32000</v>
          </cell>
        </row>
        <row r="789">
          <cell r="A789" t="str">
            <v>050102</v>
          </cell>
          <cell r="B789" t="str">
            <v>30</v>
          </cell>
          <cell r="C789" t="str">
            <v>4908154</v>
          </cell>
          <cell r="D789" t="str">
            <v>석재칸막이(화장실)</v>
          </cell>
          <cell r="E789" t="str">
            <v>ST-2,T=40</v>
          </cell>
          <cell r="F789" t="str">
            <v>M2</v>
          </cell>
          <cell r="G789">
            <v>1.2</v>
          </cell>
          <cell r="H789">
            <v>157500</v>
          </cell>
          <cell r="I789">
            <v>104244</v>
          </cell>
          <cell r="J789">
            <v>0</v>
          </cell>
        </row>
        <row r="790">
          <cell r="A790" t="str">
            <v>050102</v>
          </cell>
          <cell r="B790" t="str">
            <v>19</v>
          </cell>
          <cell r="C790" t="str">
            <v>4908156</v>
          </cell>
          <cell r="D790" t="str">
            <v>석재붙임</v>
          </cell>
          <cell r="E790" t="str">
            <v>ST-1,T=10</v>
          </cell>
          <cell r="F790" t="str">
            <v>M2</v>
          </cell>
          <cell r="G790">
            <v>12.43</v>
          </cell>
          <cell r="H790">
            <v>68200</v>
          </cell>
          <cell r="I790">
            <v>32892</v>
          </cell>
          <cell r="J790">
            <v>0</v>
          </cell>
        </row>
        <row r="791">
          <cell r="A791" t="str">
            <v>050102</v>
          </cell>
          <cell r="B791" t="str">
            <v>17</v>
          </cell>
          <cell r="C791" t="str">
            <v>4908157</v>
          </cell>
          <cell r="D791" t="str">
            <v>석재붙임</v>
          </cell>
          <cell r="E791" t="str">
            <v>ST-1-1,T=10</v>
          </cell>
          <cell r="F791" t="str">
            <v>M2</v>
          </cell>
          <cell r="G791">
            <v>11.96</v>
          </cell>
          <cell r="H791">
            <v>68200</v>
          </cell>
          <cell r="I791">
            <v>32892</v>
          </cell>
          <cell r="J791">
            <v>0</v>
          </cell>
        </row>
        <row r="792">
          <cell r="A792" t="str">
            <v>050102</v>
          </cell>
          <cell r="B792" t="str">
            <v>10</v>
          </cell>
          <cell r="C792" t="str">
            <v>4908796</v>
          </cell>
          <cell r="D792" t="str">
            <v>석재붙임(레드웨이브 벽체)</v>
          </cell>
          <cell r="E792" t="str">
            <v>ST-2</v>
          </cell>
          <cell r="F792" t="str">
            <v>M2</v>
          </cell>
          <cell r="G792">
            <v>106.2</v>
          </cell>
          <cell r="H792">
            <v>99526</v>
          </cell>
          <cell r="I792">
            <v>45040</v>
          </cell>
          <cell r="J792">
            <v>0</v>
          </cell>
        </row>
        <row r="793">
          <cell r="A793" t="str">
            <v>050102</v>
          </cell>
          <cell r="B793" t="str">
            <v>4</v>
          </cell>
          <cell r="C793" t="str">
            <v>4908800</v>
          </cell>
          <cell r="D793" t="str">
            <v>석재걸레받이(H=100)</v>
          </cell>
          <cell r="E793" t="str">
            <v>ST-2</v>
          </cell>
          <cell r="F793" t="str">
            <v>M</v>
          </cell>
          <cell r="G793">
            <v>215.5</v>
          </cell>
          <cell r="H793">
            <v>18526</v>
          </cell>
          <cell r="I793">
            <v>11789</v>
          </cell>
          <cell r="J793">
            <v>0</v>
          </cell>
        </row>
        <row r="794">
          <cell r="A794" t="str">
            <v>050102</v>
          </cell>
          <cell r="B794" t="str">
            <v>5</v>
          </cell>
          <cell r="C794" t="str">
            <v>4908801</v>
          </cell>
          <cell r="D794" t="str">
            <v>석재걸레받이(H=100)</v>
          </cell>
          <cell r="E794" t="str">
            <v>ST-2 (ROUND)</v>
          </cell>
          <cell r="F794" t="str">
            <v>M</v>
          </cell>
          <cell r="G794">
            <v>11</v>
          </cell>
          <cell r="H794">
            <v>40726</v>
          </cell>
          <cell r="I794">
            <v>19157</v>
          </cell>
          <cell r="J794">
            <v>0</v>
          </cell>
        </row>
        <row r="795">
          <cell r="A795" t="str">
            <v>050102</v>
          </cell>
          <cell r="B795" t="str">
            <v>24</v>
          </cell>
          <cell r="C795" t="str">
            <v>4910018</v>
          </cell>
          <cell r="D795" t="str">
            <v>WOOD TRIM</v>
          </cell>
          <cell r="E795" t="str">
            <v>20*20</v>
          </cell>
          <cell r="F795" t="str">
            <v>M</v>
          </cell>
          <cell r="G795">
            <v>128.25</v>
          </cell>
          <cell r="H795">
            <v>2152</v>
          </cell>
          <cell r="I795">
            <v>5036</v>
          </cell>
          <cell r="J795">
            <v>0</v>
          </cell>
        </row>
        <row r="796">
          <cell r="A796" t="str">
            <v>050102</v>
          </cell>
          <cell r="B796" t="str">
            <v>22</v>
          </cell>
          <cell r="C796" t="str">
            <v>4910039</v>
          </cell>
          <cell r="D796" t="str">
            <v>합판보강띠장</v>
          </cell>
          <cell r="E796" t="str">
            <v>T=9</v>
          </cell>
          <cell r="F796" t="str">
            <v>M2</v>
          </cell>
          <cell r="G796">
            <v>214.46</v>
          </cell>
          <cell r="H796">
            <v>1669</v>
          </cell>
          <cell r="I796">
            <v>6633</v>
          </cell>
          <cell r="J796">
            <v>0</v>
          </cell>
        </row>
        <row r="797">
          <cell r="A797" t="str">
            <v>050102</v>
          </cell>
          <cell r="B797" t="str">
            <v>27</v>
          </cell>
          <cell r="C797" t="str">
            <v>4910040</v>
          </cell>
          <cell r="D797" t="str">
            <v>합판붙이기</v>
          </cell>
          <cell r="E797" t="str">
            <v>벽체 T=5.0MM</v>
          </cell>
          <cell r="F797" t="str">
            <v>M2</v>
          </cell>
          <cell r="G797">
            <v>43.96</v>
          </cell>
          <cell r="H797">
            <v>2409</v>
          </cell>
          <cell r="I797">
            <v>6633</v>
          </cell>
          <cell r="J797">
            <v>0</v>
          </cell>
        </row>
        <row r="798">
          <cell r="A798" t="str">
            <v>050102</v>
          </cell>
          <cell r="B798" t="str">
            <v>18</v>
          </cell>
          <cell r="C798" t="str">
            <v>4910053</v>
          </cell>
          <cell r="D798" t="str">
            <v>석고보드 취부(벽체,바탕)</v>
          </cell>
          <cell r="E798" t="str">
            <v>T=9*1PLY</v>
          </cell>
          <cell r="F798" t="str">
            <v>M2</v>
          </cell>
          <cell r="G798">
            <v>437.49</v>
          </cell>
          <cell r="H798">
            <v>1284</v>
          </cell>
          <cell r="I798">
            <v>3764</v>
          </cell>
          <cell r="J798">
            <v>0</v>
          </cell>
        </row>
        <row r="799">
          <cell r="A799" t="str">
            <v>050102</v>
          </cell>
          <cell r="B799" t="str">
            <v>21</v>
          </cell>
          <cell r="C799" t="str">
            <v>4910054</v>
          </cell>
          <cell r="D799" t="str">
            <v>석고보드 취부(벽체,치장)</v>
          </cell>
          <cell r="E799" t="str">
            <v>T=9*1PLY</v>
          </cell>
          <cell r="F799" t="str">
            <v>M2</v>
          </cell>
          <cell r="G799">
            <v>437.49</v>
          </cell>
          <cell r="H799">
            <v>1284</v>
          </cell>
          <cell r="I799">
            <v>7528</v>
          </cell>
          <cell r="J799">
            <v>0</v>
          </cell>
        </row>
        <row r="800">
          <cell r="A800" t="str">
            <v>050102</v>
          </cell>
          <cell r="B800" t="str">
            <v>20</v>
          </cell>
          <cell r="C800" t="str">
            <v>4910067</v>
          </cell>
          <cell r="D800" t="str">
            <v>합판붙임</v>
          </cell>
          <cell r="E800" t="str">
            <v>T=9</v>
          </cell>
          <cell r="F800" t="str">
            <v>M2</v>
          </cell>
          <cell r="G800">
            <v>252</v>
          </cell>
          <cell r="H800">
            <v>4000</v>
          </cell>
          <cell r="I800">
            <v>6633</v>
          </cell>
          <cell r="J800">
            <v>0</v>
          </cell>
        </row>
        <row r="801">
          <cell r="A801" t="str">
            <v>050102</v>
          </cell>
          <cell r="B801" t="str">
            <v>31</v>
          </cell>
          <cell r="C801" t="str">
            <v>4910078</v>
          </cell>
          <cell r="D801" t="str">
            <v>도장판넬</v>
          </cell>
          <cell r="F801" t="str">
            <v>M2</v>
          </cell>
          <cell r="G801">
            <v>11.1</v>
          </cell>
          <cell r="H801">
            <v>16230</v>
          </cell>
          <cell r="I801">
            <v>54785</v>
          </cell>
          <cell r="J801">
            <v>0</v>
          </cell>
        </row>
        <row r="802">
          <cell r="A802" t="str">
            <v>050102</v>
          </cell>
          <cell r="B802" t="str">
            <v>8</v>
          </cell>
          <cell r="C802" t="str">
            <v>4910158</v>
          </cell>
          <cell r="D802" t="str">
            <v>무늬목판넬 (OAK)</v>
          </cell>
          <cell r="E802" t="str">
            <v>WD-1</v>
          </cell>
          <cell r="F802" t="str">
            <v>M2</v>
          </cell>
          <cell r="G802">
            <v>274.02999999999997</v>
          </cell>
          <cell r="H802">
            <v>11095</v>
          </cell>
          <cell r="I802">
            <v>116214</v>
          </cell>
          <cell r="J802">
            <v>0</v>
          </cell>
        </row>
        <row r="803">
          <cell r="A803" t="str">
            <v>050102</v>
          </cell>
          <cell r="B803" t="str">
            <v>23</v>
          </cell>
          <cell r="C803" t="str">
            <v>4910159</v>
          </cell>
          <cell r="D803" t="str">
            <v>무늬목판넬 (마호가니)</v>
          </cell>
          <cell r="E803" t="str">
            <v>WD-2</v>
          </cell>
          <cell r="F803" t="str">
            <v>M2</v>
          </cell>
          <cell r="G803">
            <v>274</v>
          </cell>
          <cell r="H803">
            <v>9910</v>
          </cell>
          <cell r="I803">
            <v>116214</v>
          </cell>
          <cell r="J803">
            <v>0</v>
          </cell>
        </row>
        <row r="804">
          <cell r="A804" t="str">
            <v>050102</v>
          </cell>
          <cell r="B804" t="str">
            <v>9</v>
          </cell>
          <cell r="C804" t="str">
            <v>4913004</v>
          </cell>
          <cell r="D804" t="str">
            <v>METAL STUD</v>
          </cell>
          <cell r="E804" t="str">
            <v>50*45*0.8</v>
          </cell>
          <cell r="F804" t="str">
            <v>M2</v>
          </cell>
          <cell r="G804">
            <v>407.85</v>
          </cell>
          <cell r="H804">
            <v>5346</v>
          </cell>
          <cell r="I804">
            <v>21115</v>
          </cell>
          <cell r="J804">
            <v>0</v>
          </cell>
        </row>
        <row r="805">
          <cell r="A805" t="str">
            <v>050102</v>
          </cell>
          <cell r="B805" t="str">
            <v>33</v>
          </cell>
          <cell r="C805" t="str">
            <v>4913030</v>
          </cell>
          <cell r="D805" t="str">
            <v>코너비드설치</v>
          </cell>
          <cell r="F805" t="str">
            <v>M</v>
          </cell>
          <cell r="G805">
            <v>213</v>
          </cell>
          <cell r="H805">
            <v>735</v>
          </cell>
          <cell r="I805">
            <v>2421</v>
          </cell>
          <cell r="J805">
            <v>0</v>
          </cell>
        </row>
        <row r="806">
          <cell r="A806" t="str">
            <v>050102</v>
          </cell>
          <cell r="B806" t="str">
            <v>36</v>
          </cell>
          <cell r="C806" t="str">
            <v>4915008</v>
          </cell>
          <cell r="D806" t="str">
            <v>유리끼우기및닦기</v>
          </cell>
          <cell r="E806" t="str">
            <v>10mm이상</v>
          </cell>
          <cell r="F806" t="str">
            <v>M2</v>
          </cell>
          <cell r="G806">
            <v>8.1</v>
          </cell>
          <cell r="H806">
            <v>32589</v>
          </cell>
          <cell r="I806">
            <v>22944</v>
          </cell>
          <cell r="J806">
            <v>0</v>
          </cell>
        </row>
        <row r="807">
          <cell r="A807" t="str">
            <v>050102</v>
          </cell>
          <cell r="B807" t="str">
            <v>32</v>
          </cell>
          <cell r="C807" t="str">
            <v>4917535</v>
          </cell>
          <cell r="D807" t="str">
            <v>천판넬</v>
          </cell>
          <cell r="E807" t="str">
            <v>FP-4</v>
          </cell>
          <cell r="F807" t="str">
            <v>M2</v>
          </cell>
          <cell r="G807">
            <v>10.210000000000001</v>
          </cell>
          <cell r="H807">
            <v>4179</v>
          </cell>
          <cell r="I807">
            <v>32415</v>
          </cell>
          <cell r="J807">
            <v>0</v>
          </cell>
        </row>
        <row r="808">
          <cell r="A808" t="str">
            <v>050102</v>
          </cell>
          <cell r="B808" t="str">
            <v>15</v>
          </cell>
          <cell r="C808" t="str">
            <v>4918720</v>
          </cell>
          <cell r="D808" t="str">
            <v>암면넣기</v>
          </cell>
          <cell r="E808" t="str">
            <v>#100      T:50</v>
          </cell>
          <cell r="F808" t="str">
            <v>M2</v>
          </cell>
          <cell r="G808">
            <v>407.85</v>
          </cell>
          <cell r="H808">
            <v>3300</v>
          </cell>
          <cell r="I808">
            <v>2306</v>
          </cell>
          <cell r="J808">
            <v>0</v>
          </cell>
        </row>
        <row r="809">
          <cell r="A809" t="str">
            <v>050102</v>
          </cell>
          <cell r="B809" t="str">
            <v>16</v>
          </cell>
          <cell r="C809" t="str">
            <v>499F03H</v>
          </cell>
          <cell r="D809" t="str">
            <v>거울붙임</v>
          </cell>
          <cell r="F809" t="str">
            <v>M2</v>
          </cell>
          <cell r="G809">
            <v>7</v>
          </cell>
          <cell r="H809">
            <v>14471</v>
          </cell>
          <cell r="I809">
            <v>22680</v>
          </cell>
          <cell r="J809">
            <v>0</v>
          </cell>
        </row>
        <row r="810">
          <cell r="A810" t="str">
            <v>050103</v>
          </cell>
          <cell r="B810" t="str">
            <v>27</v>
          </cell>
          <cell r="C810" t="str">
            <v>3913025</v>
          </cell>
          <cell r="D810" t="str">
            <v>루바등박스</v>
          </cell>
          <cell r="F810" t="str">
            <v>M2</v>
          </cell>
          <cell r="G810">
            <v>1.68</v>
          </cell>
          <cell r="H810">
            <v>79000</v>
          </cell>
        </row>
        <row r="811">
          <cell r="A811" t="str">
            <v>050103</v>
          </cell>
          <cell r="B811" t="str">
            <v>29</v>
          </cell>
          <cell r="C811" t="str">
            <v>3913047</v>
          </cell>
          <cell r="D811" t="str">
            <v>간접등박스</v>
          </cell>
          <cell r="E811" t="str">
            <v>200*250*120</v>
          </cell>
          <cell r="F811" t="str">
            <v>M</v>
          </cell>
          <cell r="G811">
            <v>90</v>
          </cell>
          <cell r="H811">
            <v>57000</v>
          </cell>
        </row>
        <row r="812">
          <cell r="A812" t="str">
            <v>050103</v>
          </cell>
          <cell r="B812" t="str">
            <v>31</v>
          </cell>
          <cell r="C812" t="str">
            <v>3913129</v>
          </cell>
          <cell r="D812" t="str">
            <v>내림천정</v>
          </cell>
          <cell r="E812" t="str">
            <v>500*150T=1.2</v>
          </cell>
          <cell r="F812" t="str">
            <v>M</v>
          </cell>
          <cell r="G812">
            <v>6.45</v>
          </cell>
          <cell r="H812">
            <v>45000</v>
          </cell>
        </row>
        <row r="813">
          <cell r="A813" t="str">
            <v>050103</v>
          </cell>
          <cell r="B813" t="str">
            <v>33</v>
          </cell>
          <cell r="C813" t="str">
            <v>3913131</v>
          </cell>
          <cell r="D813" t="str">
            <v>간접등박스</v>
          </cell>
          <cell r="E813" t="str">
            <v>1100*150,T=1.2</v>
          </cell>
          <cell r="F813" t="str">
            <v>M</v>
          </cell>
          <cell r="G813">
            <v>58.8</v>
          </cell>
          <cell r="H813">
            <v>90000</v>
          </cell>
        </row>
        <row r="814">
          <cell r="A814" t="str">
            <v>050103</v>
          </cell>
          <cell r="B814" t="str">
            <v>35</v>
          </cell>
          <cell r="C814" t="str">
            <v>3913132</v>
          </cell>
          <cell r="D814" t="str">
            <v>간접등박스(곡면)</v>
          </cell>
          <cell r="E814" t="str">
            <v>1400*400*150,T=1.2</v>
          </cell>
          <cell r="F814" t="str">
            <v>M</v>
          </cell>
          <cell r="G814">
            <v>30</v>
          </cell>
          <cell r="H814">
            <v>160000</v>
          </cell>
        </row>
        <row r="815">
          <cell r="A815" t="str">
            <v>050103</v>
          </cell>
          <cell r="B815" t="str">
            <v>23</v>
          </cell>
          <cell r="C815" t="str">
            <v>3913133</v>
          </cell>
          <cell r="D815" t="str">
            <v>커텐박스</v>
          </cell>
          <cell r="E815" t="str">
            <v>300*100</v>
          </cell>
          <cell r="F815" t="str">
            <v>M</v>
          </cell>
          <cell r="G815">
            <v>8.1</v>
          </cell>
          <cell r="H815">
            <v>30000</v>
          </cell>
        </row>
        <row r="816">
          <cell r="A816" t="str">
            <v>050103</v>
          </cell>
          <cell r="B816" t="str">
            <v>25</v>
          </cell>
          <cell r="C816" t="str">
            <v>3913134</v>
          </cell>
          <cell r="D816" t="str">
            <v>커텐박스</v>
          </cell>
          <cell r="E816" t="str">
            <v>150*100</v>
          </cell>
          <cell r="F816" t="str">
            <v>M</v>
          </cell>
          <cell r="G816">
            <v>51.6</v>
          </cell>
          <cell r="H816">
            <v>19000</v>
          </cell>
        </row>
        <row r="817">
          <cell r="A817" t="str">
            <v>050103</v>
          </cell>
          <cell r="B817" t="str">
            <v>37</v>
          </cell>
          <cell r="C817" t="str">
            <v>3913135</v>
          </cell>
          <cell r="D817" t="str">
            <v>간접등박스</v>
          </cell>
          <cell r="E817" t="str">
            <v>2200*2200</v>
          </cell>
          <cell r="F817" t="str">
            <v>EA</v>
          </cell>
          <cell r="G817">
            <v>1</v>
          </cell>
          <cell r="H817">
            <v>350000</v>
          </cell>
        </row>
        <row r="818">
          <cell r="A818" t="str">
            <v>050103</v>
          </cell>
          <cell r="B818" t="str">
            <v>39</v>
          </cell>
          <cell r="C818" t="str">
            <v>3913136</v>
          </cell>
          <cell r="D818" t="str">
            <v>간접등박스</v>
          </cell>
          <cell r="E818" t="str">
            <v>2400*4250</v>
          </cell>
          <cell r="F818" t="str">
            <v>EA</v>
          </cell>
          <cell r="G818">
            <v>1</v>
          </cell>
          <cell r="H818">
            <v>720000</v>
          </cell>
        </row>
        <row r="819">
          <cell r="A819" t="str">
            <v>050103</v>
          </cell>
          <cell r="B819" t="str">
            <v>16</v>
          </cell>
          <cell r="C819" t="str">
            <v>4910068</v>
          </cell>
          <cell r="D819" t="str">
            <v>석고보드취부(천정,바탕)</v>
          </cell>
          <cell r="E819" t="str">
            <v>T=9*1PLY</v>
          </cell>
          <cell r="F819" t="str">
            <v>M2</v>
          </cell>
          <cell r="G819">
            <v>516.62</v>
          </cell>
          <cell r="H819">
            <v>1284</v>
          </cell>
          <cell r="I819">
            <v>0</v>
          </cell>
          <cell r="J819">
            <v>0</v>
          </cell>
        </row>
        <row r="820">
          <cell r="A820" t="str">
            <v>050103</v>
          </cell>
          <cell r="B820" t="str">
            <v>17</v>
          </cell>
          <cell r="C820" t="str">
            <v>4910069</v>
          </cell>
          <cell r="D820" t="str">
            <v>석고보드취부(천정,치장)</v>
          </cell>
          <cell r="E820" t="str">
            <v>T=9*1PLY</v>
          </cell>
          <cell r="F820" t="str">
            <v>M2</v>
          </cell>
          <cell r="G820">
            <v>516.62</v>
          </cell>
          <cell r="H820">
            <v>1284</v>
          </cell>
          <cell r="I820">
            <v>8156</v>
          </cell>
          <cell r="J820">
            <v>0</v>
          </cell>
        </row>
        <row r="821">
          <cell r="A821" t="str">
            <v>050103</v>
          </cell>
          <cell r="B821" t="str">
            <v>15</v>
          </cell>
          <cell r="C821" t="str">
            <v>4913001</v>
          </cell>
          <cell r="D821" t="str">
            <v>경량철골천정틀</v>
          </cell>
          <cell r="E821" t="str">
            <v>M-BAR</v>
          </cell>
          <cell r="F821" t="str">
            <v>M2</v>
          </cell>
          <cell r="G821">
            <v>346.7</v>
          </cell>
          <cell r="H821">
            <v>2341</v>
          </cell>
          <cell r="I821">
            <v>15366</v>
          </cell>
          <cell r="J821">
            <v>0</v>
          </cell>
        </row>
        <row r="822">
          <cell r="A822" t="str">
            <v>050103</v>
          </cell>
          <cell r="B822" t="str">
            <v>20</v>
          </cell>
          <cell r="C822" t="str">
            <v>4913006</v>
          </cell>
          <cell r="D822" t="str">
            <v>AL몰딩설치</v>
          </cell>
          <cell r="F822" t="str">
            <v>M</v>
          </cell>
          <cell r="G822">
            <v>263.39999999999998</v>
          </cell>
          <cell r="H822">
            <v>1085</v>
          </cell>
          <cell r="I822">
            <v>2096</v>
          </cell>
          <cell r="J822">
            <v>0</v>
          </cell>
        </row>
        <row r="823">
          <cell r="A823" t="str">
            <v>050103</v>
          </cell>
          <cell r="B823" t="str">
            <v>18</v>
          </cell>
          <cell r="C823" t="str">
            <v>4916255</v>
          </cell>
          <cell r="D823" t="str">
            <v>ALL PUTTY</v>
          </cell>
          <cell r="F823" t="str">
            <v>M2</v>
          </cell>
          <cell r="G823">
            <v>516.62</v>
          </cell>
          <cell r="H823">
            <v>1336</v>
          </cell>
          <cell r="I823">
            <v>5426</v>
          </cell>
          <cell r="J823">
            <v>0</v>
          </cell>
        </row>
        <row r="824">
          <cell r="A824" t="str">
            <v>050103</v>
          </cell>
          <cell r="B824" t="str">
            <v>19</v>
          </cell>
          <cell r="C824" t="str">
            <v>4916718</v>
          </cell>
          <cell r="D824" t="str">
            <v>비닐페인트</v>
          </cell>
          <cell r="F824" t="str">
            <v>M2</v>
          </cell>
          <cell r="G824">
            <v>516.62</v>
          </cell>
          <cell r="H824">
            <v>792</v>
          </cell>
          <cell r="I824">
            <v>4281</v>
          </cell>
          <cell r="J824">
            <v>0</v>
          </cell>
        </row>
        <row r="825">
          <cell r="A825" t="str">
            <v>050109</v>
          </cell>
          <cell r="B825" t="str">
            <v>2</v>
          </cell>
          <cell r="C825" t="str">
            <v>3915694</v>
          </cell>
          <cell r="D825" t="str">
            <v>WG-1</v>
          </cell>
          <cell r="E825" t="str">
            <v>1720*2400*30</v>
          </cell>
          <cell r="F825" t="str">
            <v>개소</v>
          </cell>
          <cell r="G825">
            <v>1</v>
          </cell>
          <cell r="H825">
            <v>1170000</v>
          </cell>
        </row>
        <row r="826">
          <cell r="A826" t="str">
            <v>050109</v>
          </cell>
          <cell r="B826" t="str">
            <v>4</v>
          </cell>
          <cell r="C826" t="str">
            <v>3915724</v>
          </cell>
          <cell r="D826" t="str">
            <v>WOODDOOR&amp;FRAME(스카이라운지)</v>
          </cell>
          <cell r="E826" t="str">
            <v>900*2170 /WD-3</v>
          </cell>
          <cell r="F826" t="str">
            <v>개소</v>
          </cell>
          <cell r="G826">
            <v>1</v>
          </cell>
          <cell r="H826">
            <v>760000</v>
          </cell>
        </row>
        <row r="827">
          <cell r="A827" t="str">
            <v>050109</v>
          </cell>
          <cell r="B827" t="str">
            <v>6</v>
          </cell>
          <cell r="C827" t="str">
            <v>3915725</v>
          </cell>
          <cell r="D827" t="str">
            <v>WOODDOOR&amp;FRAME(스카이라운지)</v>
          </cell>
          <cell r="E827" t="str">
            <v>1800*2170 /WD-4</v>
          </cell>
          <cell r="F827" t="str">
            <v>개소</v>
          </cell>
          <cell r="G827">
            <v>1</v>
          </cell>
          <cell r="H827">
            <v>1425000</v>
          </cell>
        </row>
        <row r="828">
          <cell r="A828" t="str">
            <v>050109</v>
          </cell>
          <cell r="B828" t="str">
            <v>8</v>
          </cell>
          <cell r="C828" t="str">
            <v>3915726</v>
          </cell>
          <cell r="D828" t="str">
            <v>WOODDOOR&amp;FRAME(스카이라운지)</v>
          </cell>
          <cell r="E828" t="str">
            <v>3400*2180 /WD-1A</v>
          </cell>
          <cell r="F828" t="str">
            <v>개소</v>
          </cell>
          <cell r="G828">
            <v>1</v>
          </cell>
          <cell r="H828">
            <v>2850000</v>
          </cell>
        </row>
        <row r="829">
          <cell r="A829" t="str">
            <v>050109</v>
          </cell>
          <cell r="B829" t="str">
            <v>10</v>
          </cell>
          <cell r="C829" t="str">
            <v>3915727</v>
          </cell>
          <cell r="D829" t="str">
            <v>WOODDOOR&amp;FRAME(스카이라운지)</v>
          </cell>
          <cell r="E829" t="str">
            <v>800*2150 /WD-2</v>
          </cell>
          <cell r="F829" t="str">
            <v>개소</v>
          </cell>
          <cell r="G829">
            <v>1</v>
          </cell>
          <cell r="H829">
            <v>712500</v>
          </cell>
          <cell r="J829">
            <v>0</v>
          </cell>
        </row>
        <row r="830">
          <cell r="A830" t="str">
            <v>050109</v>
          </cell>
          <cell r="B830" t="str">
            <v>12</v>
          </cell>
          <cell r="C830" t="str">
            <v>3915728</v>
          </cell>
          <cell r="D830" t="str">
            <v>DOOR&amp;FRAME    (스카이라운지)</v>
          </cell>
          <cell r="E830" t="str">
            <v>1600*2280 /WG-1</v>
          </cell>
          <cell r="F830" t="str">
            <v>개소</v>
          </cell>
          <cell r="G830">
            <v>1</v>
          </cell>
          <cell r="H830">
            <v>1170000</v>
          </cell>
        </row>
        <row r="831">
          <cell r="A831" t="str">
            <v>050109</v>
          </cell>
          <cell r="B831" t="str">
            <v>14</v>
          </cell>
          <cell r="C831" t="str">
            <v>3915729</v>
          </cell>
          <cell r="D831" t="str">
            <v>DOOR&amp;FRAME    (스카이라운지)</v>
          </cell>
          <cell r="E831" t="str">
            <v>900*2280 /WG-2</v>
          </cell>
          <cell r="F831" t="str">
            <v>개소</v>
          </cell>
          <cell r="G831">
            <v>1</v>
          </cell>
          <cell r="H831">
            <v>855000</v>
          </cell>
        </row>
        <row r="832">
          <cell r="A832" t="str">
            <v>050109</v>
          </cell>
          <cell r="B832" t="str">
            <v>16</v>
          </cell>
          <cell r="C832" t="str">
            <v>391573</v>
          </cell>
          <cell r="D832" t="str">
            <v>WOODDOOR&amp;FRAME(스카이라운지)</v>
          </cell>
          <cell r="E832" t="str">
            <v>900*2150 /WD-1</v>
          </cell>
          <cell r="F832" t="str">
            <v>개소</v>
          </cell>
          <cell r="G832">
            <v>1</v>
          </cell>
          <cell r="H832">
            <v>760000</v>
          </cell>
        </row>
        <row r="833">
          <cell r="A833" t="str">
            <v>060101</v>
          </cell>
          <cell r="B833" t="str">
            <v>2</v>
          </cell>
          <cell r="C833" t="str">
            <v>4999R07</v>
          </cell>
          <cell r="D833" t="str">
            <v>HARDWARE</v>
          </cell>
          <cell r="F833" t="str">
            <v>식</v>
          </cell>
          <cell r="G833">
            <v>1</v>
          </cell>
          <cell r="H833">
            <v>75000000</v>
          </cell>
          <cell r="I833">
            <v>0</v>
          </cell>
          <cell r="J833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교각1"/>
      <sheetName val="강재수량-총"/>
      <sheetName val="철근량"/>
      <sheetName val="토공수량집"/>
      <sheetName val="어곡-타공종"/>
      <sheetName val="총괄집계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Y-WORK"/>
      <sheetName val="ITEM"/>
      <sheetName val="단가조사서"/>
      <sheetName val="- INFORMATION -"/>
      <sheetName val="재경비"/>
      <sheetName val="기타공사비"/>
      <sheetName val="공사비 (2)"/>
      <sheetName val="공량산출 (전등)"/>
      <sheetName val="공사비"/>
      <sheetName val="공량산출(가로등)"/>
      <sheetName val="단가"/>
      <sheetName val="일위대가집계표(사급)"/>
      <sheetName val="일위대가(사급)"/>
      <sheetName val="공량산출 (수변전)"/>
      <sheetName val="공량산출 (약전)"/>
      <sheetName val="공량산출 (소방)"/>
      <sheetName val="을"/>
    </sheetNames>
    <sheetDataSet>
      <sheetData sheetId="0">
        <row r="22">
          <cell r="G22">
            <v>0</v>
          </cell>
          <cell r="H22">
            <v>0</v>
          </cell>
          <cell r="J22">
            <v>205</v>
          </cell>
          <cell r="K22">
            <v>0</v>
          </cell>
          <cell r="L22">
            <v>0</v>
          </cell>
        </row>
        <row r="23">
          <cell r="G23">
            <v>0</v>
          </cell>
          <cell r="H23">
            <v>0</v>
          </cell>
          <cell r="J23">
            <v>270</v>
          </cell>
          <cell r="K23">
            <v>0</v>
          </cell>
          <cell r="L23">
            <v>0</v>
          </cell>
        </row>
        <row r="24">
          <cell r="G24">
            <v>0</v>
          </cell>
          <cell r="H24">
            <v>0</v>
          </cell>
          <cell r="J24">
            <v>377</v>
          </cell>
          <cell r="K24">
            <v>0</v>
          </cell>
          <cell r="L24">
            <v>0</v>
          </cell>
        </row>
        <row r="25">
          <cell r="G25">
            <v>0</v>
          </cell>
          <cell r="H25">
            <v>0</v>
          </cell>
          <cell r="J25">
            <v>576</v>
          </cell>
          <cell r="K25">
            <v>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971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1348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2032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3212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4099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4785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7660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53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80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119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163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228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351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613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930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1431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56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92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135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2520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3140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7691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1173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3436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243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351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459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819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1043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1611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2287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3073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3735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5402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5445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9495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11070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13140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477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603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725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914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1632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2160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3327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5772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501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762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1055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1338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2400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3231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5202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8728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990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1305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1701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3060</v>
          </cell>
          <cell r="K83">
            <v>0</v>
          </cell>
          <cell r="L83">
            <v>0</v>
          </cell>
        </row>
        <row r="84">
          <cell r="G84">
            <v>0</v>
          </cell>
          <cell r="H84">
            <v>0</v>
          </cell>
          <cell r="J84">
            <v>4086</v>
          </cell>
          <cell r="K84">
            <v>0</v>
          </cell>
          <cell r="L84">
            <v>0</v>
          </cell>
        </row>
        <row r="85">
          <cell r="G85">
            <v>0</v>
          </cell>
          <cell r="H85">
            <v>0</v>
          </cell>
          <cell r="J85">
            <v>6660</v>
          </cell>
          <cell r="K85">
            <v>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11250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7020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7830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13410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7920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8730</v>
          </cell>
          <cell r="K91">
            <v>0</v>
          </cell>
          <cell r="L91">
            <v>0</v>
          </cell>
        </row>
        <row r="92">
          <cell r="G92">
            <v>0</v>
          </cell>
          <cell r="H92">
            <v>0</v>
          </cell>
          <cell r="J92">
            <v>15300</v>
          </cell>
          <cell r="K92">
            <v>0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463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565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690</v>
          </cell>
          <cell r="K95">
            <v>0</v>
          </cell>
          <cell r="L95">
            <v>0</v>
          </cell>
        </row>
        <row r="96">
          <cell r="G96">
            <v>0</v>
          </cell>
          <cell r="H96">
            <v>0</v>
          </cell>
          <cell r="J96">
            <v>787</v>
          </cell>
          <cell r="K96">
            <v>0</v>
          </cell>
          <cell r="L96">
            <v>0</v>
          </cell>
        </row>
        <row r="97">
          <cell r="G97">
            <v>0</v>
          </cell>
          <cell r="H97">
            <v>0</v>
          </cell>
          <cell r="J97">
            <v>909</v>
          </cell>
          <cell r="K97">
            <v>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972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1211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1319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1514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1679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2175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2459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3108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3391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3795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1204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637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693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802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775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1543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4309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637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714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3354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1540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624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783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1158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1372</v>
          </cell>
          <cell r="K122">
            <v>0</v>
          </cell>
          <cell r="L122">
            <v>0</v>
          </cell>
        </row>
        <row r="123">
          <cell r="G123">
            <v>0</v>
          </cell>
          <cell r="H123">
            <v>0</v>
          </cell>
          <cell r="J123">
            <v>1575</v>
          </cell>
          <cell r="K123">
            <v>0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2283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466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843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932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1192</v>
          </cell>
          <cell r="K128">
            <v>0</v>
          </cell>
          <cell r="L128">
            <v>0</v>
          </cell>
        </row>
        <row r="129">
          <cell r="G129">
            <v>0</v>
          </cell>
          <cell r="H129">
            <v>0</v>
          </cell>
          <cell r="J129">
            <v>1566</v>
          </cell>
          <cell r="K129">
            <v>0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1921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2535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3538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4503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5043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8072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1140</v>
          </cell>
          <cell r="K136">
            <v>0</v>
          </cell>
          <cell r="L136">
            <v>0</v>
          </cell>
        </row>
        <row r="137">
          <cell r="G137">
            <v>0</v>
          </cell>
          <cell r="H137">
            <v>0</v>
          </cell>
          <cell r="J137">
            <v>1500</v>
          </cell>
          <cell r="K137">
            <v>0</v>
          </cell>
          <cell r="L137">
            <v>0</v>
          </cell>
        </row>
        <row r="138">
          <cell r="G138">
            <v>0</v>
          </cell>
          <cell r="H138">
            <v>0</v>
          </cell>
          <cell r="J138">
            <v>6400</v>
          </cell>
          <cell r="K138">
            <v>0</v>
          </cell>
          <cell r="L138">
            <v>0</v>
          </cell>
        </row>
        <row r="139">
          <cell r="G139">
            <v>0</v>
          </cell>
          <cell r="H139">
            <v>0</v>
          </cell>
          <cell r="J139">
            <v>7800</v>
          </cell>
          <cell r="K139">
            <v>0</v>
          </cell>
          <cell r="L139">
            <v>0</v>
          </cell>
        </row>
        <row r="140">
          <cell r="G140">
            <v>0</v>
          </cell>
          <cell r="H140">
            <v>0</v>
          </cell>
          <cell r="J140">
            <v>11300</v>
          </cell>
          <cell r="K140">
            <v>0</v>
          </cell>
          <cell r="L140">
            <v>0</v>
          </cell>
        </row>
        <row r="141">
          <cell r="G141">
            <v>0</v>
          </cell>
          <cell r="H141">
            <v>0</v>
          </cell>
          <cell r="J141">
            <v>19300</v>
          </cell>
          <cell r="K141">
            <v>0</v>
          </cell>
          <cell r="L141">
            <v>0</v>
          </cell>
        </row>
        <row r="142">
          <cell r="G142">
            <v>0</v>
          </cell>
          <cell r="H142">
            <v>0</v>
          </cell>
          <cell r="J142">
            <v>25900</v>
          </cell>
          <cell r="K142">
            <v>0</v>
          </cell>
          <cell r="L142">
            <v>0</v>
          </cell>
        </row>
        <row r="143">
          <cell r="G143">
            <v>0</v>
          </cell>
          <cell r="H143">
            <v>0</v>
          </cell>
          <cell r="J143">
            <v>40560</v>
          </cell>
          <cell r="K143">
            <v>0</v>
          </cell>
          <cell r="L143">
            <v>0</v>
          </cell>
        </row>
        <row r="144">
          <cell r="G144">
            <v>0</v>
          </cell>
          <cell r="H144">
            <v>0</v>
          </cell>
          <cell r="J144">
            <v>48670</v>
          </cell>
          <cell r="K144">
            <v>0</v>
          </cell>
          <cell r="L144">
            <v>0</v>
          </cell>
        </row>
        <row r="145">
          <cell r="G145">
            <v>0</v>
          </cell>
          <cell r="H145">
            <v>0</v>
          </cell>
          <cell r="J145">
            <v>220</v>
          </cell>
          <cell r="K145">
            <v>0</v>
          </cell>
          <cell r="L145">
            <v>0</v>
          </cell>
        </row>
        <row r="146">
          <cell r="G146">
            <v>0</v>
          </cell>
          <cell r="H146">
            <v>0</v>
          </cell>
          <cell r="J146">
            <v>260</v>
          </cell>
          <cell r="K146">
            <v>0</v>
          </cell>
          <cell r="L146">
            <v>0</v>
          </cell>
        </row>
        <row r="147">
          <cell r="G147">
            <v>0</v>
          </cell>
          <cell r="H147">
            <v>0</v>
          </cell>
          <cell r="J147">
            <v>299</v>
          </cell>
          <cell r="K147">
            <v>0</v>
          </cell>
          <cell r="L147">
            <v>0</v>
          </cell>
        </row>
        <row r="148">
          <cell r="G148">
            <v>0</v>
          </cell>
          <cell r="H148">
            <v>0</v>
          </cell>
          <cell r="J148">
            <v>357</v>
          </cell>
          <cell r="K148">
            <v>0</v>
          </cell>
          <cell r="L148">
            <v>0</v>
          </cell>
        </row>
        <row r="149">
          <cell r="G149">
            <v>0</v>
          </cell>
          <cell r="H149">
            <v>0</v>
          </cell>
          <cell r="J149">
            <v>697</v>
          </cell>
          <cell r="K149">
            <v>0</v>
          </cell>
          <cell r="L149">
            <v>0</v>
          </cell>
        </row>
        <row r="150">
          <cell r="G150">
            <v>0</v>
          </cell>
          <cell r="H150">
            <v>0</v>
          </cell>
          <cell r="J150">
            <v>975</v>
          </cell>
          <cell r="K150">
            <v>0</v>
          </cell>
          <cell r="L150">
            <v>0</v>
          </cell>
        </row>
        <row r="151">
          <cell r="G151">
            <v>0</v>
          </cell>
          <cell r="H151">
            <v>0</v>
          </cell>
          <cell r="J151">
            <v>1278</v>
          </cell>
          <cell r="K151">
            <v>0</v>
          </cell>
          <cell r="L151">
            <v>0</v>
          </cell>
        </row>
        <row r="152">
          <cell r="G152">
            <v>0</v>
          </cell>
          <cell r="H152">
            <v>0</v>
          </cell>
          <cell r="J152">
            <v>1813</v>
          </cell>
          <cell r="K152">
            <v>0</v>
          </cell>
          <cell r="L152">
            <v>0</v>
          </cell>
        </row>
        <row r="153">
          <cell r="G153">
            <v>0</v>
          </cell>
          <cell r="H153">
            <v>0</v>
          </cell>
          <cell r="J153">
            <v>2335</v>
          </cell>
          <cell r="K153">
            <v>0</v>
          </cell>
          <cell r="L153">
            <v>0</v>
          </cell>
        </row>
        <row r="154">
          <cell r="G154">
            <v>0</v>
          </cell>
          <cell r="H154">
            <v>0</v>
          </cell>
          <cell r="J154">
            <v>3558</v>
          </cell>
          <cell r="K154">
            <v>0</v>
          </cell>
          <cell r="L154">
            <v>0</v>
          </cell>
        </row>
        <row r="155">
          <cell r="G155">
            <v>0</v>
          </cell>
          <cell r="H155">
            <v>0</v>
          </cell>
          <cell r="J155">
            <v>4214</v>
          </cell>
          <cell r="K155">
            <v>0</v>
          </cell>
          <cell r="L155">
            <v>0</v>
          </cell>
        </row>
        <row r="156">
          <cell r="G156">
            <v>0</v>
          </cell>
          <cell r="H156">
            <v>0</v>
          </cell>
          <cell r="J156">
            <v>195</v>
          </cell>
          <cell r="K156">
            <v>0</v>
          </cell>
          <cell r="L156">
            <v>0</v>
          </cell>
        </row>
        <row r="157">
          <cell r="G157">
            <v>0</v>
          </cell>
          <cell r="H157">
            <v>0</v>
          </cell>
          <cell r="J157">
            <v>285</v>
          </cell>
          <cell r="K157">
            <v>0</v>
          </cell>
          <cell r="L157">
            <v>0</v>
          </cell>
        </row>
        <row r="158">
          <cell r="G158">
            <v>0</v>
          </cell>
          <cell r="H158">
            <v>0</v>
          </cell>
          <cell r="J158">
            <v>470</v>
          </cell>
          <cell r="K158">
            <v>0</v>
          </cell>
          <cell r="L158">
            <v>0</v>
          </cell>
        </row>
        <row r="159">
          <cell r="G159">
            <v>0</v>
          </cell>
          <cell r="H159">
            <v>0</v>
          </cell>
          <cell r="J159">
            <v>700</v>
          </cell>
          <cell r="K159">
            <v>0</v>
          </cell>
          <cell r="L159">
            <v>0</v>
          </cell>
        </row>
        <row r="160">
          <cell r="G160">
            <v>0</v>
          </cell>
          <cell r="H160">
            <v>0</v>
          </cell>
          <cell r="J160">
            <v>820</v>
          </cell>
          <cell r="K160">
            <v>0</v>
          </cell>
          <cell r="L160">
            <v>0</v>
          </cell>
        </row>
        <row r="161">
          <cell r="G161">
            <v>0</v>
          </cell>
          <cell r="H161">
            <v>0</v>
          </cell>
          <cell r="J161">
            <v>1235</v>
          </cell>
          <cell r="K161">
            <v>0</v>
          </cell>
          <cell r="L161">
            <v>0</v>
          </cell>
        </row>
        <row r="162">
          <cell r="G162">
            <v>0</v>
          </cell>
          <cell r="H162">
            <v>0</v>
          </cell>
          <cell r="J162">
            <v>1715</v>
          </cell>
          <cell r="K162">
            <v>0</v>
          </cell>
          <cell r="L162">
            <v>0</v>
          </cell>
        </row>
        <row r="163">
          <cell r="G163">
            <v>0</v>
          </cell>
          <cell r="H163">
            <v>0</v>
          </cell>
          <cell r="J163">
            <v>2430</v>
          </cell>
          <cell r="K163">
            <v>0</v>
          </cell>
          <cell r="L163">
            <v>0</v>
          </cell>
        </row>
        <row r="164">
          <cell r="G164">
            <v>0</v>
          </cell>
          <cell r="H164">
            <v>0</v>
          </cell>
          <cell r="J164">
            <v>3575</v>
          </cell>
          <cell r="K164">
            <v>0</v>
          </cell>
          <cell r="L164">
            <v>0</v>
          </cell>
        </row>
        <row r="165">
          <cell r="G165">
            <v>0</v>
          </cell>
          <cell r="H165">
            <v>0</v>
          </cell>
          <cell r="J165">
            <v>310</v>
          </cell>
          <cell r="K165">
            <v>0</v>
          </cell>
          <cell r="L165">
            <v>0</v>
          </cell>
        </row>
        <row r="166">
          <cell r="G166">
            <v>0</v>
          </cell>
          <cell r="H166">
            <v>0</v>
          </cell>
          <cell r="J166">
            <v>460</v>
          </cell>
          <cell r="K166">
            <v>0</v>
          </cell>
          <cell r="L166">
            <v>0</v>
          </cell>
        </row>
        <row r="167">
          <cell r="G167">
            <v>0</v>
          </cell>
          <cell r="H167">
            <v>0</v>
          </cell>
          <cell r="J167">
            <v>640</v>
          </cell>
          <cell r="K167">
            <v>0</v>
          </cell>
          <cell r="L167">
            <v>0</v>
          </cell>
        </row>
        <row r="168">
          <cell r="G168">
            <v>0</v>
          </cell>
          <cell r="H168">
            <v>0</v>
          </cell>
          <cell r="J168">
            <v>970</v>
          </cell>
          <cell r="K168">
            <v>0</v>
          </cell>
          <cell r="L168">
            <v>0</v>
          </cell>
        </row>
        <row r="169">
          <cell r="G169">
            <v>0</v>
          </cell>
          <cell r="H169">
            <v>0</v>
          </cell>
          <cell r="J169">
            <v>1300</v>
          </cell>
          <cell r="K169">
            <v>0</v>
          </cell>
          <cell r="L169">
            <v>0</v>
          </cell>
        </row>
        <row r="170">
          <cell r="G170">
            <v>0</v>
          </cell>
          <cell r="H170">
            <v>0</v>
          </cell>
          <cell r="J170">
            <v>1600</v>
          </cell>
          <cell r="K170">
            <v>0</v>
          </cell>
          <cell r="L170">
            <v>0</v>
          </cell>
        </row>
        <row r="171">
          <cell r="G171">
            <v>0</v>
          </cell>
          <cell r="H171">
            <v>0</v>
          </cell>
          <cell r="J171">
            <v>2540</v>
          </cell>
          <cell r="K171">
            <v>0</v>
          </cell>
          <cell r="L171">
            <v>0</v>
          </cell>
        </row>
        <row r="172">
          <cell r="G172">
            <v>0</v>
          </cell>
          <cell r="H172">
            <v>0</v>
          </cell>
          <cell r="J172">
            <v>3280</v>
          </cell>
          <cell r="K172">
            <v>0</v>
          </cell>
          <cell r="L172">
            <v>0</v>
          </cell>
        </row>
        <row r="173">
          <cell r="G173">
            <v>0</v>
          </cell>
          <cell r="H173">
            <v>0</v>
          </cell>
          <cell r="J173">
            <v>6660</v>
          </cell>
          <cell r="K173">
            <v>0</v>
          </cell>
          <cell r="L173">
            <v>0</v>
          </cell>
        </row>
        <row r="174">
          <cell r="G174">
            <v>0</v>
          </cell>
          <cell r="H174">
            <v>0</v>
          </cell>
          <cell r="J174">
            <v>20000</v>
          </cell>
          <cell r="K174">
            <v>0</v>
          </cell>
          <cell r="L174">
            <v>0</v>
          </cell>
        </row>
        <row r="175">
          <cell r="G175">
            <v>0</v>
          </cell>
          <cell r="H175">
            <v>0</v>
          </cell>
          <cell r="J175">
            <v>57</v>
          </cell>
          <cell r="K175">
            <v>0</v>
          </cell>
          <cell r="L175">
            <v>0</v>
          </cell>
        </row>
        <row r="176">
          <cell r="G176">
            <v>0</v>
          </cell>
          <cell r="H176">
            <v>0</v>
          </cell>
          <cell r="J176">
            <v>75</v>
          </cell>
          <cell r="K176">
            <v>0</v>
          </cell>
          <cell r="L176">
            <v>0</v>
          </cell>
        </row>
        <row r="177">
          <cell r="G177">
            <v>0</v>
          </cell>
          <cell r="H177">
            <v>0</v>
          </cell>
          <cell r="J177">
            <v>112</v>
          </cell>
          <cell r="K177">
            <v>0</v>
          </cell>
          <cell r="L177">
            <v>0</v>
          </cell>
        </row>
        <row r="178">
          <cell r="G178">
            <v>0</v>
          </cell>
          <cell r="H178">
            <v>0</v>
          </cell>
          <cell r="J178">
            <v>299</v>
          </cell>
          <cell r="K178">
            <v>0</v>
          </cell>
          <cell r="L178">
            <v>0</v>
          </cell>
        </row>
        <row r="179">
          <cell r="G179">
            <v>0</v>
          </cell>
          <cell r="H179">
            <v>0</v>
          </cell>
          <cell r="J179">
            <v>403</v>
          </cell>
          <cell r="K179">
            <v>0</v>
          </cell>
          <cell r="L179">
            <v>0</v>
          </cell>
        </row>
        <row r="180">
          <cell r="G180">
            <v>0</v>
          </cell>
          <cell r="H180">
            <v>0</v>
          </cell>
          <cell r="J180">
            <v>455</v>
          </cell>
          <cell r="K180">
            <v>0</v>
          </cell>
          <cell r="L180">
            <v>0</v>
          </cell>
        </row>
        <row r="181">
          <cell r="G181">
            <v>0</v>
          </cell>
          <cell r="H181">
            <v>0</v>
          </cell>
          <cell r="J181">
            <v>2080</v>
          </cell>
          <cell r="K181">
            <v>0</v>
          </cell>
          <cell r="L181">
            <v>0</v>
          </cell>
        </row>
        <row r="182">
          <cell r="G182">
            <v>0</v>
          </cell>
          <cell r="H182">
            <v>0</v>
          </cell>
          <cell r="J182">
            <v>3380</v>
          </cell>
          <cell r="K182">
            <v>0</v>
          </cell>
          <cell r="L182">
            <v>0</v>
          </cell>
        </row>
        <row r="183">
          <cell r="G183">
            <v>0</v>
          </cell>
          <cell r="H183">
            <v>0</v>
          </cell>
          <cell r="J183">
            <v>4550</v>
          </cell>
          <cell r="K183">
            <v>0</v>
          </cell>
          <cell r="L183">
            <v>0</v>
          </cell>
        </row>
        <row r="184">
          <cell r="G184">
            <v>0</v>
          </cell>
          <cell r="H184">
            <v>0</v>
          </cell>
          <cell r="J184">
            <v>5200</v>
          </cell>
          <cell r="K184">
            <v>0</v>
          </cell>
          <cell r="L184">
            <v>0</v>
          </cell>
        </row>
        <row r="185">
          <cell r="G185">
            <v>0</v>
          </cell>
          <cell r="H185">
            <v>0</v>
          </cell>
          <cell r="J185">
            <v>8450</v>
          </cell>
          <cell r="K185">
            <v>0</v>
          </cell>
          <cell r="L185">
            <v>0</v>
          </cell>
        </row>
        <row r="186">
          <cell r="G186">
            <v>0</v>
          </cell>
          <cell r="H186">
            <v>0</v>
          </cell>
          <cell r="J186">
            <v>10400</v>
          </cell>
          <cell r="K186">
            <v>0</v>
          </cell>
          <cell r="L186">
            <v>0</v>
          </cell>
        </row>
        <row r="187">
          <cell r="G187">
            <v>0</v>
          </cell>
          <cell r="H187">
            <v>0</v>
          </cell>
          <cell r="J187">
            <v>12350</v>
          </cell>
          <cell r="K187">
            <v>0</v>
          </cell>
          <cell r="L187">
            <v>0</v>
          </cell>
        </row>
        <row r="188">
          <cell r="G188">
            <v>0</v>
          </cell>
          <cell r="H188">
            <v>0</v>
          </cell>
          <cell r="J188">
            <v>140</v>
          </cell>
          <cell r="K188">
            <v>0</v>
          </cell>
          <cell r="L188">
            <v>0</v>
          </cell>
        </row>
        <row r="189">
          <cell r="G189">
            <v>0</v>
          </cell>
          <cell r="H189">
            <v>0</v>
          </cell>
          <cell r="J189">
            <v>190</v>
          </cell>
          <cell r="K189">
            <v>0</v>
          </cell>
          <cell r="L189">
            <v>0</v>
          </cell>
        </row>
        <row r="190">
          <cell r="G190">
            <v>0</v>
          </cell>
          <cell r="H190">
            <v>0</v>
          </cell>
          <cell r="J190">
            <v>260</v>
          </cell>
          <cell r="K190">
            <v>0</v>
          </cell>
          <cell r="L190">
            <v>0</v>
          </cell>
        </row>
        <row r="191">
          <cell r="G191">
            <v>0</v>
          </cell>
          <cell r="H191">
            <v>0</v>
          </cell>
          <cell r="J191">
            <v>490</v>
          </cell>
          <cell r="K191">
            <v>0</v>
          </cell>
          <cell r="L191">
            <v>0</v>
          </cell>
        </row>
        <row r="192">
          <cell r="G192">
            <v>0</v>
          </cell>
          <cell r="H192">
            <v>0</v>
          </cell>
          <cell r="J192">
            <v>740</v>
          </cell>
          <cell r="K192">
            <v>0</v>
          </cell>
          <cell r="L192">
            <v>0</v>
          </cell>
        </row>
        <row r="193">
          <cell r="G193">
            <v>0</v>
          </cell>
          <cell r="H193">
            <v>0</v>
          </cell>
          <cell r="J193">
            <v>1180</v>
          </cell>
          <cell r="K193">
            <v>0</v>
          </cell>
          <cell r="L193">
            <v>0</v>
          </cell>
        </row>
        <row r="194">
          <cell r="G194">
            <v>0</v>
          </cell>
          <cell r="H194">
            <v>0</v>
          </cell>
          <cell r="J194">
            <v>2180</v>
          </cell>
          <cell r="K194">
            <v>0</v>
          </cell>
          <cell r="L194">
            <v>0</v>
          </cell>
        </row>
        <row r="195">
          <cell r="G195">
            <v>0</v>
          </cell>
          <cell r="H195">
            <v>0</v>
          </cell>
          <cell r="J195">
            <v>85800</v>
          </cell>
          <cell r="K195">
            <v>0</v>
          </cell>
          <cell r="L195">
            <v>0</v>
          </cell>
        </row>
        <row r="196">
          <cell r="G196">
            <v>0</v>
          </cell>
          <cell r="H196">
            <v>0</v>
          </cell>
          <cell r="J196">
            <v>2240</v>
          </cell>
          <cell r="K196">
            <v>0</v>
          </cell>
          <cell r="L196">
            <v>0</v>
          </cell>
        </row>
        <row r="197">
          <cell r="G197">
            <v>0</v>
          </cell>
          <cell r="H197">
            <v>0</v>
          </cell>
          <cell r="J197">
            <v>3070</v>
          </cell>
          <cell r="K197">
            <v>0</v>
          </cell>
          <cell r="L197">
            <v>0</v>
          </cell>
        </row>
        <row r="198">
          <cell r="G198">
            <v>0</v>
          </cell>
          <cell r="H198">
            <v>0</v>
          </cell>
          <cell r="J198">
            <v>4750</v>
          </cell>
          <cell r="K198">
            <v>0</v>
          </cell>
          <cell r="L198">
            <v>0</v>
          </cell>
        </row>
        <row r="199">
          <cell r="G199">
            <v>0</v>
          </cell>
          <cell r="H199">
            <v>0</v>
          </cell>
          <cell r="J199">
            <v>8360</v>
          </cell>
          <cell r="K199">
            <v>0</v>
          </cell>
          <cell r="L199">
            <v>0</v>
          </cell>
        </row>
        <row r="200">
          <cell r="G200">
            <v>0</v>
          </cell>
          <cell r="H200">
            <v>0</v>
          </cell>
          <cell r="J200">
            <v>1875</v>
          </cell>
          <cell r="K200">
            <v>0</v>
          </cell>
          <cell r="L200">
            <v>0</v>
          </cell>
        </row>
        <row r="201">
          <cell r="G201">
            <v>0</v>
          </cell>
          <cell r="H201">
            <v>0</v>
          </cell>
          <cell r="J201">
            <v>2500</v>
          </cell>
          <cell r="K201">
            <v>0</v>
          </cell>
          <cell r="L201">
            <v>0</v>
          </cell>
        </row>
        <row r="202">
          <cell r="G202">
            <v>0</v>
          </cell>
          <cell r="H202">
            <v>0</v>
          </cell>
          <cell r="J202">
            <v>3250</v>
          </cell>
          <cell r="K202">
            <v>0</v>
          </cell>
          <cell r="L202">
            <v>0</v>
          </cell>
        </row>
        <row r="203">
          <cell r="G203">
            <v>0</v>
          </cell>
          <cell r="H203">
            <v>0</v>
          </cell>
          <cell r="J203">
            <v>4625</v>
          </cell>
          <cell r="K203">
            <v>0</v>
          </cell>
          <cell r="L203">
            <v>0</v>
          </cell>
        </row>
        <row r="204">
          <cell r="G204">
            <v>0</v>
          </cell>
          <cell r="H204">
            <v>0</v>
          </cell>
          <cell r="J204">
            <v>7500</v>
          </cell>
          <cell r="K204">
            <v>0</v>
          </cell>
          <cell r="L204">
            <v>0</v>
          </cell>
        </row>
        <row r="205">
          <cell r="G205">
            <v>0</v>
          </cell>
          <cell r="H205">
            <v>0</v>
          </cell>
          <cell r="J205">
            <v>11813</v>
          </cell>
          <cell r="K205">
            <v>0</v>
          </cell>
          <cell r="L205">
            <v>0</v>
          </cell>
        </row>
        <row r="206">
          <cell r="G206">
            <v>0</v>
          </cell>
          <cell r="H206">
            <v>0</v>
          </cell>
          <cell r="J206">
            <v>21250</v>
          </cell>
          <cell r="K206">
            <v>0</v>
          </cell>
          <cell r="L206">
            <v>0</v>
          </cell>
        </row>
        <row r="207">
          <cell r="G207">
            <v>0</v>
          </cell>
          <cell r="H207">
            <v>0</v>
          </cell>
          <cell r="J207">
            <v>2308</v>
          </cell>
          <cell r="K207">
            <v>0</v>
          </cell>
          <cell r="L207">
            <v>0</v>
          </cell>
        </row>
        <row r="208">
          <cell r="G208">
            <v>0</v>
          </cell>
          <cell r="H208">
            <v>0</v>
          </cell>
          <cell r="J208">
            <v>540</v>
          </cell>
          <cell r="K208">
            <v>0</v>
          </cell>
          <cell r="L208">
            <v>0</v>
          </cell>
        </row>
        <row r="209">
          <cell r="G209">
            <v>0</v>
          </cell>
          <cell r="H209">
            <v>0</v>
          </cell>
          <cell r="J209">
            <v>560</v>
          </cell>
          <cell r="K209">
            <v>0</v>
          </cell>
          <cell r="L209">
            <v>0</v>
          </cell>
        </row>
        <row r="210">
          <cell r="G210">
            <v>0</v>
          </cell>
          <cell r="H210">
            <v>0</v>
          </cell>
          <cell r="J210">
            <v>440</v>
          </cell>
          <cell r="K210">
            <v>0</v>
          </cell>
          <cell r="L210">
            <v>0</v>
          </cell>
        </row>
        <row r="211">
          <cell r="G211">
            <v>0</v>
          </cell>
          <cell r="H211">
            <v>0</v>
          </cell>
          <cell r="J211">
            <v>2639</v>
          </cell>
          <cell r="K211">
            <v>0</v>
          </cell>
          <cell r="L211">
            <v>0</v>
          </cell>
        </row>
        <row r="212">
          <cell r="G212">
            <v>0</v>
          </cell>
          <cell r="H212">
            <v>0</v>
          </cell>
          <cell r="J212">
            <v>4203</v>
          </cell>
          <cell r="K212">
            <v>0</v>
          </cell>
          <cell r="L212">
            <v>0</v>
          </cell>
        </row>
        <row r="213">
          <cell r="G213">
            <v>0</v>
          </cell>
          <cell r="H213">
            <v>0</v>
          </cell>
          <cell r="J213">
            <v>5571</v>
          </cell>
          <cell r="K213">
            <v>0</v>
          </cell>
          <cell r="L213">
            <v>0</v>
          </cell>
        </row>
        <row r="214">
          <cell r="G214">
            <v>0</v>
          </cell>
          <cell r="H214">
            <v>0</v>
          </cell>
          <cell r="J214">
            <v>180</v>
          </cell>
          <cell r="K214">
            <v>0</v>
          </cell>
          <cell r="L214">
            <v>0</v>
          </cell>
        </row>
        <row r="215">
          <cell r="G215">
            <v>0</v>
          </cell>
          <cell r="H215">
            <v>0</v>
          </cell>
          <cell r="J215">
            <v>200</v>
          </cell>
          <cell r="K215">
            <v>0</v>
          </cell>
          <cell r="L215">
            <v>0</v>
          </cell>
        </row>
        <row r="216">
          <cell r="G216">
            <v>0</v>
          </cell>
          <cell r="H216">
            <v>0</v>
          </cell>
          <cell r="J216">
            <v>220</v>
          </cell>
          <cell r="K216">
            <v>0</v>
          </cell>
          <cell r="L216">
            <v>0</v>
          </cell>
        </row>
        <row r="217">
          <cell r="G217">
            <v>0</v>
          </cell>
          <cell r="H217">
            <v>0</v>
          </cell>
          <cell r="J217">
            <v>160</v>
          </cell>
          <cell r="K217">
            <v>0</v>
          </cell>
          <cell r="L217">
            <v>0</v>
          </cell>
        </row>
        <row r="218">
          <cell r="G218">
            <v>0</v>
          </cell>
          <cell r="H218">
            <v>0</v>
          </cell>
          <cell r="J218">
            <v>1411</v>
          </cell>
          <cell r="K218">
            <v>0</v>
          </cell>
          <cell r="L218">
            <v>0</v>
          </cell>
        </row>
        <row r="219">
          <cell r="G219">
            <v>0</v>
          </cell>
          <cell r="H219">
            <v>0</v>
          </cell>
          <cell r="J219">
            <v>1370</v>
          </cell>
          <cell r="K219">
            <v>0</v>
          </cell>
          <cell r="L219">
            <v>0</v>
          </cell>
        </row>
        <row r="220">
          <cell r="G220">
            <v>0</v>
          </cell>
          <cell r="H220">
            <v>0</v>
          </cell>
          <cell r="J220">
            <v>1750</v>
          </cell>
          <cell r="K220">
            <v>0</v>
          </cell>
          <cell r="L220">
            <v>0</v>
          </cell>
        </row>
        <row r="221">
          <cell r="G221">
            <v>0</v>
          </cell>
          <cell r="H221">
            <v>0</v>
          </cell>
          <cell r="J221">
            <v>2220</v>
          </cell>
          <cell r="K221">
            <v>0</v>
          </cell>
          <cell r="L221">
            <v>0</v>
          </cell>
        </row>
        <row r="222">
          <cell r="G222">
            <v>0</v>
          </cell>
          <cell r="H222">
            <v>0</v>
          </cell>
          <cell r="J222">
            <v>2740</v>
          </cell>
          <cell r="K222">
            <v>0</v>
          </cell>
          <cell r="L222">
            <v>0</v>
          </cell>
        </row>
        <row r="223">
          <cell r="G223">
            <v>0</v>
          </cell>
          <cell r="H223">
            <v>0</v>
          </cell>
          <cell r="J223">
            <v>3420</v>
          </cell>
          <cell r="K223">
            <v>0</v>
          </cell>
          <cell r="L223">
            <v>0</v>
          </cell>
        </row>
        <row r="224">
          <cell r="G224">
            <v>0</v>
          </cell>
          <cell r="H224">
            <v>0</v>
          </cell>
          <cell r="J224">
            <v>4050</v>
          </cell>
          <cell r="K224">
            <v>0</v>
          </cell>
          <cell r="L224">
            <v>0</v>
          </cell>
        </row>
        <row r="225">
          <cell r="G225">
            <v>0</v>
          </cell>
          <cell r="H225">
            <v>0</v>
          </cell>
          <cell r="J225">
            <v>4680</v>
          </cell>
          <cell r="K225">
            <v>0</v>
          </cell>
          <cell r="L225">
            <v>0</v>
          </cell>
        </row>
        <row r="226">
          <cell r="G226">
            <v>0</v>
          </cell>
          <cell r="H226">
            <v>0</v>
          </cell>
          <cell r="J226">
            <v>4050</v>
          </cell>
          <cell r="K226">
            <v>0</v>
          </cell>
          <cell r="L226">
            <v>0</v>
          </cell>
        </row>
        <row r="227">
          <cell r="G227">
            <v>0</v>
          </cell>
          <cell r="H227">
            <v>0</v>
          </cell>
          <cell r="J227">
            <v>7200</v>
          </cell>
          <cell r="K227">
            <v>0</v>
          </cell>
          <cell r="L227">
            <v>0</v>
          </cell>
        </row>
        <row r="228">
          <cell r="G228">
            <v>0</v>
          </cell>
          <cell r="H228">
            <v>0</v>
          </cell>
          <cell r="J228">
            <v>8910</v>
          </cell>
          <cell r="K228">
            <v>0</v>
          </cell>
          <cell r="L228">
            <v>0</v>
          </cell>
        </row>
        <row r="229">
          <cell r="G229">
            <v>0</v>
          </cell>
          <cell r="H229">
            <v>0</v>
          </cell>
          <cell r="J229">
            <v>11160</v>
          </cell>
          <cell r="K229">
            <v>0</v>
          </cell>
          <cell r="L229">
            <v>0</v>
          </cell>
        </row>
        <row r="230">
          <cell r="G230">
            <v>0</v>
          </cell>
          <cell r="H230">
            <v>0</v>
          </cell>
          <cell r="J230">
            <v>18720</v>
          </cell>
          <cell r="K230">
            <v>0</v>
          </cell>
          <cell r="L230">
            <v>0</v>
          </cell>
        </row>
        <row r="231">
          <cell r="G231">
            <v>0</v>
          </cell>
          <cell r="H231">
            <v>0</v>
          </cell>
          <cell r="J231">
            <v>22500</v>
          </cell>
          <cell r="K231">
            <v>0</v>
          </cell>
          <cell r="L231">
            <v>0</v>
          </cell>
        </row>
        <row r="232">
          <cell r="G232">
            <v>0</v>
          </cell>
          <cell r="H232">
            <v>0</v>
          </cell>
          <cell r="J232">
            <v>15430</v>
          </cell>
          <cell r="K232">
            <v>0</v>
          </cell>
          <cell r="L232">
            <v>0</v>
          </cell>
        </row>
        <row r="233">
          <cell r="G233">
            <v>0</v>
          </cell>
          <cell r="H233">
            <v>0</v>
          </cell>
          <cell r="J233">
            <v>19310</v>
          </cell>
          <cell r="K233">
            <v>0</v>
          </cell>
          <cell r="L233">
            <v>0</v>
          </cell>
        </row>
        <row r="234">
          <cell r="G234">
            <v>0</v>
          </cell>
          <cell r="H234">
            <v>0</v>
          </cell>
          <cell r="J234">
            <v>25040</v>
          </cell>
          <cell r="K234">
            <v>0</v>
          </cell>
          <cell r="L234">
            <v>0</v>
          </cell>
        </row>
        <row r="235">
          <cell r="G235">
            <v>0</v>
          </cell>
          <cell r="H235">
            <v>0</v>
          </cell>
          <cell r="J235">
            <v>28750</v>
          </cell>
          <cell r="K235">
            <v>0</v>
          </cell>
          <cell r="L235">
            <v>0</v>
          </cell>
        </row>
        <row r="236">
          <cell r="G236">
            <v>0</v>
          </cell>
          <cell r="H236">
            <v>0</v>
          </cell>
          <cell r="J236">
            <v>3500</v>
          </cell>
          <cell r="K236">
            <v>0</v>
          </cell>
          <cell r="L236">
            <v>0</v>
          </cell>
        </row>
        <row r="237">
          <cell r="G237">
            <v>0</v>
          </cell>
          <cell r="H237">
            <v>0</v>
          </cell>
          <cell r="J237">
            <v>13050</v>
          </cell>
          <cell r="K237">
            <v>0</v>
          </cell>
          <cell r="L237">
            <v>0</v>
          </cell>
        </row>
        <row r="238">
          <cell r="G238">
            <v>0</v>
          </cell>
          <cell r="H238">
            <v>0</v>
          </cell>
          <cell r="J238">
            <v>19300</v>
          </cell>
          <cell r="K238">
            <v>0</v>
          </cell>
          <cell r="L238">
            <v>0</v>
          </cell>
        </row>
        <row r="239">
          <cell r="G239">
            <v>0</v>
          </cell>
          <cell r="H239">
            <v>0</v>
          </cell>
          <cell r="J239">
            <v>23940</v>
          </cell>
          <cell r="K239">
            <v>0</v>
          </cell>
          <cell r="L239">
            <v>0</v>
          </cell>
        </row>
        <row r="240">
          <cell r="G240">
            <v>0</v>
          </cell>
          <cell r="H240">
            <v>0</v>
          </cell>
          <cell r="J240">
            <v>2070</v>
          </cell>
          <cell r="K240">
            <v>0</v>
          </cell>
          <cell r="L240">
            <v>0</v>
          </cell>
        </row>
        <row r="241">
          <cell r="G241">
            <v>0</v>
          </cell>
          <cell r="H241">
            <v>0</v>
          </cell>
          <cell r="J241">
            <v>4160</v>
          </cell>
          <cell r="K241">
            <v>0</v>
          </cell>
          <cell r="L241">
            <v>0</v>
          </cell>
        </row>
        <row r="242">
          <cell r="G242">
            <v>0</v>
          </cell>
          <cell r="H242">
            <v>0</v>
          </cell>
          <cell r="J242">
            <v>1800</v>
          </cell>
          <cell r="K242">
            <v>0</v>
          </cell>
          <cell r="L242">
            <v>0</v>
          </cell>
        </row>
        <row r="243">
          <cell r="G243">
            <v>0</v>
          </cell>
          <cell r="H243">
            <v>0</v>
          </cell>
          <cell r="J243">
            <v>110</v>
          </cell>
          <cell r="K243">
            <v>0</v>
          </cell>
          <cell r="L243">
            <v>0</v>
          </cell>
        </row>
        <row r="244">
          <cell r="G244">
            <v>0</v>
          </cell>
          <cell r="H244">
            <v>0</v>
          </cell>
          <cell r="J244">
            <v>140</v>
          </cell>
          <cell r="K244">
            <v>0</v>
          </cell>
          <cell r="L244">
            <v>0</v>
          </cell>
        </row>
        <row r="245">
          <cell r="G245">
            <v>0</v>
          </cell>
          <cell r="H245">
            <v>0</v>
          </cell>
          <cell r="J245">
            <v>52000</v>
          </cell>
          <cell r="K245">
            <v>0</v>
          </cell>
          <cell r="L245">
            <v>0</v>
          </cell>
        </row>
        <row r="246">
          <cell r="G246">
            <v>0</v>
          </cell>
          <cell r="H246">
            <v>0</v>
          </cell>
          <cell r="J246">
            <v>19500</v>
          </cell>
          <cell r="K246">
            <v>0</v>
          </cell>
          <cell r="L246">
            <v>0</v>
          </cell>
        </row>
        <row r="247">
          <cell r="G247">
            <v>0</v>
          </cell>
          <cell r="H247">
            <v>0</v>
          </cell>
          <cell r="J247">
            <v>16500</v>
          </cell>
          <cell r="K247">
            <v>0</v>
          </cell>
          <cell r="L247">
            <v>0</v>
          </cell>
        </row>
        <row r="248">
          <cell r="G248">
            <v>0</v>
          </cell>
          <cell r="H248">
            <v>0</v>
          </cell>
          <cell r="J248">
            <v>29500</v>
          </cell>
          <cell r="K248">
            <v>0</v>
          </cell>
          <cell r="L248">
            <v>0</v>
          </cell>
        </row>
        <row r="249">
          <cell r="G249">
            <v>0</v>
          </cell>
          <cell r="H249">
            <v>0</v>
          </cell>
          <cell r="J249">
            <v>21000</v>
          </cell>
          <cell r="K249">
            <v>0</v>
          </cell>
          <cell r="L249">
            <v>0</v>
          </cell>
        </row>
        <row r="250">
          <cell r="G250">
            <v>0</v>
          </cell>
          <cell r="H250">
            <v>0</v>
          </cell>
          <cell r="J250">
            <v>21000</v>
          </cell>
          <cell r="K250">
            <v>0</v>
          </cell>
          <cell r="L250">
            <v>0</v>
          </cell>
        </row>
        <row r="251">
          <cell r="G251">
            <v>0</v>
          </cell>
          <cell r="H251">
            <v>0</v>
          </cell>
          <cell r="J251">
            <v>17000</v>
          </cell>
          <cell r="K251">
            <v>0</v>
          </cell>
          <cell r="L251">
            <v>0</v>
          </cell>
        </row>
        <row r="252">
          <cell r="G252">
            <v>0</v>
          </cell>
          <cell r="H252">
            <v>0</v>
          </cell>
          <cell r="J252">
            <v>6000</v>
          </cell>
          <cell r="K252">
            <v>0</v>
          </cell>
          <cell r="L252">
            <v>0</v>
          </cell>
        </row>
        <row r="253">
          <cell r="G253">
            <v>0</v>
          </cell>
          <cell r="H253">
            <v>0</v>
          </cell>
          <cell r="J253">
            <v>2750</v>
          </cell>
          <cell r="K253">
            <v>0</v>
          </cell>
          <cell r="L253">
            <v>0</v>
          </cell>
        </row>
        <row r="254">
          <cell r="G254">
            <v>0</v>
          </cell>
          <cell r="H254">
            <v>0</v>
          </cell>
          <cell r="J254">
            <v>6500</v>
          </cell>
          <cell r="K254">
            <v>0</v>
          </cell>
          <cell r="L254">
            <v>0</v>
          </cell>
        </row>
        <row r="255">
          <cell r="G255">
            <v>0</v>
          </cell>
          <cell r="H255">
            <v>0</v>
          </cell>
          <cell r="J255">
            <v>15000</v>
          </cell>
          <cell r="K255">
            <v>0</v>
          </cell>
          <cell r="L255">
            <v>0</v>
          </cell>
        </row>
        <row r="256">
          <cell r="G256">
            <v>0</v>
          </cell>
          <cell r="H256">
            <v>0</v>
          </cell>
          <cell r="J256">
            <v>350000</v>
          </cell>
          <cell r="K256">
            <v>0</v>
          </cell>
          <cell r="L256">
            <v>0</v>
          </cell>
        </row>
        <row r="257">
          <cell r="G257">
            <v>0</v>
          </cell>
          <cell r="H257">
            <v>0</v>
          </cell>
          <cell r="J257">
            <v>65000</v>
          </cell>
          <cell r="K257">
            <v>0</v>
          </cell>
          <cell r="L257">
            <v>0</v>
          </cell>
        </row>
        <row r="258">
          <cell r="G258">
            <v>0</v>
          </cell>
          <cell r="H258">
            <v>0</v>
          </cell>
          <cell r="J258">
            <v>72000</v>
          </cell>
          <cell r="K258">
            <v>0</v>
          </cell>
          <cell r="L258">
            <v>0</v>
          </cell>
        </row>
        <row r="259">
          <cell r="G259">
            <v>0</v>
          </cell>
          <cell r="H259">
            <v>0</v>
          </cell>
          <cell r="J259">
            <v>120000</v>
          </cell>
          <cell r="K259">
            <v>0</v>
          </cell>
          <cell r="L259">
            <v>0</v>
          </cell>
        </row>
        <row r="260">
          <cell r="G260">
            <v>0</v>
          </cell>
          <cell r="H260">
            <v>0</v>
          </cell>
          <cell r="J260">
            <v>130000</v>
          </cell>
          <cell r="K260">
            <v>0</v>
          </cell>
          <cell r="L260">
            <v>0</v>
          </cell>
        </row>
        <row r="261">
          <cell r="G261">
            <v>0</v>
          </cell>
          <cell r="H261">
            <v>0</v>
          </cell>
          <cell r="J261">
            <v>1440</v>
          </cell>
          <cell r="K261">
            <v>0</v>
          </cell>
          <cell r="L261">
            <v>0</v>
          </cell>
        </row>
        <row r="262">
          <cell r="G262">
            <v>0</v>
          </cell>
          <cell r="H262">
            <v>0</v>
          </cell>
          <cell r="J262">
            <v>1362</v>
          </cell>
          <cell r="K262">
            <v>0</v>
          </cell>
          <cell r="L262">
            <v>0</v>
          </cell>
        </row>
        <row r="263">
          <cell r="G263">
            <v>0</v>
          </cell>
          <cell r="H263">
            <v>0</v>
          </cell>
          <cell r="J263">
            <v>1820</v>
          </cell>
          <cell r="K263">
            <v>0</v>
          </cell>
          <cell r="L263">
            <v>0</v>
          </cell>
        </row>
        <row r="264">
          <cell r="G264">
            <v>0</v>
          </cell>
          <cell r="H264">
            <v>0</v>
          </cell>
          <cell r="J264">
            <v>1100</v>
          </cell>
          <cell r="K264">
            <v>0</v>
          </cell>
          <cell r="L264">
            <v>0</v>
          </cell>
        </row>
        <row r="265">
          <cell r="G265">
            <v>0</v>
          </cell>
          <cell r="H265">
            <v>0</v>
          </cell>
          <cell r="J265">
            <v>1450</v>
          </cell>
          <cell r="K265">
            <v>0</v>
          </cell>
          <cell r="L265">
            <v>0</v>
          </cell>
        </row>
        <row r="266">
          <cell r="G266">
            <v>0</v>
          </cell>
          <cell r="H266">
            <v>0</v>
          </cell>
          <cell r="J266">
            <v>90000</v>
          </cell>
          <cell r="K266">
            <v>0</v>
          </cell>
          <cell r="L266">
            <v>0</v>
          </cell>
        </row>
        <row r="267">
          <cell r="G267">
            <v>0</v>
          </cell>
          <cell r="H267">
            <v>0</v>
          </cell>
          <cell r="I267">
            <v>0</v>
          </cell>
          <cell r="J267">
            <v>98100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J268">
            <v>380000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>
            <v>0</v>
          </cell>
          <cell r="H269">
            <v>0</v>
          </cell>
          <cell r="I269">
            <v>0</v>
          </cell>
          <cell r="J269">
            <v>8000000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>
            <v>0</v>
          </cell>
          <cell r="H270">
            <v>0</v>
          </cell>
          <cell r="I270">
            <v>0</v>
          </cell>
          <cell r="J270">
            <v>8000000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>
            <v>0</v>
          </cell>
          <cell r="H271">
            <v>0</v>
          </cell>
          <cell r="I271">
            <v>0</v>
          </cell>
          <cell r="J271">
            <v>2000000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>
            <v>0</v>
          </cell>
          <cell r="H272">
            <v>0</v>
          </cell>
          <cell r="I272">
            <v>0</v>
          </cell>
          <cell r="J272">
            <v>3200000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>
            <v>0</v>
          </cell>
          <cell r="H273">
            <v>0</v>
          </cell>
          <cell r="I273">
            <v>0</v>
          </cell>
          <cell r="J273">
            <v>1700000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>
            <v>0</v>
          </cell>
          <cell r="H274">
            <v>0</v>
          </cell>
          <cell r="I274">
            <v>0</v>
          </cell>
          <cell r="J274">
            <v>4000000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J275">
            <v>680000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>
            <v>0</v>
          </cell>
          <cell r="H276">
            <v>0</v>
          </cell>
          <cell r="I276">
            <v>0</v>
          </cell>
          <cell r="J276">
            <v>1600000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>
            <v>0</v>
          </cell>
          <cell r="H277">
            <v>0</v>
          </cell>
          <cell r="I277">
            <v>0</v>
          </cell>
          <cell r="J277">
            <v>600000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>
            <v>0</v>
          </cell>
          <cell r="H278">
            <v>0</v>
          </cell>
          <cell r="I278">
            <v>0</v>
          </cell>
          <cell r="J278">
            <v>1600000</v>
          </cell>
          <cell r="K278">
            <v>0</v>
          </cell>
          <cell r="L278">
            <v>0</v>
          </cell>
          <cell r="M278">
            <v>0</v>
          </cell>
        </row>
        <row r="279">
          <cell r="G279">
            <v>0</v>
          </cell>
          <cell r="H279">
            <v>0</v>
          </cell>
          <cell r="I279">
            <v>0</v>
          </cell>
          <cell r="J279">
            <v>827000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>
            <v>0</v>
          </cell>
          <cell r="H280">
            <v>0</v>
          </cell>
          <cell r="I280">
            <v>0</v>
          </cell>
          <cell r="J280">
            <v>110000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H281">
            <v>0</v>
          </cell>
          <cell r="I281">
            <v>0</v>
          </cell>
          <cell r="J281">
            <v>3500000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J282">
            <v>345000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H283">
            <v>0</v>
          </cell>
          <cell r="I283">
            <v>0</v>
          </cell>
          <cell r="J283">
            <v>230000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J284">
            <v>100000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H285">
            <v>0</v>
          </cell>
          <cell r="I285">
            <v>0</v>
          </cell>
          <cell r="J285">
            <v>4500000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H286">
            <v>0</v>
          </cell>
          <cell r="I286">
            <v>0</v>
          </cell>
          <cell r="J286">
            <v>380000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H287">
            <v>0</v>
          </cell>
          <cell r="I287">
            <v>0</v>
          </cell>
          <cell r="J287">
            <v>150000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H288">
            <v>0</v>
          </cell>
          <cell r="I288">
            <v>0</v>
          </cell>
          <cell r="J288">
            <v>1000000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>
            <v>0</v>
          </cell>
          <cell r="H289">
            <v>0</v>
          </cell>
          <cell r="I289">
            <v>0</v>
          </cell>
          <cell r="J289">
            <v>450000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>
            <v>0</v>
          </cell>
          <cell r="H290">
            <v>0</v>
          </cell>
          <cell r="I290">
            <v>0</v>
          </cell>
          <cell r="J290">
            <v>2400</v>
          </cell>
          <cell r="K290">
            <v>0</v>
          </cell>
          <cell r="L290">
            <v>0</v>
          </cell>
          <cell r="M290">
            <v>0</v>
          </cell>
        </row>
        <row r="291">
          <cell r="G291">
            <v>0</v>
          </cell>
          <cell r="H291">
            <v>0</v>
          </cell>
          <cell r="I291">
            <v>0</v>
          </cell>
          <cell r="J291">
            <v>5000</v>
          </cell>
          <cell r="K291">
            <v>0</v>
          </cell>
          <cell r="L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J292">
            <v>23000</v>
          </cell>
          <cell r="K292">
            <v>0</v>
          </cell>
          <cell r="L292">
            <v>0</v>
          </cell>
          <cell r="M292">
            <v>0</v>
          </cell>
        </row>
        <row r="293">
          <cell r="G293">
            <v>0</v>
          </cell>
          <cell r="H293">
            <v>0</v>
          </cell>
          <cell r="I293">
            <v>0</v>
          </cell>
          <cell r="J293">
            <v>450</v>
          </cell>
          <cell r="K293">
            <v>0</v>
          </cell>
          <cell r="L293">
            <v>0</v>
          </cell>
          <cell r="M293">
            <v>0</v>
          </cell>
        </row>
        <row r="294">
          <cell r="G294">
            <v>0</v>
          </cell>
          <cell r="H294">
            <v>0</v>
          </cell>
          <cell r="I294">
            <v>0</v>
          </cell>
          <cell r="J294">
            <v>4290</v>
          </cell>
          <cell r="K294">
            <v>0</v>
          </cell>
          <cell r="L294">
            <v>0</v>
          </cell>
          <cell r="M294">
            <v>0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4000</v>
          </cell>
          <cell r="K295">
            <v>0</v>
          </cell>
          <cell r="L295">
            <v>0</v>
          </cell>
          <cell r="M295">
            <v>0</v>
          </cell>
        </row>
        <row r="296">
          <cell r="G296">
            <v>0</v>
          </cell>
          <cell r="H296">
            <v>0</v>
          </cell>
          <cell r="I296">
            <v>0</v>
          </cell>
          <cell r="J296">
            <v>11000</v>
          </cell>
          <cell r="K296">
            <v>0</v>
          </cell>
          <cell r="L296">
            <v>0</v>
          </cell>
          <cell r="M296">
            <v>0</v>
          </cell>
        </row>
        <row r="297">
          <cell r="G297">
            <v>0</v>
          </cell>
          <cell r="H297">
            <v>0</v>
          </cell>
          <cell r="I297">
            <v>0</v>
          </cell>
          <cell r="J297">
            <v>130000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>
            <v>0</v>
          </cell>
          <cell r="H298">
            <v>0</v>
          </cell>
          <cell r="I298">
            <v>0</v>
          </cell>
          <cell r="J298">
            <v>9000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>
            <v>0</v>
          </cell>
          <cell r="H299">
            <v>0</v>
          </cell>
          <cell r="I299">
            <v>0</v>
          </cell>
          <cell r="J299">
            <v>1500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>
            <v>0</v>
          </cell>
          <cell r="H300">
            <v>0</v>
          </cell>
          <cell r="I300">
            <v>0</v>
          </cell>
          <cell r="J300">
            <v>1300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>
            <v>0</v>
          </cell>
          <cell r="H301">
            <v>0</v>
          </cell>
          <cell r="I301">
            <v>0</v>
          </cell>
          <cell r="J301">
            <v>315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>
            <v>0</v>
          </cell>
          <cell r="H306">
            <v>0</v>
          </cell>
          <cell r="I306">
            <v>0</v>
          </cell>
          <cell r="J306">
            <v>35000</v>
          </cell>
          <cell r="K306">
            <v>0</v>
          </cell>
          <cell r="L306">
            <v>0</v>
          </cell>
          <cell r="M306">
            <v>0</v>
          </cell>
        </row>
        <row r="307">
          <cell r="G307">
            <v>0</v>
          </cell>
          <cell r="H307">
            <v>0</v>
          </cell>
          <cell r="I307">
            <v>0</v>
          </cell>
          <cell r="J307">
            <v>80000</v>
          </cell>
          <cell r="K307">
            <v>0</v>
          </cell>
          <cell r="L307">
            <v>0</v>
          </cell>
          <cell r="M307">
            <v>0</v>
          </cell>
        </row>
        <row r="308">
          <cell r="G308">
            <v>0</v>
          </cell>
          <cell r="H308">
            <v>0</v>
          </cell>
          <cell r="I308">
            <v>0</v>
          </cell>
          <cell r="J308">
            <v>850000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>
            <v>0</v>
          </cell>
          <cell r="H309">
            <v>0</v>
          </cell>
          <cell r="I309">
            <v>0</v>
          </cell>
          <cell r="J309">
            <v>16000000</v>
          </cell>
          <cell r="K309">
            <v>0</v>
          </cell>
          <cell r="L309">
            <v>0</v>
          </cell>
          <cell r="M309">
            <v>0</v>
          </cell>
        </row>
        <row r="310">
          <cell r="G310">
            <v>0</v>
          </cell>
          <cell r="H310">
            <v>0</v>
          </cell>
          <cell r="I310">
            <v>0</v>
          </cell>
          <cell r="J310">
            <v>150000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>
            <v>0</v>
          </cell>
          <cell r="H312">
            <v>0</v>
          </cell>
          <cell r="I312">
            <v>0</v>
          </cell>
          <cell r="J312">
            <v>18000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>
            <v>0</v>
          </cell>
          <cell r="H314">
            <v>0</v>
          </cell>
          <cell r="I314">
            <v>0</v>
          </cell>
          <cell r="J314">
            <v>167600</v>
          </cell>
          <cell r="K314">
            <v>0</v>
          </cell>
          <cell r="L314">
            <v>0</v>
          </cell>
          <cell r="M314">
            <v>0</v>
          </cell>
        </row>
        <row r="315">
          <cell r="G315">
            <v>0</v>
          </cell>
          <cell r="H315">
            <v>0</v>
          </cell>
          <cell r="I315">
            <v>0</v>
          </cell>
          <cell r="J315">
            <v>45000</v>
          </cell>
          <cell r="K315">
            <v>0</v>
          </cell>
          <cell r="L315">
            <v>0</v>
          </cell>
          <cell r="M315">
            <v>0</v>
          </cell>
        </row>
        <row r="316"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  <row r="317"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J319">
            <v>110000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>
            <v>0</v>
          </cell>
          <cell r="H320">
            <v>0</v>
          </cell>
          <cell r="I320">
            <v>0</v>
          </cell>
          <cell r="J320">
            <v>18000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>
            <v>0</v>
          </cell>
          <cell r="H321">
            <v>0</v>
          </cell>
          <cell r="I321">
            <v>0</v>
          </cell>
          <cell r="J321">
            <v>18000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>
            <v>0</v>
          </cell>
          <cell r="H322">
            <v>0</v>
          </cell>
          <cell r="I322">
            <v>0</v>
          </cell>
          <cell r="J322">
            <v>18000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>
            <v>0</v>
          </cell>
          <cell r="H323">
            <v>0</v>
          </cell>
          <cell r="I323">
            <v>0</v>
          </cell>
          <cell r="J323">
            <v>53000</v>
          </cell>
          <cell r="K323">
            <v>0</v>
          </cell>
          <cell r="L323">
            <v>0</v>
          </cell>
          <cell r="M323">
            <v>0</v>
          </cell>
        </row>
        <row r="324">
          <cell r="G324">
            <v>0</v>
          </cell>
          <cell r="H324">
            <v>76964</v>
          </cell>
          <cell r="I324">
            <v>0</v>
          </cell>
          <cell r="J324">
            <v>74371</v>
          </cell>
          <cell r="K324">
            <v>0</v>
          </cell>
          <cell r="L324">
            <v>3926</v>
          </cell>
          <cell r="M324">
            <v>0</v>
          </cell>
        </row>
        <row r="325">
          <cell r="G325">
            <v>0</v>
          </cell>
          <cell r="H325">
            <v>82430</v>
          </cell>
          <cell r="I325">
            <v>0</v>
          </cell>
          <cell r="J325">
            <v>83276</v>
          </cell>
          <cell r="K325">
            <v>0</v>
          </cell>
          <cell r="L325">
            <v>4221</v>
          </cell>
          <cell r="M325">
            <v>0</v>
          </cell>
        </row>
        <row r="326">
          <cell r="G326">
            <v>0</v>
          </cell>
          <cell r="H326">
            <v>134667</v>
          </cell>
          <cell r="I326">
            <v>0</v>
          </cell>
          <cell r="J326">
            <v>37226</v>
          </cell>
          <cell r="K326">
            <v>0</v>
          </cell>
          <cell r="L326">
            <v>4221</v>
          </cell>
          <cell r="M326">
            <v>0</v>
          </cell>
        </row>
        <row r="327">
          <cell r="G327">
            <v>0</v>
          </cell>
          <cell r="H327">
            <v>64360</v>
          </cell>
          <cell r="I327">
            <v>0</v>
          </cell>
          <cell r="J327">
            <v>27678</v>
          </cell>
          <cell r="K327">
            <v>0</v>
          </cell>
          <cell r="L327">
            <v>3926</v>
          </cell>
          <cell r="M327">
            <v>0</v>
          </cell>
        </row>
        <row r="328">
          <cell r="G328">
            <v>0</v>
          </cell>
          <cell r="H328">
            <v>47360</v>
          </cell>
          <cell r="I328">
            <v>0</v>
          </cell>
          <cell r="J328">
            <v>18428</v>
          </cell>
          <cell r="K328">
            <v>0</v>
          </cell>
          <cell r="L328">
            <v>3926</v>
          </cell>
          <cell r="M328">
            <v>0</v>
          </cell>
        </row>
        <row r="329">
          <cell r="G329">
            <v>0</v>
          </cell>
          <cell r="H329">
            <v>82430</v>
          </cell>
          <cell r="I329">
            <v>0</v>
          </cell>
          <cell r="J329">
            <v>23276</v>
          </cell>
          <cell r="K329">
            <v>0</v>
          </cell>
          <cell r="L329">
            <v>4221</v>
          </cell>
          <cell r="M329">
            <v>0</v>
          </cell>
        </row>
        <row r="330">
          <cell r="G330">
            <v>0</v>
          </cell>
          <cell r="H330">
            <v>77698</v>
          </cell>
          <cell r="I330">
            <v>0</v>
          </cell>
          <cell r="J330">
            <v>20426</v>
          </cell>
          <cell r="K330">
            <v>0</v>
          </cell>
          <cell r="L330">
            <v>4221</v>
          </cell>
          <cell r="M330">
            <v>0</v>
          </cell>
        </row>
        <row r="331">
          <cell r="G331">
            <v>0</v>
          </cell>
          <cell r="H331">
            <v>33414</v>
          </cell>
          <cell r="I331">
            <v>0</v>
          </cell>
          <cell r="J331">
            <v>2126</v>
          </cell>
          <cell r="K331">
            <v>0</v>
          </cell>
          <cell r="L331">
            <v>4221</v>
          </cell>
          <cell r="M331">
            <v>0</v>
          </cell>
        </row>
        <row r="332">
          <cell r="G332">
            <v>0</v>
          </cell>
          <cell r="H332">
            <v>57561</v>
          </cell>
          <cell r="I332">
            <v>0</v>
          </cell>
          <cell r="J332">
            <v>2126</v>
          </cell>
          <cell r="K332">
            <v>0</v>
          </cell>
          <cell r="L332">
            <v>4221</v>
          </cell>
          <cell r="M332">
            <v>0</v>
          </cell>
        </row>
        <row r="333">
          <cell r="G333">
            <v>0</v>
          </cell>
          <cell r="H333">
            <v>24955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>
            <v>0</v>
          </cell>
          <cell r="H334">
            <v>0</v>
          </cell>
          <cell r="I334">
            <v>0</v>
          </cell>
          <cell r="J334">
            <v>237891</v>
          </cell>
          <cell r="K334">
            <v>0</v>
          </cell>
          <cell r="L334">
            <v>0</v>
          </cell>
          <cell r="M334">
            <v>0</v>
          </cell>
        </row>
        <row r="335">
          <cell r="G335">
            <v>0</v>
          </cell>
          <cell r="H335">
            <v>0</v>
          </cell>
          <cell r="I335">
            <v>0</v>
          </cell>
          <cell r="J335">
            <v>1500000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>
            <v>0</v>
          </cell>
          <cell r="H336">
            <v>0</v>
          </cell>
          <cell r="I336">
            <v>0</v>
          </cell>
          <cell r="J336">
            <v>2500000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>
            <v>15795000</v>
          </cell>
          <cell r="H337">
            <v>0</v>
          </cell>
          <cell r="I337">
            <v>0</v>
          </cell>
          <cell r="J337">
            <v>1755000</v>
          </cell>
          <cell r="K337">
            <v>15795000</v>
          </cell>
          <cell r="L337">
            <v>0</v>
          </cell>
          <cell r="M337">
            <v>0</v>
          </cell>
        </row>
        <row r="338">
          <cell r="G338">
            <v>26400000</v>
          </cell>
          <cell r="H338">
            <v>0</v>
          </cell>
          <cell r="I338">
            <v>0</v>
          </cell>
          <cell r="J338">
            <v>2200000</v>
          </cell>
          <cell r="K338">
            <v>26400000</v>
          </cell>
          <cell r="L338">
            <v>0</v>
          </cell>
          <cell r="M338">
            <v>0</v>
          </cell>
        </row>
        <row r="339">
          <cell r="G339">
            <v>0</v>
          </cell>
          <cell r="H339">
            <v>0</v>
          </cell>
          <cell r="I339">
            <v>0</v>
          </cell>
          <cell r="J339">
            <v>1650000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>
            <v>0</v>
          </cell>
          <cell r="H340">
            <v>0</v>
          </cell>
          <cell r="I340">
            <v>0</v>
          </cell>
          <cell r="J340">
            <v>48373</v>
          </cell>
          <cell r="K340">
            <v>0</v>
          </cell>
          <cell r="L340">
            <v>0</v>
          </cell>
          <cell r="M340">
            <v>0</v>
          </cell>
        </row>
        <row r="341">
          <cell r="G341">
            <v>630000</v>
          </cell>
          <cell r="H341">
            <v>0</v>
          </cell>
          <cell r="I341">
            <v>0</v>
          </cell>
          <cell r="J341">
            <v>35000</v>
          </cell>
          <cell r="K341">
            <v>630000</v>
          </cell>
          <cell r="L341">
            <v>0</v>
          </cell>
          <cell r="M341">
            <v>0</v>
          </cell>
        </row>
        <row r="342">
          <cell r="G342">
            <v>0</v>
          </cell>
          <cell r="H342">
            <v>12477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>
            <v>11200000</v>
          </cell>
          <cell r="H343">
            <v>0</v>
          </cell>
          <cell r="I343">
            <v>0</v>
          </cell>
          <cell r="J343">
            <v>200000</v>
          </cell>
          <cell r="K343">
            <v>11200000</v>
          </cell>
          <cell r="L343">
            <v>0</v>
          </cell>
          <cell r="M343">
            <v>0</v>
          </cell>
        </row>
        <row r="344">
          <cell r="G344">
            <v>0</v>
          </cell>
          <cell r="H344">
            <v>0</v>
          </cell>
          <cell r="I344">
            <v>0</v>
          </cell>
          <cell r="J344">
            <v>170000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>
            <v>0</v>
          </cell>
          <cell r="H345">
            <v>0</v>
          </cell>
          <cell r="I345">
            <v>0</v>
          </cell>
          <cell r="J345">
            <v>210000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>
            <v>0</v>
          </cell>
          <cell r="H346">
            <v>0</v>
          </cell>
          <cell r="I346">
            <v>0</v>
          </cell>
          <cell r="J346">
            <v>250000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>
            <v>261990</v>
          </cell>
          <cell r="H347">
            <v>0</v>
          </cell>
          <cell r="I347">
            <v>0</v>
          </cell>
          <cell r="J347">
            <v>14555</v>
          </cell>
          <cell r="K347">
            <v>261990</v>
          </cell>
          <cell r="L347">
            <v>0</v>
          </cell>
          <cell r="M347">
            <v>0</v>
          </cell>
        </row>
        <row r="348">
          <cell r="G348">
            <v>355590</v>
          </cell>
          <cell r="H348">
            <v>0</v>
          </cell>
          <cell r="I348">
            <v>0</v>
          </cell>
          <cell r="J348">
            <v>19755</v>
          </cell>
          <cell r="K348">
            <v>355590</v>
          </cell>
          <cell r="L348">
            <v>0</v>
          </cell>
          <cell r="M348">
            <v>0</v>
          </cell>
        </row>
        <row r="349">
          <cell r="G349">
            <v>1440768</v>
          </cell>
          <cell r="H349">
            <v>0</v>
          </cell>
          <cell r="I349">
            <v>0</v>
          </cell>
          <cell r="J349">
            <v>12864</v>
          </cell>
          <cell r="K349">
            <v>1440768</v>
          </cell>
          <cell r="L349">
            <v>0</v>
          </cell>
          <cell r="M349">
            <v>0</v>
          </cell>
        </row>
        <row r="350">
          <cell r="G350">
            <v>1871408</v>
          </cell>
          <cell r="H350">
            <v>0</v>
          </cell>
          <cell r="I350">
            <v>0</v>
          </cell>
          <cell r="J350">
            <v>16709</v>
          </cell>
          <cell r="K350">
            <v>1871408</v>
          </cell>
          <cell r="L350">
            <v>0</v>
          </cell>
          <cell r="M350">
            <v>0</v>
          </cell>
        </row>
        <row r="351">
          <cell r="G351">
            <v>0</v>
          </cell>
          <cell r="H351">
            <v>0</v>
          </cell>
          <cell r="I351">
            <v>0</v>
          </cell>
          <cell r="J351">
            <v>12500000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>
            <v>0</v>
          </cell>
          <cell r="H352">
            <v>0</v>
          </cell>
          <cell r="I352">
            <v>0</v>
          </cell>
          <cell r="J352">
            <v>3500000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J353">
            <v>470000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>
            <v>0</v>
          </cell>
          <cell r="H354">
            <v>0</v>
          </cell>
          <cell r="I354">
            <v>0</v>
          </cell>
          <cell r="J354">
            <v>3500000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>
            <v>0</v>
          </cell>
          <cell r="H355">
            <v>0</v>
          </cell>
          <cell r="I355">
            <v>0</v>
          </cell>
          <cell r="J355">
            <v>900000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>
            <v>0</v>
          </cell>
          <cell r="H356">
            <v>116611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>
            <v>0</v>
          </cell>
          <cell r="H357">
            <v>0</v>
          </cell>
          <cell r="I357">
            <v>0</v>
          </cell>
          <cell r="J357">
            <v>60000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>
            <v>0</v>
          </cell>
          <cell r="H358">
            <v>0</v>
          </cell>
          <cell r="I358">
            <v>0</v>
          </cell>
          <cell r="J358">
            <v>15900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>
            <v>0</v>
          </cell>
          <cell r="H359">
            <v>0</v>
          </cell>
          <cell r="I359">
            <v>0</v>
          </cell>
          <cell r="J359">
            <v>130000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65065</v>
          </cell>
          <cell r="M360">
            <v>0</v>
          </cell>
        </row>
        <row r="361">
          <cell r="G361">
            <v>0</v>
          </cell>
          <cell r="H361">
            <v>0</v>
          </cell>
          <cell r="I361">
            <v>0</v>
          </cell>
          <cell r="J361">
            <v>894000</v>
          </cell>
          <cell r="K361">
            <v>0</v>
          </cell>
          <cell r="L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J362">
            <v>920000</v>
          </cell>
          <cell r="K362">
            <v>0</v>
          </cell>
          <cell r="L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J363">
            <v>31690000</v>
          </cell>
          <cell r="K363">
            <v>0</v>
          </cell>
          <cell r="L363">
            <v>0</v>
          </cell>
          <cell r="M363">
            <v>0</v>
          </cell>
        </row>
        <row r="364">
          <cell r="G364">
            <v>0</v>
          </cell>
          <cell r="H364">
            <v>0</v>
          </cell>
          <cell r="I364">
            <v>0</v>
          </cell>
          <cell r="J364">
            <v>10430000</v>
          </cell>
          <cell r="K364">
            <v>0</v>
          </cell>
          <cell r="L364">
            <v>0</v>
          </cell>
          <cell r="M364">
            <v>0</v>
          </cell>
        </row>
        <row r="365">
          <cell r="G365">
            <v>0</v>
          </cell>
          <cell r="H365">
            <v>0</v>
          </cell>
          <cell r="I365">
            <v>0</v>
          </cell>
          <cell r="J365">
            <v>6633997</v>
          </cell>
          <cell r="K365">
            <v>0</v>
          </cell>
          <cell r="L365">
            <v>0</v>
          </cell>
          <cell r="M365">
            <v>0</v>
          </cell>
        </row>
        <row r="366">
          <cell r="G366">
            <v>0</v>
          </cell>
          <cell r="H366">
            <v>0</v>
          </cell>
          <cell r="I366">
            <v>0</v>
          </cell>
          <cell r="J366">
            <v>7453545</v>
          </cell>
          <cell r="K366">
            <v>0</v>
          </cell>
          <cell r="L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J367">
            <v>17690000</v>
          </cell>
          <cell r="K367">
            <v>0</v>
          </cell>
          <cell r="L367">
            <v>0</v>
          </cell>
          <cell r="M367">
            <v>0</v>
          </cell>
        </row>
        <row r="368">
          <cell r="G368">
            <v>0</v>
          </cell>
          <cell r="H368">
            <v>0</v>
          </cell>
          <cell r="I368">
            <v>0</v>
          </cell>
          <cell r="J368">
            <v>18170000</v>
          </cell>
          <cell r="K368">
            <v>0</v>
          </cell>
          <cell r="L368">
            <v>0</v>
          </cell>
          <cell r="M368">
            <v>0</v>
          </cell>
        </row>
        <row r="369">
          <cell r="G369">
            <v>0</v>
          </cell>
          <cell r="H369">
            <v>0</v>
          </cell>
          <cell r="I369">
            <v>0</v>
          </cell>
          <cell r="J369">
            <v>28840000</v>
          </cell>
          <cell r="K369">
            <v>0</v>
          </cell>
          <cell r="L369">
            <v>0</v>
          </cell>
          <cell r="M369">
            <v>0</v>
          </cell>
        </row>
        <row r="370">
          <cell r="G370">
            <v>0</v>
          </cell>
          <cell r="H370">
            <v>0</v>
          </cell>
          <cell r="I370">
            <v>0</v>
          </cell>
          <cell r="J370">
            <v>28840000</v>
          </cell>
          <cell r="K370">
            <v>0</v>
          </cell>
          <cell r="L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J371">
            <v>20250000</v>
          </cell>
          <cell r="K371">
            <v>0</v>
          </cell>
          <cell r="L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J372">
            <v>7978883</v>
          </cell>
          <cell r="K372">
            <v>0</v>
          </cell>
          <cell r="L372">
            <v>0</v>
          </cell>
          <cell r="M372">
            <v>0</v>
          </cell>
        </row>
        <row r="373">
          <cell r="G373">
            <v>0</v>
          </cell>
          <cell r="H373">
            <v>0</v>
          </cell>
          <cell r="I373">
            <v>0</v>
          </cell>
          <cell r="J373">
            <v>10110000</v>
          </cell>
          <cell r="K373">
            <v>0</v>
          </cell>
          <cell r="L373">
            <v>0</v>
          </cell>
          <cell r="M373">
            <v>0</v>
          </cell>
        </row>
        <row r="374">
          <cell r="G374">
            <v>0</v>
          </cell>
          <cell r="H374">
            <v>0</v>
          </cell>
          <cell r="I374">
            <v>0</v>
          </cell>
          <cell r="J374">
            <v>9180000</v>
          </cell>
          <cell r="K374">
            <v>0</v>
          </cell>
          <cell r="L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J375">
            <v>11830000</v>
          </cell>
          <cell r="K375">
            <v>0</v>
          </cell>
          <cell r="L375">
            <v>0</v>
          </cell>
          <cell r="M375">
            <v>0</v>
          </cell>
        </row>
        <row r="376">
          <cell r="G376">
            <v>0</v>
          </cell>
          <cell r="H376">
            <v>0</v>
          </cell>
          <cell r="I376">
            <v>0</v>
          </cell>
          <cell r="J376">
            <v>11800000</v>
          </cell>
          <cell r="K376">
            <v>0</v>
          </cell>
          <cell r="L376">
            <v>0</v>
          </cell>
          <cell r="M376">
            <v>0</v>
          </cell>
        </row>
        <row r="377">
          <cell r="G377">
            <v>0</v>
          </cell>
          <cell r="H377">
            <v>0</v>
          </cell>
          <cell r="I377">
            <v>0</v>
          </cell>
          <cell r="J377">
            <v>6780000</v>
          </cell>
          <cell r="K377">
            <v>0</v>
          </cell>
          <cell r="L377">
            <v>0</v>
          </cell>
          <cell r="M377">
            <v>0</v>
          </cell>
        </row>
        <row r="378">
          <cell r="G378">
            <v>0</v>
          </cell>
          <cell r="H378">
            <v>0</v>
          </cell>
          <cell r="I378">
            <v>0</v>
          </cell>
          <cell r="J378">
            <v>7355928</v>
          </cell>
          <cell r="K378">
            <v>0</v>
          </cell>
          <cell r="L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J379">
            <v>7173944</v>
          </cell>
          <cell r="K379">
            <v>0</v>
          </cell>
          <cell r="L379">
            <v>0</v>
          </cell>
          <cell r="M379">
            <v>0</v>
          </cell>
        </row>
        <row r="380">
          <cell r="G380">
            <v>0</v>
          </cell>
          <cell r="H380">
            <v>0</v>
          </cell>
          <cell r="I380">
            <v>0</v>
          </cell>
          <cell r="J380">
            <v>1635622</v>
          </cell>
          <cell r="K380">
            <v>0</v>
          </cell>
          <cell r="L380">
            <v>0</v>
          </cell>
          <cell r="M380">
            <v>0</v>
          </cell>
        </row>
        <row r="381">
          <cell r="G381">
            <v>0</v>
          </cell>
          <cell r="H381">
            <v>0</v>
          </cell>
          <cell r="I381">
            <v>0</v>
          </cell>
          <cell r="J381">
            <v>322000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H382">
            <v>0</v>
          </cell>
          <cell r="I382">
            <v>0</v>
          </cell>
          <cell r="J382">
            <v>3152000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H383">
            <v>0</v>
          </cell>
          <cell r="I383">
            <v>0</v>
          </cell>
          <cell r="J383">
            <v>382000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H384">
            <v>0</v>
          </cell>
          <cell r="I384">
            <v>0</v>
          </cell>
          <cell r="J384">
            <v>651000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H385">
            <v>0</v>
          </cell>
          <cell r="I385">
            <v>0</v>
          </cell>
          <cell r="J385">
            <v>1560000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H386">
            <v>0</v>
          </cell>
          <cell r="I386">
            <v>0</v>
          </cell>
          <cell r="J386">
            <v>358000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H387">
            <v>0</v>
          </cell>
          <cell r="I387">
            <v>0</v>
          </cell>
          <cell r="J387">
            <v>1060000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H388">
            <v>0</v>
          </cell>
          <cell r="I388">
            <v>0</v>
          </cell>
          <cell r="J388">
            <v>1002000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H389">
            <v>0</v>
          </cell>
          <cell r="I389">
            <v>0</v>
          </cell>
          <cell r="J389">
            <v>693000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H390">
            <v>0</v>
          </cell>
          <cell r="I390">
            <v>0</v>
          </cell>
          <cell r="J390">
            <v>120000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H391">
            <v>0</v>
          </cell>
          <cell r="I391">
            <v>0</v>
          </cell>
          <cell r="J391">
            <v>3500000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H392">
            <v>0</v>
          </cell>
          <cell r="I392">
            <v>0</v>
          </cell>
          <cell r="J392">
            <v>274000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H393">
            <v>0</v>
          </cell>
          <cell r="I393">
            <v>0</v>
          </cell>
          <cell r="J393">
            <v>85000</v>
          </cell>
          <cell r="K393">
            <v>0</v>
          </cell>
          <cell r="L393">
            <v>0</v>
          </cell>
          <cell r="M393">
            <v>0</v>
          </cell>
        </row>
        <row r="394">
          <cell r="G394">
            <v>0</v>
          </cell>
          <cell r="H394">
            <v>0</v>
          </cell>
          <cell r="I394">
            <v>0</v>
          </cell>
          <cell r="J394">
            <v>1350000</v>
          </cell>
          <cell r="K394">
            <v>0</v>
          </cell>
          <cell r="L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J395">
            <v>399000</v>
          </cell>
          <cell r="K395">
            <v>0</v>
          </cell>
          <cell r="L395">
            <v>0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1029000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1407000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11000000</v>
          </cell>
          <cell r="K398">
            <v>0</v>
          </cell>
          <cell r="L398">
            <v>0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13100000</v>
          </cell>
          <cell r="K399">
            <v>0</v>
          </cell>
          <cell r="L399">
            <v>0</v>
          </cell>
          <cell r="M399">
            <v>0</v>
          </cell>
        </row>
        <row r="400">
          <cell r="G400">
            <v>0</v>
          </cell>
          <cell r="H400">
            <v>0</v>
          </cell>
          <cell r="I400">
            <v>0</v>
          </cell>
          <cell r="J400">
            <v>2500000</v>
          </cell>
          <cell r="K400">
            <v>0</v>
          </cell>
          <cell r="L400">
            <v>0</v>
          </cell>
          <cell r="M400">
            <v>0</v>
          </cell>
        </row>
        <row r="401">
          <cell r="G401">
            <v>0</v>
          </cell>
          <cell r="H401">
            <v>0</v>
          </cell>
          <cell r="I401">
            <v>0</v>
          </cell>
          <cell r="J401">
            <v>11863000</v>
          </cell>
          <cell r="K401">
            <v>0</v>
          </cell>
          <cell r="L401">
            <v>0</v>
          </cell>
          <cell r="M401">
            <v>0</v>
          </cell>
        </row>
        <row r="402">
          <cell r="G402">
            <v>0</v>
          </cell>
          <cell r="H402">
            <v>222840</v>
          </cell>
          <cell r="I402">
            <v>0</v>
          </cell>
          <cell r="J402">
            <v>53982</v>
          </cell>
          <cell r="K402">
            <v>0</v>
          </cell>
          <cell r="L402">
            <v>166</v>
          </cell>
          <cell r="M402">
            <v>0</v>
          </cell>
        </row>
        <row r="403">
          <cell r="G403">
            <v>0</v>
          </cell>
          <cell r="H403">
            <v>3467006</v>
          </cell>
          <cell r="I403">
            <v>0</v>
          </cell>
          <cell r="J403">
            <v>2959507</v>
          </cell>
          <cell r="K403">
            <v>0</v>
          </cell>
          <cell r="L403">
            <v>12569</v>
          </cell>
          <cell r="M403">
            <v>0</v>
          </cell>
        </row>
        <row r="404">
          <cell r="G404">
            <v>0</v>
          </cell>
          <cell r="H404">
            <v>138725</v>
          </cell>
          <cell r="I404">
            <v>0</v>
          </cell>
          <cell r="J404">
            <v>37894</v>
          </cell>
          <cell r="K404">
            <v>0</v>
          </cell>
          <cell r="L404">
            <v>623</v>
          </cell>
          <cell r="M404">
            <v>0</v>
          </cell>
        </row>
        <row r="405">
          <cell r="G405">
            <v>0</v>
          </cell>
          <cell r="H405">
            <v>1238</v>
          </cell>
          <cell r="I405">
            <v>0</v>
          </cell>
          <cell r="J405">
            <v>488</v>
          </cell>
          <cell r="K405">
            <v>0</v>
          </cell>
          <cell r="L405">
            <v>156</v>
          </cell>
          <cell r="M405">
            <v>0</v>
          </cell>
        </row>
        <row r="406">
          <cell r="G406">
            <v>0</v>
          </cell>
          <cell r="H406">
            <v>2870</v>
          </cell>
          <cell r="I406">
            <v>0</v>
          </cell>
          <cell r="J406">
            <v>344</v>
          </cell>
          <cell r="K406">
            <v>0</v>
          </cell>
          <cell r="L406">
            <v>364</v>
          </cell>
          <cell r="M406">
            <v>0</v>
          </cell>
        </row>
        <row r="407">
          <cell r="G407">
            <v>0</v>
          </cell>
          <cell r="H407">
            <v>500644</v>
          </cell>
          <cell r="I407">
            <v>0</v>
          </cell>
          <cell r="J407">
            <v>213145</v>
          </cell>
          <cell r="K407">
            <v>0</v>
          </cell>
          <cell r="L407">
            <v>1990</v>
          </cell>
          <cell r="M407">
            <v>0</v>
          </cell>
        </row>
        <row r="408">
          <cell r="G408">
            <v>0</v>
          </cell>
          <cell r="H408">
            <v>1015942</v>
          </cell>
          <cell r="I408">
            <v>0</v>
          </cell>
          <cell r="J408">
            <v>781263</v>
          </cell>
          <cell r="K408">
            <v>0</v>
          </cell>
          <cell r="L408">
            <v>3585</v>
          </cell>
          <cell r="M408">
            <v>0</v>
          </cell>
        </row>
        <row r="409">
          <cell r="G409">
            <v>0</v>
          </cell>
          <cell r="H409">
            <v>65612</v>
          </cell>
          <cell r="I409">
            <v>0</v>
          </cell>
          <cell r="J409">
            <v>47394</v>
          </cell>
          <cell r="K409">
            <v>0</v>
          </cell>
          <cell r="L409">
            <v>254</v>
          </cell>
          <cell r="M409">
            <v>0</v>
          </cell>
        </row>
        <row r="410">
          <cell r="G410">
            <v>0</v>
          </cell>
          <cell r="H410">
            <v>92762</v>
          </cell>
          <cell r="I410">
            <v>0</v>
          </cell>
          <cell r="J410">
            <v>51522</v>
          </cell>
          <cell r="K410">
            <v>0</v>
          </cell>
          <cell r="L410">
            <v>360</v>
          </cell>
          <cell r="M410">
            <v>0</v>
          </cell>
        </row>
        <row r="411">
          <cell r="G411">
            <v>0</v>
          </cell>
          <cell r="H411">
            <v>79987</v>
          </cell>
          <cell r="I411">
            <v>0</v>
          </cell>
          <cell r="J411">
            <v>76970</v>
          </cell>
          <cell r="K411">
            <v>0</v>
          </cell>
          <cell r="L411">
            <v>0</v>
          </cell>
          <cell r="M411">
            <v>0</v>
          </cell>
        </row>
        <row r="412"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</row>
        <row r="413"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</row>
        <row r="414"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</row>
        <row r="415"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</row>
        <row r="416"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</row>
        <row r="417"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</row>
        <row r="427">
          <cell r="G427">
            <v>0</v>
          </cell>
          <cell r="H427">
            <v>47911</v>
          </cell>
          <cell r="I427">
            <v>0</v>
          </cell>
        </row>
        <row r="428">
          <cell r="G428">
            <v>0</v>
          </cell>
          <cell r="H428">
            <v>59146</v>
          </cell>
          <cell r="I428">
            <v>0</v>
          </cell>
        </row>
        <row r="429">
          <cell r="G429">
            <v>0</v>
          </cell>
          <cell r="H429">
            <v>66547</v>
          </cell>
          <cell r="I429">
            <v>0</v>
          </cell>
        </row>
        <row r="430">
          <cell r="G430">
            <v>0</v>
          </cell>
          <cell r="H430">
            <v>97565</v>
          </cell>
          <cell r="I430">
            <v>0</v>
          </cell>
        </row>
        <row r="431">
          <cell r="G431">
            <v>0</v>
          </cell>
          <cell r="H431">
            <v>52369</v>
          </cell>
          <cell r="I431">
            <v>0</v>
          </cell>
        </row>
        <row r="432">
          <cell r="G432">
            <v>0</v>
          </cell>
          <cell r="H432">
            <v>176615</v>
          </cell>
          <cell r="I432">
            <v>0</v>
          </cell>
        </row>
        <row r="433">
          <cell r="G433">
            <v>0</v>
          </cell>
          <cell r="H433">
            <v>50009</v>
          </cell>
          <cell r="I433">
            <v>0</v>
          </cell>
        </row>
        <row r="434">
          <cell r="G434">
            <v>0</v>
          </cell>
          <cell r="H434">
            <v>48674</v>
          </cell>
          <cell r="I434">
            <v>0</v>
          </cell>
        </row>
        <row r="435">
          <cell r="G435">
            <v>0</v>
          </cell>
          <cell r="H435">
            <v>73980</v>
          </cell>
          <cell r="I435">
            <v>0</v>
          </cell>
        </row>
        <row r="436">
          <cell r="G436">
            <v>0</v>
          </cell>
          <cell r="H436">
            <v>60168</v>
          </cell>
          <cell r="I436">
            <v>0</v>
          </cell>
        </row>
        <row r="437">
          <cell r="G437">
            <v>0</v>
          </cell>
          <cell r="H437">
            <v>75788</v>
          </cell>
          <cell r="I437">
            <v>0</v>
          </cell>
        </row>
        <row r="438">
          <cell r="G438">
            <v>0</v>
          </cell>
          <cell r="H438">
            <v>91475</v>
          </cell>
          <cell r="I438">
            <v>0</v>
          </cell>
        </row>
        <row r="439">
          <cell r="G439">
            <v>0</v>
          </cell>
          <cell r="H439">
            <v>48674</v>
          </cell>
          <cell r="I439">
            <v>0</v>
          </cell>
        </row>
        <row r="440">
          <cell r="G440">
            <v>0</v>
          </cell>
          <cell r="H440">
            <v>64758</v>
          </cell>
          <cell r="I440">
            <v>0</v>
          </cell>
        </row>
        <row r="441">
          <cell r="G441">
            <v>0</v>
          </cell>
          <cell r="H441">
            <v>48833</v>
          </cell>
          <cell r="I441">
            <v>0</v>
          </cell>
        </row>
        <row r="442">
          <cell r="G442">
            <v>0</v>
          </cell>
          <cell r="H442">
            <v>66531</v>
          </cell>
          <cell r="I442">
            <v>0</v>
          </cell>
        </row>
        <row r="443">
          <cell r="G443">
            <v>0</v>
          </cell>
          <cell r="H443">
            <v>0</v>
          </cell>
          <cell r="I443">
            <v>0</v>
          </cell>
        </row>
        <row r="444">
          <cell r="G444">
            <v>0</v>
          </cell>
          <cell r="H444">
            <v>0</v>
          </cell>
          <cell r="I444">
            <v>0</v>
          </cell>
        </row>
        <row r="445">
          <cell r="G445">
            <v>0</v>
          </cell>
          <cell r="H445">
            <v>88314</v>
          </cell>
          <cell r="I445">
            <v>0</v>
          </cell>
        </row>
        <row r="446">
          <cell r="G446">
            <v>0</v>
          </cell>
          <cell r="H446">
            <v>69598</v>
          </cell>
          <cell r="I446">
            <v>0</v>
          </cell>
        </row>
        <row r="447">
          <cell r="G447">
            <v>0</v>
          </cell>
          <cell r="H447">
            <v>64758</v>
          </cell>
          <cell r="I447">
            <v>0</v>
          </cell>
        </row>
        <row r="448">
          <cell r="G448">
            <v>0</v>
          </cell>
          <cell r="H448">
            <v>33755</v>
          </cell>
          <cell r="I448">
            <v>0</v>
          </cell>
        </row>
        <row r="449">
          <cell r="G449">
            <v>0</v>
          </cell>
          <cell r="H449">
            <v>91475</v>
          </cell>
          <cell r="I449">
            <v>0</v>
          </cell>
        </row>
        <row r="450">
          <cell r="G450">
            <v>0</v>
          </cell>
          <cell r="H450">
            <v>73980</v>
          </cell>
          <cell r="I450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설정"/>
      <sheetName val="안내"/>
      <sheetName val="발신정보"/>
      <sheetName val="견적내용입력"/>
      <sheetName val="견적서"/>
      <sheetName val="견적서발급대장"/>
      <sheetName val="견적서세부내용"/>
    </sheetNames>
    <sheetDataSet>
      <sheetData sheetId="0"/>
      <sheetData sheetId="1"/>
      <sheetData sheetId="2">
        <row r="4">
          <cell r="C4" t="str">
            <v>마이크로소프트</v>
          </cell>
        </row>
        <row r="5">
          <cell r="C5">
            <v>1234567890</v>
          </cell>
        </row>
        <row r="7">
          <cell r="C7" t="str">
            <v>유통</v>
          </cell>
        </row>
      </sheetData>
      <sheetData sheetId="3">
        <row r="5">
          <cell r="J5">
            <v>1</v>
          </cell>
        </row>
        <row r="8">
          <cell r="E8" t="str">
            <v>담당자</v>
          </cell>
        </row>
      </sheetData>
      <sheetData sheetId="4"/>
      <sheetData sheetId="5"/>
      <sheetData sheetId="6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기둥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상부공"/>
      <sheetName val="수안보방향"/>
      <sheetName val="수안보-MBR1"/>
      <sheetName val="수안보-MBR2"/>
      <sheetName val="상주방향"/>
      <sheetName val="상주-MBR1"/>
      <sheetName val="상주-MBR2"/>
    </sheetNames>
    <sheetDataSet>
      <sheetData sheetId="0"/>
      <sheetData sheetId="1"/>
      <sheetData sheetId="2" refreshError="1">
        <row r="247">
          <cell r="AN247">
            <v>3.6099000000000001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노임"/>
    </sheetNames>
    <sheetDataSet>
      <sheetData sheetId="0"/>
      <sheetData sheetId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빌딩 안내"/>
      <sheetName val="갑지"/>
      <sheetName val="영상"/>
      <sheetName val="DPBX"/>
      <sheetName val="LAN"/>
      <sheetName val="통합배선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노임"/>
      <sheetName val="재집"/>
      <sheetName val="직재"/>
      <sheetName val="관로공정"/>
      <sheetName val="__MAIN"/>
      <sheetName val="과천MAIN"/>
      <sheetName val="인건-측정"/>
      <sheetName val="A 견적"/>
      <sheetName val="工완성공사율"/>
      <sheetName val="내역단가"/>
      <sheetName val="일위단가"/>
      <sheetName val="내역서"/>
      <sheetName val="요율"/>
      <sheetName val="집계표"/>
      <sheetName val="유화견적"/>
      <sheetName val="일위대가"/>
      <sheetName val="노임단가"/>
      <sheetName val="산출금액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간 지"/>
      <sheetName val="간 지 (2)"/>
      <sheetName val="표지"/>
      <sheetName val="구조계산목 차"/>
      <sheetName val="목 차 (2)"/>
      <sheetName val="1.설계조건"/>
      <sheetName val="2.단면가정"/>
      <sheetName val="3.하중산정4.지지력"/>
      <sheetName val="5.모델링"/>
      <sheetName val="6.하중재하도"/>
      <sheetName val="SAP 데이타(극한강)"/>
      <sheetName val="SAP 데이타(사용성)"/>
      <sheetName val="8.SAP90-OUT"/>
      <sheetName val="9.단면력 집계"/>
      <sheetName val="10.구체철근량"/>
      <sheetName val="11.우각부12.사용성 검토"/>
      <sheetName val="13.기둥철근"/>
      <sheetName val="14.수평철근"/>
      <sheetName val="15.주철근조립"/>
      <sheetName val="15.취합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정보"/>
      <sheetName val="코드"/>
      <sheetName val="장부"/>
      <sheetName val="입력"/>
      <sheetName val="견적서"/>
      <sheetName val="건설미공"/>
      <sheetName val="동양강철"/>
      <sheetName val="기본사항"/>
      <sheetName val="한자"/>
      <sheetName val="한글"/>
    </sheetNames>
    <sheetDataSet>
      <sheetData sheetId="0" refreshError="1"/>
      <sheetData sheetId="1"/>
      <sheetData sheetId="2">
        <row r="1">
          <cell r="A1">
            <v>2</v>
          </cell>
        </row>
        <row r="3">
          <cell r="A3" t="str">
            <v>품  목</v>
          </cell>
        </row>
        <row r="4">
          <cell r="A4" t="str">
            <v>의자</v>
          </cell>
          <cell r="C4" t="str">
            <v>ND001</v>
          </cell>
          <cell r="D4">
            <v>1000</v>
          </cell>
          <cell r="I4" t="str">
            <v>(기타)</v>
          </cell>
        </row>
        <row r="5">
          <cell r="C5" t="str">
            <v>ND003</v>
          </cell>
          <cell r="D5">
            <v>2000</v>
          </cell>
          <cell r="I5" t="str">
            <v>강남쇼핑</v>
          </cell>
        </row>
        <row r="6">
          <cell r="C6" t="str">
            <v>ND004</v>
          </cell>
          <cell r="D6">
            <v>3000</v>
          </cell>
          <cell r="I6" t="str">
            <v>과천백화정</v>
          </cell>
        </row>
        <row r="7">
          <cell r="C7" t="str">
            <v>ND005</v>
          </cell>
          <cell r="D7">
            <v>4000</v>
          </cell>
          <cell r="I7" t="str">
            <v>동대문쇼핑</v>
          </cell>
        </row>
        <row r="8">
          <cell r="C8" t="str">
            <v>ND006</v>
          </cell>
          <cell r="D8">
            <v>5000</v>
          </cell>
          <cell r="I8" t="str">
            <v>명동백화정</v>
          </cell>
        </row>
        <row r="9">
          <cell r="C9" t="str">
            <v>ND007</v>
          </cell>
          <cell r="D9">
            <v>6000</v>
          </cell>
          <cell r="I9" t="str">
            <v>분당쇼핑</v>
          </cell>
        </row>
        <row r="10">
          <cell r="C10" t="str">
            <v>ND008</v>
          </cell>
          <cell r="D10">
            <v>7000</v>
          </cell>
          <cell r="I10" t="str">
            <v>영등포체인</v>
          </cell>
        </row>
        <row r="11">
          <cell r="C11" t="str">
            <v>ND009</v>
          </cell>
          <cell r="D11">
            <v>8000</v>
          </cell>
          <cell r="I11" t="str">
            <v>일산백화점</v>
          </cell>
        </row>
        <row r="12">
          <cell r="C12" t="str">
            <v>ND010</v>
          </cell>
          <cell r="D12">
            <v>9000</v>
          </cell>
          <cell r="I12" t="str">
            <v>종로연쇄점</v>
          </cell>
        </row>
        <row r="13">
          <cell r="C13" t="str">
            <v>ND011</v>
          </cell>
          <cell r="D13">
            <v>10000</v>
          </cell>
          <cell r="I13" t="str">
            <v>한남체인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식재인부"/>
      <sheetName val="데이타"/>
      <sheetName val="수목(가-마)"/>
      <sheetName val="수목(바-주목)"/>
      <sheetName val="수목(중국단풍-)"/>
      <sheetName val="지주목수"/>
      <sheetName val="炷舅?XLS]데이타'!$E$124"/>
      <sheetName val="ls]노임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소일위대가코드표"/>
      <sheetName val="炷舅?XLS"/>
      <sheetName val="ls"/>
      <sheetName val="토공사"/>
      <sheetName val="참고"/>
      <sheetName val="공사개요"/>
      <sheetName val="AS포장복구 "/>
      <sheetName val="2000.11월설계내역"/>
      <sheetName val="품셈집계표"/>
      <sheetName val="자재조사표(참고용)"/>
      <sheetName val="일반부표집계표"/>
      <sheetName val="간접"/>
      <sheetName val="원가계산"/>
      <sheetName val="품셈TABLE"/>
      <sheetName val="수목데이타"/>
      <sheetName val=""/>
      <sheetName val="표지 (2)"/>
      <sheetName val="6호기"/>
      <sheetName val="Sheet1"/>
      <sheetName val="수목일위"/>
      <sheetName val="Customer Databas"/>
      <sheetName val="건축2"/>
      <sheetName val="건축-물가변동"/>
      <sheetName val="설명"/>
      <sheetName val="노임단가"/>
      <sheetName val="단가조사"/>
      <sheetName val="수목표준대가"/>
      <sheetName val="현장관리비"/>
      <sheetName val="데리네이타현황"/>
      <sheetName val="기타 정보통신공사"/>
      <sheetName val="공종단가"/>
      <sheetName val="화재 탐지 설비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</sheetNames>
    <sheetDataSet>
      <sheetData sheetId="0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1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갑지"/>
      <sheetName val="내역서"/>
      <sheetName val="타견적 서원기산"/>
      <sheetName val="타견적 스트릭"/>
      <sheetName val="표지"/>
      <sheetName val="산출근거표 "/>
      <sheetName val="일위대가목록"/>
      <sheetName val="일위대가"/>
      <sheetName val="단가대비표"/>
      <sheetName val="원가"/>
      <sheetName val="집계표"/>
      <sheetName val="집계"/>
      <sheetName val="#REF"/>
      <sheetName val="기본일위"/>
      <sheetName val="내역서2안"/>
      <sheetName val="패널"/>
      <sheetName val="직노"/>
      <sheetName val="실행내역"/>
      <sheetName val="5차설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6호기"/>
      <sheetName val="집행"/>
      <sheetName val="laroux"/>
      <sheetName val="급여산정"/>
      <sheetName val="월별산출-직원"/>
      <sheetName val="총괄표"/>
      <sheetName val="VXXXXX"/>
      <sheetName val="VXXXX"/>
      <sheetName val="@요약표"/>
      <sheetName val="@견적조건"/>
      <sheetName val="新주택문화관수준"/>
      <sheetName val="@최종(상승포함)"/>
      <sheetName val="리모델링"/>
      <sheetName val="금액확인"/>
      <sheetName val="@갑지&amp;DATA"/>
      <sheetName val="공유보정"/>
      <sheetName val="층,세대,연면적보정"/>
      <sheetName val="@토공-흙막이"/>
      <sheetName val="집계표"/>
      <sheetName val="내역서"/>
      <sheetName val="회의록"/>
      <sheetName val="[6호기ࡴ집행"/>
      <sheetName val="갑지"/>
      <sheetName val="집행품의"/>
      <sheetName val="집행품의 (2)"/>
      <sheetName val="안전난간"/>
      <sheetName val="안전표어공모"/>
      <sheetName val="준설"/>
      <sheetName val="바리케이트"/>
      <sheetName val="시공팀업무분장"/>
      <sheetName val="레미탈"/>
      <sheetName val="안,환,업무분장"/>
      <sheetName val="배수판"/>
      <sheetName val="목차"/>
      <sheetName val="50m도로변가설휀스"/>
      <sheetName val="가설출입문 (2)"/>
      <sheetName val="Sheet1 (2)"/>
      <sheetName val="휀스민원"/>
      <sheetName val="쓰레기민원"/>
      <sheetName val="진동및소음"/>
      <sheetName val="사진대지"/>
      <sheetName val="Sheet1"/>
      <sheetName val="Sheet2"/>
      <sheetName val="Sheet3"/>
      <sheetName val="데이타"/>
      <sheetName val="식재인부"/>
      <sheetName val="기본단가"/>
      <sheetName val="인건비단가"/>
      <sheetName val="설계예시"/>
      <sheetName val="입찰안"/>
      <sheetName val="대전(세창동)"/>
      <sheetName val="식재"/>
      <sheetName val="시설물"/>
      <sheetName val="식재출력용"/>
      <sheetName val="유지관리"/>
      <sheetName val="단가"/>
      <sheetName val="물가시세"/>
      <sheetName val="96노임기준"/>
      <sheetName val="한강운반비"/>
      <sheetName val="내역"/>
      <sheetName val="실행(1)"/>
      <sheetName val="일지-H"/>
      <sheetName val="Total"/>
      <sheetName val="견적율"/>
      <sheetName val="공사설명서"/>
      <sheetName val="백암비스타내역"/>
      <sheetName val="내역(설비)"/>
      <sheetName val="GAEYO"/>
      <sheetName val="SAM"/>
      <sheetName val="BID"/>
      <sheetName val="#REF"/>
      <sheetName val="일위대가표"/>
      <sheetName val="일위대가목차"/>
      <sheetName val="수지표"/>
      <sheetName val="셀명"/>
      <sheetName val="기계공사"/>
      <sheetName val="소요자재"/>
      <sheetName val="노무산출서"/>
      <sheetName val="비교표"/>
      <sheetName val="unit 4"/>
      <sheetName val="정보"/>
      <sheetName val="소비자가"/>
      <sheetName val="총원가계산서(요율)"/>
      <sheetName val="Y-WORK"/>
      <sheetName val="일위대가"/>
      <sheetName val="CTEMCOST"/>
      <sheetName val="전기일위대가"/>
      <sheetName val="단위단가"/>
      <sheetName val="산출내역서집계표"/>
      <sheetName val="철거 물량 산출서"/>
      <sheetName val="집계"/>
      <sheetName val="기본일위"/>
      <sheetName val="직노"/>
      <sheetName val="I一般比"/>
      <sheetName val="내역서2안"/>
      <sheetName val="실행내역"/>
      <sheetName val="설직재-1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데이타"/>
      <sheetName val="수목(가-마)"/>
      <sheetName val="수목(바-주목)"/>
      <sheetName val="수목(중국단풍-)"/>
      <sheetName val="식재인부"/>
      <sheetName val="지주목수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el\설계서\수목일위.XLS]데이타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___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한강운반비"/>
      <sheetName val="el\설계서\수목일위.XLS"/>
      <sheetName val="수량집계A"/>
      <sheetName val="철근집계A"/>
      <sheetName val="진주방향"/>
      <sheetName val="물가시세"/>
      <sheetName val="총괄내역서"/>
      <sheetName val="AS포장복구 "/>
      <sheetName val="원가서"/>
      <sheetName val="일위대가표"/>
      <sheetName val="변수값"/>
      <sheetName val="중기상차"/>
      <sheetName val="AS복구"/>
      <sheetName val="중기터파기"/>
      <sheetName val="문학간접"/>
      <sheetName val="간접"/>
      <sheetName val="일위대가 "/>
      <sheetName val="Total"/>
      <sheetName val="수목데이타"/>
      <sheetName val="1,2공구원가계산서"/>
      <sheetName val="2공구산출내역"/>
      <sheetName val="1공구산출내역서"/>
      <sheetName val="준검 내역서"/>
      <sheetName val="원가계산서"/>
      <sheetName val="투찰"/>
      <sheetName val="가설공사비"/>
      <sheetName val="도로구조공사비"/>
      <sheetName val="도로토공공사비"/>
      <sheetName val="여수토공사비"/>
      <sheetName val="내역서"/>
      <sheetName val="DATE"/>
      <sheetName val="변경내역"/>
      <sheetName val="건축2"/>
      <sheetName val="원가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견적"/>
      <sheetName val="공사비산출내역"/>
      <sheetName val="수량산출"/>
      <sheetName val="기초단가"/>
      <sheetName val="기계경비산출기준"/>
      <sheetName val="노무"/>
      <sheetName val="실행(ALT1)"/>
      <sheetName val="단가대비표"/>
      <sheetName val="별표집계"/>
      <sheetName val="b_balju_cho"/>
      <sheetName val="연습"/>
      <sheetName val="기준액"/>
      <sheetName val="BOJUNGGM"/>
      <sheetName val="실행(표지,갑,을)"/>
      <sheetName val="제출내역 (2)"/>
      <sheetName val="값"/>
      <sheetName val="1차증가원가계산"/>
      <sheetName val="금액"/>
      <sheetName val="장비집계"/>
      <sheetName val="공구원가계산"/>
      <sheetName val="계정"/>
      <sheetName val="관급자재"/>
      <sheetName val="폐기물"/>
      <sheetName val="관접합및부설"/>
      <sheetName val="단가"/>
      <sheetName val="가시설"/>
      <sheetName val="데리네이타현황"/>
      <sheetName val="단위단가"/>
      <sheetName val="#REF"/>
      <sheetName val="수량산출서"/>
      <sheetName val="자료"/>
      <sheetName val="토공총괄표"/>
      <sheetName val="전차선로 물량표"/>
      <sheetName val="자재"/>
      <sheetName val="공통(20-91)"/>
      <sheetName val="일위목록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토공"/>
      <sheetName val="nys"/>
      <sheetName val="조건"/>
      <sheetName val="설계예산서"/>
      <sheetName val="결재판"/>
      <sheetName val="제잡비계산"/>
      <sheetName val="공사개요"/>
      <sheetName val="공사설명서"/>
      <sheetName val="FB25JN"/>
      <sheetName val="계산서(곡선부)"/>
      <sheetName val="포장재료집계표"/>
      <sheetName val="6호기"/>
      <sheetName val="공사요율산출표"/>
      <sheetName val="2000.11월설계내역"/>
      <sheetName val="수목표준대가"/>
      <sheetName val="시설물일위"/>
      <sheetName val="가설공사"/>
      <sheetName val="단가결정"/>
      <sheetName val="내역아"/>
      <sheetName val="울타리"/>
      <sheetName val="16-1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2003상반기노임기준"/>
      <sheetName val="기본단가표"/>
      <sheetName val="자재단가조사표-수목"/>
      <sheetName val="카렌스센터계량기설치공사"/>
      <sheetName val="설계서(본관)"/>
      <sheetName val="전익자재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을지"/>
      <sheetName val="세부내역"/>
      <sheetName val="금액내역서"/>
      <sheetName val="경영"/>
      <sheetName val="98년"/>
      <sheetName val="실적"/>
      <sheetName val="부대내역"/>
      <sheetName val="LP-S"/>
      <sheetName val="계획금액"/>
      <sheetName val="수목단가"/>
      <sheetName val="시설수량표"/>
      <sheetName val="식재수량표"/>
      <sheetName val="자재단가"/>
      <sheetName val="도급기성"/>
      <sheetName val="기준비용"/>
      <sheetName val="참조 (2)"/>
      <sheetName val="실행대비"/>
      <sheetName val="소비자가"/>
      <sheetName val="원가계산"/>
      <sheetName val="원가계산 (2)"/>
      <sheetName val="인건비"/>
    </sheetNames>
    <sheetDataSet>
      <sheetData sheetId="0" refreshError="1"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합천내역"/>
      <sheetName val="일위"/>
      <sheetName val="데이타"/>
      <sheetName val="I一般比"/>
      <sheetName val="N賃率-職"/>
      <sheetName val="일위(PN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SCM견적서(0926-김기동과장님)"/>
      <sheetName val="집계(지선)"/>
      <sheetName val="간선(voice)"/>
      <sheetName val="일위대가 (100%)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일위산출근거 (2)"/>
      <sheetName val="COST"/>
      <sheetName val="노임"/>
    </sheetNames>
    <sheetDataSet>
      <sheetData sheetId="0" refreshError="1"/>
      <sheetData sheetId="1"/>
      <sheetData sheetId="2" refreshError="1">
        <row r="5">
          <cell r="A5" t="str">
            <v>이형철근D-10 SD30A</v>
          </cell>
          <cell r="B5" t="str">
            <v>이형철근</v>
          </cell>
          <cell r="C5" t="str">
            <v>D-10 SD30A</v>
          </cell>
          <cell r="D5" t="str">
            <v>TON</v>
          </cell>
          <cell r="E5">
            <v>43</v>
          </cell>
          <cell r="F5">
            <v>360000</v>
          </cell>
          <cell r="G5">
            <v>42</v>
          </cell>
          <cell r="H5">
            <v>375000</v>
          </cell>
          <cell r="N5">
            <v>360000</v>
          </cell>
          <cell r="O5">
            <v>306000</v>
          </cell>
        </row>
        <row r="6">
          <cell r="A6" t="str">
            <v>이형철근D-13 SD30A</v>
          </cell>
          <cell r="B6" t="str">
            <v>이형철근</v>
          </cell>
          <cell r="C6" t="str">
            <v>D-13 SD30A</v>
          </cell>
          <cell r="D6" t="str">
            <v>TON</v>
          </cell>
          <cell r="E6">
            <v>43</v>
          </cell>
          <cell r="F6">
            <v>360000</v>
          </cell>
          <cell r="G6">
            <v>42</v>
          </cell>
          <cell r="H6">
            <v>375000</v>
          </cell>
          <cell r="N6">
            <v>360000</v>
          </cell>
          <cell r="O6">
            <v>306000</v>
          </cell>
        </row>
        <row r="7">
          <cell r="A7" t="str">
            <v>ㄱ형강45x45x5T</v>
          </cell>
          <cell r="B7" t="str">
            <v>ㄱ형강</v>
          </cell>
          <cell r="C7" t="str">
            <v>45x45x5T</v>
          </cell>
          <cell r="D7" t="str">
            <v>㎏</v>
          </cell>
          <cell r="E7">
            <v>44</v>
          </cell>
          <cell r="F7">
            <v>365</v>
          </cell>
          <cell r="G7">
            <v>45</v>
          </cell>
          <cell r="H7">
            <v>378</v>
          </cell>
          <cell r="N7">
            <v>365</v>
          </cell>
          <cell r="O7">
            <v>310</v>
          </cell>
        </row>
        <row r="8">
          <cell r="A8" t="str">
            <v>ㄱ형강100x75</v>
          </cell>
          <cell r="B8" t="str">
            <v>ㄱ형강</v>
          </cell>
          <cell r="C8" t="str">
            <v>100x75</v>
          </cell>
          <cell r="D8" t="str">
            <v>㎏</v>
          </cell>
          <cell r="E8">
            <v>44</v>
          </cell>
          <cell r="F8">
            <v>370</v>
          </cell>
          <cell r="G8">
            <v>45</v>
          </cell>
          <cell r="H8">
            <v>462</v>
          </cell>
          <cell r="N8">
            <v>370</v>
          </cell>
          <cell r="O8">
            <v>314</v>
          </cell>
        </row>
        <row r="9">
          <cell r="A9" t="str">
            <v>C형찬넬60x30x10x2.3t</v>
          </cell>
          <cell r="B9" t="str">
            <v>C형찬넬</v>
          </cell>
          <cell r="C9" t="str">
            <v>60x30x10x2.3t</v>
          </cell>
          <cell r="D9" t="str">
            <v>㎏</v>
          </cell>
          <cell r="E9">
            <v>46</v>
          </cell>
          <cell r="F9">
            <v>520</v>
          </cell>
          <cell r="G9">
            <v>49</v>
          </cell>
          <cell r="H9">
            <v>430</v>
          </cell>
          <cell r="N9">
            <v>430</v>
          </cell>
          <cell r="O9">
            <v>365</v>
          </cell>
        </row>
        <row r="10">
          <cell r="A10" t="str">
            <v>열연강판6t</v>
          </cell>
          <cell r="B10" t="str">
            <v>열연강판</v>
          </cell>
          <cell r="C10" t="str">
            <v>6t</v>
          </cell>
          <cell r="D10" t="str">
            <v>㎏</v>
          </cell>
          <cell r="E10">
            <v>54</v>
          </cell>
          <cell r="F10">
            <v>497</v>
          </cell>
          <cell r="G10">
            <v>50</v>
          </cell>
          <cell r="H10">
            <v>375</v>
          </cell>
          <cell r="N10">
            <v>375</v>
          </cell>
          <cell r="O10">
            <v>318</v>
          </cell>
        </row>
        <row r="11">
          <cell r="A11" t="str">
            <v>열연강판400×400×12t</v>
          </cell>
          <cell r="B11" t="str">
            <v>열연강판</v>
          </cell>
          <cell r="C11" t="str">
            <v>400×400×12t</v>
          </cell>
          <cell r="D11" t="str">
            <v>㎏</v>
          </cell>
          <cell r="E11">
            <v>54</v>
          </cell>
          <cell r="F11">
            <v>468</v>
          </cell>
          <cell r="G11">
            <v>50</v>
          </cell>
          <cell r="H11">
            <v>410</v>
          </cell>
          <cell r="N11">
            <v>410</v>
          </cell>
          <cell r="O11">
            <v>348</v>
          </cell>
        </row>
        <row r="12">
          <cell r="A12" t="str">
            <v>용접봉Φ3.2</v>
          </cell>
          <cell r="B12" t="str">
            <v>용접봉</v>
          </cell>
          <cell r="C12" t="str">
            <v>Φ3.2</v>
          </cell>
          <cell r="D12" t="str">
            <v>㎏</v>
          </cell>
          <cell r="E12">
            <v>1063</v>
          </cell>
          <cell r="F12">
            <v>1220</v>
          </cell>
          <cell r="G12">
            <v>750</v>
          </cell>
          <cell r="H12">
            <v>1350</v>
          </cell>
          <cell r="N12">
            <v>1220</v>
          </cell>
          <cell r="O12">
            <v>1037</v>
          </cell>
        </row>
        <row r="13">
          <cell r="A13" t="str">
            <v>소철선#8</v>
          </cell>
          <cell r="B13" t="str">
            <v>소철선</v>
          </cell>
          <cell r="C13" t="str">
            <v>#8</v>
          </cell>
          <cell r="D13" t="str">
            <v>㎏</v>
          </cell>
          <cell r="E13">
            <v>67</v>
          </cell>
          <cell r="F13">
            <v>518</v>
          </cell>
          <cell r="G13">
            <v>70</v>
          </cell>
          <cell r="H13">
            <v>560</v>
          </cell>
          <cell r="N13">
            <v>518</v>
          </cell>
          <cell r="O13">
            <v>440</v>
          </cell>
        </row>
        <row r="14">
          <cell r="A14" t="str">
            <v>결속선#20</v>
          </cell>
          <cell r="B14" t="str">
            <v>결속선</v>
          </cell>
          <cell r="C14" t="str">
            <v>#20</v>
          </cell>
          <cell r="D14" t="str">
            <v>㎏</v>
          </cell>
          <cell r="E14">
            <v>67</v>
          </cell>
          <cell r="F14">
            <v>682</v>
          </cell>
          <cell r="G14">
            <v>70</v>
          </cell>
          <cell r="H14">
            <v>780</v>
          </cell>
          <cell r="N14">
            <v>682</v>
          </cell>
          <cell r="O14">
            <v>579</v>
          </cell>
        </row>
        <row r="15">
          <cell r="A15" t="str">
            <v>철못50mm</v>
          </cell>
          <cell r="B15" t="str">
            <v>철못</v>
          </cell>
          <cell r="C15" t="str">
            <v>50mm</v>
          </cell>
          <cell r="D15" t="str">
            <v>㎏</v>
          </cell>
          <cell r="E15">
            <v>70</v>
          </cell>
          <cell r="F15">
            <v>672</v>
          </cell>
          <cell r="G15">
            <v>70</v>
          </cell>
          <cell r="H15">
            <v>684</v>
          </cell>
          <cell r="N15">
            <v>672</v>
          </cell>
          <cell r="O15">
            <v>571</v>
          </cell>
        </row>
        <row r="16">
          <cell r="A16" t="str">
            <v>볼트.너트M16xL150</v>
          </cell>
          <cell r="B16" t="str">
            <v>볼트.너트</v>
          </cell>
          <cell r="C16" t="str">
            <v>M16xL150</v>
          </cell>
          <cell r="D16" t="str">
            <v>개</v>
          </cell>
          <cell r="E16">
            <v>94</v>
          </cell>
          <cell r="F16">
            <v>366</v>
          </cell>
          <cell r="G16">
            <v>76</v>
          </cell>
          <cell r="H16">
            <v>1135</v>
          </cell>
          <cell r="N16">
            <v>366</v>
          </cell>
          <cell r="O16">
            <v>311</v>
          </cell>
        </row>
        <row r="17">
          <cell r="A17" t="str">
            <v>U볼트Φ65㎜</v>
          </cell>
          <cell r="B17" t="str">
            <v>U볼트</v>
          </cell>
          <cell r="C17" t="str">
            <v>Φ65㎜</v>
          </cell>
          <cell r="D17" t="str">
            <v>개</v>
          </cell>
          <cell r="E17">
            <v>94</v>
          </cell>
          <cell r="G17">
            <v>78</v>
          </cell>
          <cell r="H17">
            <v>700</v>
          </cell>
          <cell r="N17">
            <v>700</v>
          </cell>
          <cell r="O17">
            <v>595</v>
          </cell>
        </row>
        <row r="18">
          <cell r="A18" t="str">
            <v>U볼트3/8"x8"</v>
          </cell>
          <cell r="B18" t="str">
            <v>U볼트</v>
          </cell>
          <cell r="C18" t="str">
            <v>3/8"x8"</v>
          </cell>
          <cell r="D18" t="str">
            <v>개</v>
          </cell>
          <cell r="E18">
            <v>94</v>
          </cell>
          <cell r="F18">
            <v>241</v>
          </cell>
          <cell r="G18">
            <v>78</v>
          </cell>
          <cell r="H18">
            <v>275</v>
          </cell>
          <cell r="N18">
            <v>241</v>
          </cell>
          <cell r="O18">
            <v>204</v>
          </cell>
        </row>
        <row r="19">
          <cell r="A19" t="str">
            <v>너트Φ65㎜</v>
          </cell>
          <cell r="B19" t="str">
            <v>너트</v>
          </cell>
          <cell r="C19" t="str">
            <v>Φ65㎜</v>
          </cell>
          <cell r="D19" t="str">
            <v>개</v>
          </cell>
          <cell r="E19">
            <v>98</v>
          </cell>
          <cell r="F19">
            <v>17.600000000000001</v>
          </cell>
          <cell r="G19">
            <v>79</v>
          </cell>
          <cell r="H19">
            <v>10</v>
          </cell>
          <cell r="N19">
            <v>10</v>
          </cell>
          <cell r="O19">
            <v>8</v>
          </cell>
        </row>
        <row r="20">
          <cell r="A20" t="str">
            <v>너트3/8"</v>
          </cell>
          <cell r="B20" t="str">
            <v>너트</v>
          </cell>
          <cell r="C20" t="str">
            <v>3/8"</v>
          </cell>
          <cell r="D20" t="str">
            <v>개</v>
          </cell>
          <cell r="E20">
            <v>98</v>
          </cell>
          <cell r="F20">
            <v>7.59</v>
          </cell>
          <cell r="G20">
            <v>79</v>
          </cell>
          <cell r="H20">
            <v>10.3</v>
          </cell>
          <cell r="N20">
            <v>7.59</v>
          </cell>
          <cell r="O20">
            <v>6</v>
          </cell>
        </row>
        <row r="21">
          <cell r="A21" t="str">
            <v>너트M16</v>
          </cell>
          <cell r="B21" t="str">
            <v>너트</v>
          </cell>
          <cell r="C21" t="str">
            <v>M16</v>
          </cell>
          <cell r="D21" t="str">
            <v>개</v>
          </cell>
          <cell r="E21">
            <v>98</v>
          </cell>
          <cell r="F21">
            <v>33</v>
          </cell>
          <cell r="G21">
            <v>79</v>
          </cell>
          <cell r="H21">
            <v>42</v>
          </cell>
          <cell r="N21">
            <v>33</v>
          </cell>
          <cell r="O21">
            <v>28</v>
          </cell>
        </row>
        <row r="22">
          <cell r="A22" t="str">
            <v>평와샤M16</v>
          </cell>
          <cell r="B22" t="str">
            <v>평와샤</v>
          </cell>
          <cell r="C22" t="str">
            <v>M16</v>
          </cell>
          <cell r="D22" t="str">
            <v>개</v>
          </cell>
          <cell r="E22">
            <v>99</v>
          </cell>
          <cell r="F22">
            <v>9.9</v>
          </cell>
          <cell r="G22">
            <v>80</v>
          </cell>
          <cell r="H22">
            <v>27</v>
          </cell>
          <cell r="N22">
            <v>9.9</v>
          </cell>
          <cell r="O22">
            <v>8</v>
          </cell>
        </row>
        <row r="23">
          <cell r="A23" t="str">
            <v>앙카볼트(3/8")M10xL150</v>
          </cell>
          <cell r="B23" t="str">
            <v>앙카볼트</v>
          </cell>
          <cell r="C23" t="str">
            <v>(3/8")M10xL150</v>
          </cell>
          <cell r="D23" t="str">
            <v>개</v>
          </cell>
          <cell r="E23">
            <v>96</v>
          </cell>
          <cell r="F23">
            <v>59</v>
          </cell>
          <cell r="G23">
            <v>76</v>
          </cell>
          <cell r="H23">
            <v>95</v>
          </cell>
          <cell r="N23">
            <v>59</v>
          </cell>
          <cell r="O23">
            <v>50</v>
          </cell>
        </row>
        <row r="24">
          <cell r="A24" t="str">
            <v>앙카볼트(5/8")M16xL250</v>
          </cell>
          <cell r="B24" t="str">
            <v>앙카볼트</v>
          </cell>
          <cell r="C24" t="str">
            <v>(5/8")M16xL250</v>
          </cell>
          <cell r="D24" t="str">
            <v>개</v>
          </cell>
          <cell r="E24">
            <v>97</v>
          </cell>
          <cell r="F24">
            <v>180</v>
          </cell>
          <cell r="G24">
            <v>77</v>
          </cell>
          <cell r="H24">
            <v>300</v>
          </cell>
          <cell r="N24">
            <v>180</v>
          </cell>
          <cell r="O24">
            <v>153</v>
          </cell>
        </row>
        <row r="25">
          <cell r="A25" t="str">
            <v>앙카볼트(7/8")M22xL250</v>
          </cell>
          <cell r="B25" t="str">
            <v>앙카볼트</v>
          </cell>
          <cell r="C25" t="str">
            <v>(7/8")M22xL250</v>
          </cell>
          <cell r="D25" t="str">
            <v>개</v>
          </cell>
          <cell r="E25">
            <v>97</v>
          </cell>
          <cell r="F25">
            <v>2850</v>
          </cell>
          <cell r="G25">
            <v>76</v>
          </cell>
          <cell r="H25">
            <v>570</v>
          </cell>
          <cell r="N25">
            <v>570</v>
          </cell>
          <cell r="O25">
            <v>484</v>
          </cell>
        </row>
        <row r="26">
          <cell r="A26" t="str">
            <v>달대볼트M12x1000</v>
          </cell>
          <cell r="B26" t="str">
            <v>달대볼트</v>
          </cell>
          <cell r="C26" t="str">
            <v>M12x1000</v>
          </cell>
          <cell r="D26" t="str">
            <v>개</v>
          </cell>
          <cell r="E26">
            <v>93</v>
          </cell>
          <cell r="F26">
            <v>410</v>
          </cell>
          <cell r="G26">
            <v>78</v>
          </cell>
          <cell r="H26">
            <v>654</v>
          </cell>
          <cell r="N26">
            <v>410</v>
          </cell>
          <cell r="O26">
            <v>348</v>
          </cell>
        </row>
        <row r="27">
          <cell r="A27" t="str">
            <v>셋트앙카3/8"x75</v>
          </cell>
          <cell r="B27" t="str">
            <v>셋트앙카</v>
          </cell>
          <cell r="C27" t="str">
            <v>3/8"x75</v>
          </cell>
          <cell r="D27" t="str">
            <v>개</v>
          </cell>
          <cell r="E27">
            <v>97</v>
          </cell>
          <cell r="G27">
            <v>77</v>
          </cell>
          <cell r="H27">
            <v>280</v>
          </cell>
          <cell r="N27">
            <v>280</v>
          </cell>
          <cell r="O27">
            <v>238</v>
          </cell>
        </row>
        <row r="28">
          <cell r="A28" t="str">
            <v>각재3.6×3.6×3.6(외송)</v>
          </cell>
          <cell r="B28" t="str">
            <v>각재</v>
          </cell>
          <cell r="C28" t="str">
            <v>3.6×3.6×3.6(외송)</v>
          </cell>
          <cell r="D28" t="str">
            <v>재</v>
          </cell>
          <cell r="E28">
            <v>139</v>
          </cell>
          <cell r="F28">
            <v>1200</v>
          </cell>
          <cell r="G28">
            <v>106</v>
          </cell>
          <cell r="H28">
            <v>1100</v>
          </cell>
          <cell r="N28">
            <v>1100</v>
          </cell>
          <cell r="O28" t="str">
            <v xml:space="preserve"> </v>
          </cell>
        </row>
        <row r="29">
          <cell r="A29" t="str">
            <v>각재외송</v>
          </cell>
          <cell r="B29" t="str">
            <v>각재</v>
          </cell>
          <cell r="C29" t="str">
            <v>외송</v>
          </cell>
          <cell r="D29" t="str">
            <v>㎥</v>
          </cell>
          <cell r="E29">
            <v>139</v>
          </cell>
          <cell r="F29">
            <v>269461</v>
          </cell>
          <cell r="G29">
            <v>106</v>
          </cell>
          <cell r="H29">
            <v>224550</v>
          </cell>
          <cell r="N29">
            <v>224550</v>
          </cell>
          <cell r="O29">
            <v>190867</v>
          </cell>
        </row>
        <row r="30">
          <cell r="A30" t="str">
            <v>보통합판12x1210x2420</v>
          </cell>
          <cell r="B30" t="str">
            <v>보통합판</v>
          </cell>
          <cell r="C30" t="str">
            <v>12x1210x2420</v>
          </cell>
          <cell r="D30" t="str">
            <v>매</v>
          </cell>
          <cell r="E30">
            <v>449</v>
          </cell>
          <cell r="F30">
            <v>17000</v>
          </cell>
          <cell r="G30">
            <v>353</v>
          </cell>
          <cell r="H30">
            <v>17800</v>
          </cell>
          <cell r="N30">
            <v>17000</v>
          </cell>
          <cell r="O30" t="str">
            <v xml:space="preserve"> </v>
          </cell>
        </row>
        <row r="31">
          <cell r="A31" t="str">
            <v>아세틸렌98%</v>
          </cell>
          <cell r="B31" t="str">
            <v>아세틸렌</v>
          </cell>
          <cell r="C31" t="str">
            <v>98%</v>
          </cell>
          <cell r="D31" t="str">
            <v>㎏</v>
          </cell>
          <cell r="E31">
            <v>1143</v>
          </cell>
          <cell r="F31">
            <v>6000</v>
          </cell>
          <cell r="G31">
            <v>1026</v>
          </cell>
          <cell r="H31">
            <v>8000</v>
          </cell>
          <cell r="N31">
            <v>6000</v>
          </cell>
          <cell r="O31" t="str">
            <v xml:space="preserve"> </v>
          </cell>
        </row>
        <row r="32">
          <cell r="A32" t="str">
            <v>산소99%</v>
          </cell>
          <cell r="B32" t="str">
            <v>산소</v>
          </cell>
          <cell r="C32" t="str">
            <v>99%</v>
          </cell>
          <cell r="D32" t="str">
            <v>ℓ</v>
          </cell>
          <cell r="E32">
            <v>1143</v>
          </cell>
          <cell r="F32">
            <v>137</v>
          </cell>
          <cell r="G32">
            <v>1026</v>
          </cell>
          <cell r="H32">
            <v>225</v>
          </cell>
          <cell r="N32">
            <v>137</v>
          </cell>
          <cell r="O32" t="str">
            <v xml:space="preserve"> </v>
          </cell>
        </row>
        <row r="33">
          <cell r="A33" t="str">
            <v>박리제유성</v>
          </cell>
          <cell r="B33" t="str">
            <v>박리제</v>
          </cell>
          <cell r="C33" t="str">
            <v>유성</v>
          </cell>
          <cell r="D33" t="str">
            <v>ℓ</v>
          </cell>
          <cell r="E33">
            <v>147</v>
          </cell>
          <cell r="F33">
            <v>1250</v>
          </cell>
          <cell r="G33">
            <v>111</v>
          </cell>
          <cell r="H33">
            <v>1250</v>
          </cell>
          <cell r="N33">
            <v>1250</v>
          </cell>
          <cell r="O33">
            <v>1062</v>
          </cell>
        </row>
        <row r="34">
          <cell r="A34" t="str">
            <v>조합페인트황색</v>
          </cell>
          <cell r="B34" t="str">
            <v>조합페인트</v>
          </cell>
          <cell r="C34" t="str">
            <v>황색</v>
          </cell>
          <cell r="D34" t="str">
            <v>ℓ</v>
          </cell>
          <cell r="E34">
            <v>400</v>
          </cell>
          <cell r="F34">
            <v>3525</v>
          </cell>
          <cell r="G34">
            <v>276</v>
          </cell>
          <cell r="H34">
            <v>4382</v>
          </cell>
          <cell r="N34">
            <v>3525</v>
          </cell>
          <cell r="O34">
            <v>2996</v>
          </cell>
        </row>
        <row r="35">
          <cell r="A35" t="str">
            <v>모래세사</v>
          </cell>
          <cell r="B35" t="str">
            <v>모래</v>
          </cell>
          <cell r="C35" t="str">
            <v>세사</v>
          </cell>
          <cell r="D35" t="str">
            <v>㎥</v>
          </cell>
          <cell r="E35">
            <v>111</v>
          </cell>
          <cell r="F35">
            <v>12500</v>
          </cell>
          <cell r="G35">
            <v>95</v>
          </cell>
          <cell r="H35">
            <v>10000</v>
          </cell>
          <cell r="N35">
            <v>10000</v>
          </cell>
          <cell r="O35">
            <v>8500</v>
          </cell>
        </row>
        <row r="36">
          <cell r="A36" t="str">
            <v>자갈#57</v>
          </cell>
          <cell r="B36" t="str">
            <v>자갈</v>
          </cell>
          <cell r="C36" t="str">
            <v>#57</v>
          </cell>
          <cell r="D36" t="str">
            <v>㎥</v>
          </cell>
          <cell r="E36">
            <v>111</v>
          </cell>
          <cell r="F36">
            <v>13500</v>
          </cell>
          <cell r="G36">
            <v>95</v>
          </cell>
          <cell r="H36">
            <v>6000</v>
          </cell>
          <cell r="N36">
            <v>6000</v>
          </cell>
          <cell r="O36">
            <v>5100</v>
          </cell>
        </row>
        <row r="37">
          <cell r="A37" t="str">
            <v>자갈#467(40mm)</v>
          </cell>
          <cell r="B37" t="str">
            <v>자갈</v>
          </cell>
          <cell r="C37" t="str">
            <v>#467(40mm)</v>
          </cell>
          <cell r="D37" t="str">
            <v>㎥</v>
          </cell>
          <cell r="E37">
            <v>111</v>
          </cell>
          <cell r="F37">
            <v>13500</v>
          </cell>
          <cell r="G37">
            <v>95</v>
          </cell>
          <cell r="H37">
            <v>6000</v>
          </cell>
          <cell r="N37">
            <v>6000</v>
          </cell>
          <cell r="O37">
            <v>5100</v>
          </cell>
        </row>
        <row r="38">
          <cell r="A38" t="str">
            <v>시멘트40㎏</v>
          </cell>
          <cell r="B38" t="str">
            <v>시멘트</v>
          </cell>
          <cell r="C38" t="str">
            <v>40㎏</v>
          </cell>
          <cell r="D38" t="str">
            <v>포</v>
          </cell>
          <cell r="E38">
            <v>113</v>
          </cell>
          <cell r="F38">
            <v>2750</v>
          </cell>
          <cell r="G38">
            <v>97</v>
          </cell>
          <cell r="H38">
            <v>2700</v>
          </cell>
          <cell r="N38">
            <v>2700</v>
          </cell>
          <cell r="O38">
            <v>2295</v>
          </cell>
        </row>
        <row r="39">
          <cell r="A39" t="str">
            <v>통신용멘홀수공철개</v>
          </cell>
          <cell r="B39" t="str">
            <v>통신용멘홀</v>
          </cell>
          <cell r="C39" t="str">
            <v>수공철개</v>
          </cell>
          <cell r="D39" t="str">
            <v>조</v>
          </cell>
          <cell r="E39">
            <v>172</v>
          </cell>
          <cell r="F39">
            <v>261000</v>
          </cell>
          <cell r="G39">
            <v>160</v>
          </cell>
          <cell r="H39">
            <v>330000</v>
          </cell>
          <cell r="N39">
            <v>261000</v>
          </cell>
          <cell r="O39">
            <v>221850</v>
          </cell>
        </row>
        <row r="40">
          <cell r="A40" t="str">
            <v>백관Φ50</v>
          </cell>
          <cell r="B40" t="str">
            <v>백관</v>
          </cell>
          <cell r="C40" t="str">
            <v>Φ50</v>
          </cell>
          <cell r="D40" t="str">
            <v>m</v>
          </cell>
          <cell r="E40">
            <v>475</v>
          </cell>
          <cell r="F40">
            <v>3555</v>
          </cell>
          <cell r="G40">
            <v>426</v>
          </cell>
          <cell r="H40">
            <v>3538</v>
          </cell>
          <cell r="N40">
            <v>3538</v>
          </cell>
          <cell r="O40">
            <v>3007</v>
          </cell>
        </row>
        <row r="41">
          <cell r="A41" t="str">
            <v>광명단0</v>
          </cell>
          <cell r="B41" t="str">
            <v>광명단</v>
          </cell>
          <cell r="C41">
            <v>0</v>
          </cell>
          <cell r="D41" t="str">
            <v>ℓ</v>
          </cell>
          <cell r="E41">
            <v>399</v>
          </cell>
          <cell r="F41">
            <v>3205</v>
          </cell>
          <cell r="G41">
            <v>278</v>
          </cell>
          <cell r="H41">
            <v>3700</v>
          </cell>
          <cell r="N41">
            <v>3205</v>
          </cell>
          <cell r="O41">
            <v>2724</v>
          </cell>
        </row>
        <row r="42">
          <cell r="A42" t="str">
            <v>전원케이블CV 2Cx22㎟</v>
          </cell>
          <cell r="B42" t="str">
            <v>전원케이블</v>
          </cell>
          <cell r="C42" t="str">
            <v>CV 2Cx22㎟</v>
          </cell>
          <cell r="D42" t="str">
            <v>m</v>
          </cell>
          <cell r="E42">
            <v>798</v>
          </cell>
          <cell r="F42">
            <v>2520</v>
          </cell>
          <cell r="G42">
            <v>851</v>
          </cell>
          <cell r="H42">
            <v>2400</v>
          </cell>
          <cell r="N42">
            <v>2400</v>
          </cell>
          <cell r="O42">
            <v>2040</v>
          </cell>
        </row>
        <row r="43">
          <cell r="A43" t="str">
            <v>접지용전선GV 22㎟</v>
          </cell>
          <cell r="B43" t="str">
            <v>접지용전선</v>
          </cell>
          <cell r="C43" t="str">
            <v>GV 22㎟</v>
          </cell>
          <cell r="D43" t="str">
            <v>m</v>
          </cell>
          <cell r="E43">
            <v>795</v>
          </cell>
          <cell r="F43">
            <v>1348</v>
          </cell>
          <cell r="G43">
            <v>844</v>
          </cell>
          <cell r="H43">
            <v>1455</v>
          </cell>
          <cell r="N43">
            <v>1348</v>
          </cell>
          <cell r="O43">
            <v>1145</v>
          </cell>
        </row>
        <row r="44">
          <cell r="A44" t="str">
            <v>접지용전선GV 38㎟</v>
          </cell>
          <cell r="B44" t="str">
            <v>접지용전선</v>
          </cell>
          <cell r="C44" t="str">
            <v>GV 38㎟</v>
          </cell>
          <cell r="D44" t="str">
            <v>m</v>
          </cell>
          <cell r="E44">
            <v>795</v>
          </cell>
          <cell r="F44">
            <v>2032</v>
          </cell>
          <cell r="G44">
            <v>844</v>
          </cell>
          <cell r="H44">
            <v>2192</v>
          </cell>
          <cell r="N44">
            <v>2032</v>
          </cell>
          <cell r="O44">
            <v>1727</v>
          </cell>
        </row>
        <row r="45">
          <cell r="A45" t="str">
            <v>시내쌍케이블CPEV 0.9x15P</v>
          </cell>
          <cell r="B45" t="str">
            <v>시내쌍케이블</v>
          </cell>
          <cell r="C45" t="str">
            <v>CPEV 0.9x15P</v>
          </cell>
          <cell r="D45" t="str">
            <v>m</v>
          </cell>
          <cell r="E45">
            <v>810</v>
          </cell>
          <cell r="F45">
            <v>1701</v>
          </cell>
          <cell r="G45">
            <v>853</v>
          </cell>
          <cell r="H45">
            <v>1830</v>
          </cell>
          <cell r="N45">
            <v>1701</v>
          </cell>
          <cell r="O45">
            <v>1445</v>
          </cell>
        </row>
        <row r="46">
          <cell r="A46" t="str">
            <v>시내쌍케이블CPEV 0.65x100P</v>
          </cell>
          <cell r="B46" t="str">
            <v>시내쌍케이블</v>
          </cell>
          <cell r="C46" t="str">
            <v>CPEV 0.65x100P</v>
          </cell>
          <cell r="D46" t="str">
            <v>m</v>
          </cell>
          <cell r="E46">
            <v>810</v>
          </cell>
          <cell r="F46">
            <v>4238</v>
          </cell>
          <cell r="G46">
            <v>853</v>
          </cell>
          <cell r="H46">
            <v>4561</v>
          </cell>
          <cell r="N46">
            <v>4238</v>
          </cell>
          <cell r="O46">
            <v>3602</v>
          </cell>
        </row>
        <row r="47">
          <cell r="A47" t="str">
            <v>급전용 동축케이블RG-8U</v>
          </cell>
          <cell r="B47" t="str">
            <v>급전용 동축케이블</v>
          </cell>
          <cell r="C47" t="str">
            <v>RG-8U</v>
          </cell>
          <cell r="D47" t="str">
            <v>m</v>
          </cell>
          <cell r="G47">
            <v>965</v>
          </cell>
          <cell r="H47">
            <v>5000</v>
          </cell>
          <cell r="N47">
            <v>5000</v>
          </cell>
          <cell r="O47">
            <v>4250</v>
          </cell>
        </row>
        <row r="48">
          <cell r="A48" t="str">
            <v>제어케이블CVV 4C-5.5㎟</v>
          </cell>
          <cell r="B48" t="str">
            <v>제어케이블</v>
          </cell>
          <cell r="C48" t="str">
            <v>CVV 4C-5.5㎟</v>
          </cell>
          <cell r="D48" t="str">
            <v>m</v>
          </cell>
          <cell r="E48">
            <v>797</v>
          </cell>
          <cell r="F48">
            <v>1745</v>
          </cell>
          <cell r="G48">
            <v>845</v>
          </cell>
          <cell r="H48">
            <v>1281</v>
          </cell>
          <cell r="N48">
            <v>1281</v>
          </cell>
          <cell r="O48">
            <v>1088</v>
          </cell>
        </row>
        <row r="49">
          <cell r="A49" t="str">
            <v>후강전선관아연도Φ16mm</v>
          </cell>
          <cell r="B49" t="str">
            <v>후강전선관</v>
          </cell>
          <cell r="C49" t="str">
            <v>아연도Φ16mm</v>
          </cell>
          <cell r="D49" t="str">
            <v>m</v>
          </cell>
          <cell r="E49">
            <v>820</v>
          </cell>
          <cell r="F49">
            <v>971</v>
          </cell>
          <cell r="G49">
            <v>866</v>
          </cell>
          <cell r="H49">
            <v>1022</v>
          </cell>
          <cell r="N49">
            <v>971</v>
          </cell>
          <cell r="O49">
            <v>825</v>
          </cell>
        </row>
        <row r="50">
          <cell r="A50" t="str">
            <v>후강전선관아연도Φ22mm</v>
          </cell>
          <cell r="B50" t="str">
            <v>후강전선관</v>
          </cell>
          <cell r="C50" t="str">
            <v>아연도Φ22mm</v>
          </cell>
          <cell r="D50" t="str">
            <v>m</v>
          </cell>
          <cell r="E50">
            <v>820</v>
          </cell>
          <cell r="F50">
            <v>1247</v>
          </cell>
          <cell r="G50">
            <v>866</v>
          </cell>
          <cell r="H50">
            <v>1309</v>
          </cell>
          <cell r="N50">
            <v>1247</v>
          </cell>
          <cell r="O50">
            <v>1059</v>
          </cell>
        </row>
        <row r="51">
          <cell r="A51" t="str">
            <v>후강전선관아연도Φ28mm</v>
          </cell>
          <cell r="B51" t="str">
            <v>후강전선관</v>
          </cell>
          <cell r="C51" t="str">
            <v>아연도Φ28mm</v>
          </cell>
          <cell r="D51" t="str">
            <v>m</v>
          </cell>
          <cell r="E51">
            <v>820</v>
          </cell>
          <cell r="F51">
            <v>1628</v>
          </cell>
          <cell r="G51">
            <v>866</v>
          </cell>
          <cell r="H51">
            <v>1709</v>
          </cell>
          <cell r="N51">
            <v>1628</v>
          </cell>
          <cell r="O51">
            <v>1383</v>
          </cell>
        </row>
        <row r="52">
          <cell r="A52" t="str">
            <v>후강전선관아연도Φ36mm</v>
          </cell>
          <cell r="B52" t="str">
            <v>후강전선관</v>
          </cell>
          <cell r="C52" t="str">
            <v>아연도Φ36mm</v>
          </cell>
          <cell r="D52" t="str">
            <v>m</v>
          </cell>
          <cell r="E52">
            <v>820</v>
          </cell>
          <cell r="F52">
            <v>1998</v>
          </cell>
          <cell r="G52">
            <v>866</v>
          </cell>
          <cell r="H52">
            <v>2097</v>
          </cell>
          <cell r="N52">
            <v>1998</v>
          </cell>
          <cell r="O52">
            <v>1698</v>
          </cell>
        </row>
        <row r="53">
          <cell r="A53" t="str">
            <v>후강전선관아연도Φ42mm</v>
          </cell>
          <cell r="B53" t="str">
            <v>후강전선관</v>
          </cell>
          <cell r="C53" t="str">
            <v>아연도Φ42mm</v>
          </cell>
          <cell r="D53" t="str">
            <v>m</v>
          </cell>
          <cell r="E53">
            <v>820</v>
          </cell>
          <cell r="F53">
            <v>2317</v>
          </cell>
          <cell r="G53">
            <v>866</v>
          </cell>
          <cell r="H53">
            <v>2431</v>
          </cell>
          <cell r="N53">
            <v>2317</v>
          </cell>
          <cell r="O53">
            <v>1969</v>
          </cell>
        </row>
        <row r="54">
          <cell r="A54" t="str">
            <v>후강전선관아연도Φ54mm</v>
          </cell>
          <cell r="B54" t="str">
            <v>후강전선관</v>
          </cell>
          <cell r="C54" t="str">
            <v>아연도Φ54mm</v>
          </cell>
          <cell r="D54" t="str">
            <v>m</v>
          </cell>
          <cell r="E54">
            <v>820</v>
          </cell>
          <cell r="F54">
            <v>3230</v>
          </cell>
          <cell r="G54">
            <v>866</v>
          </cell>
          <cell r="H54">
            <v>3390</v>
          </cell>
          <cell r="N54">
            <v>3230</v>
          </cell>
          <cell r="O54">
            <v>2745</v>
          </cell>
        </row>
        <row r="55">
          <cell r="A55" t="str">
            <v>후강전선관아연도Φ70mm</v>
          </cell>
          <cell r="B55" t="str">
            <v>후강전선관</v>
          </cell>
          <cell r="C55" t="str">
            <v>아연도Φ70mm</v>
          </cell>
          <cell r="D55" t="str">
            <v>m</v>
          </cell>
          <cell r="E55">
            <v>820</v>
          </cell>
          <cell r="F55">
            <v>4106</v>
          </cell>
          <cell r="G55">
            <v>866</v>
          </cell>
          <cell r="H55">
            <v>4313</v>
          </cell>
          <cell r="N55">
            <v>4106</v>
          </cell>
          <cell r="O55">
            <v>3490</v>
          </cell>
        </row>
        <row r="56">
          <cell r="A56" t="str">
            <v>후렉시블전선관16C</v>
          </cell>
          <cell r="B56" t="str">
            <v>후렉시블전선관</v>
          </cell>
          <cell r="C56" t="str">
            <v>16C</v>
          </cell>
          <cell r="D56" t="str">
            <v>m</v>
          </cell>
          <cell r="E56">
            <v>823</v>
          </cell>
          <cell r="F56">
            <v>1700</v>
          </cell>
          <cell r="G56">
            <v>869</v>
          </cell>
          <cell r="H56">
            <v>2000</v>
          </cell>
          <cell r="N56">
            <v>1700</v>
          </cell>
          <cell r="O56">
            <v>1445</v>
          </cell>
        </row>
        <row r="57">
          <cell r="A57" t="str">
            <v>후렉시블전선관22C</v>
          </cell>
          <cell r="B57" t="str">
            <v>후렉시블전선관</v>
          </cell>
          <cell r="C57" t="str">
            <v>22C</v>
          </cell>
          <cell r="D57" t="str">
            <v>m</v>
          </cell>
          <cell r="E57">
            <v>823</v>
          </cell>
          <cell r="F57">
            <v>2240</v>
          </cell>
          <cell r="G57">
            <v>869</v>
          </cell>
          <cell r="H57">
            <v>2640</v>
          </cell>
          <cell r="N57">
            <v>2240</v>
          </cell>
          <cell r="O57">
            <v>1904</v>
          </cell>
        </row>
        <row r="58">
          <cell r="A58" t="str">
            <v>후렉시블전선관36C</v>
          </cell>
          <cell r="B58" t="str">
            <v>후렉시블전선관</v>
          </cell>
          <cell r="C58" t="str">
            <v>36C</v>
          </cell>
          <cell r="D58" t="str">
            <v>m</v>
          </cell>
          <cell r="E58">
            <v>823</v>
          </cell>
          <cell r="F58">
            <v>4040</v>
          </cell>
          <cell r="G58">
            <v>869</v>
          </cell>
          <cell r="H58">
            <v>4710</v>
          </cell>
          <cell r="N58">
            <v>4040</v>
          </cell>
          <cell r="O58">
            <v>3434</v>
          </cell>
        </row>
        <row r="59">
          <cell r="A59" t="str">
            <v>경질비닐전선관HI Φ22mm</v>
          </cell>
          <cell r="B59" t="str">
            <v>경질비닐전선관</v>
          </cell>
          <cell r="C59" t="str">
            <v>HI Φ22mm</v>
          </cell>
          <cell r="D59" t="str">
            <v>m</v>
          </cell>
          <cell r="E59">
            <v>823</v>
          </cell>
          <cell r="F59">
            <v>499</v>
          </cell>
          <cell r="G59">
            <v>866</v>
          </cell>
          <cell r="H59">
            <v>357</v>
          </cell>
          <cell r="N59">
            <v>357</v>
          </cell>
          <cell r="O59">
            <v>303</v>
          </cell>
        </row>
        <row r="60">
          <cell r="A60" t="str">
            <v>경질비닐전선관HI Φ28mm</v>
          </cell>
          <cell r="B60" t="str">
            <v>경질비닐전선관</v>
          </cell>
          <cell r="C60" t="str">
            <v>HI Φ28mm</v>
          </cell>
          <cell r="D60" t="str">
            <v>m</v>
          </cell>
          <cell r="E60">
            <v>823</v>
          </cell>
          <cell r="F60">
            <v>842</v>
          </cell>
          <cell r="G60">
            <v>866</v>
          </cell>
          <cell r="H60">
            <v>697</v>
          </cell>
          <cell r="N60">
            <v>697</v>
          </cell>
          <cell r="O60">
            <v>592</v>
          </cell>
        </row>
        <row r="61">
          <cell r="A61" t="str">
            <v>경질비닐전선관HI Φ36mm</v>
          </cell>
          <cell r="B61" t="str">
            <v>경질비닐전선관</v>
          </cell>
          <cell r="C61" t="str">
            <v>HI Φ36mm</v>
          </cell>
          <cell r="D61" t="str">
            <v>m</v>
          </cell>
          <cell r="E61">
            <v>824</v>
          </cell>
          <cell r="F61">
            <v>1075</v>
          </cell>
          <cell r="G61">
            <v>866</v>
          </cell>
          <cell r="H61">
            <v>975</v>
          </cell>
          <cell r="N61">
            <v>975</v>
          </cell>
          <cell r="O61">
            <v>828</v>
          </cell>
        </row>
        <row r="62">
          <cell r="A62" t="str">
            <v>경질비닐전선관HI Φ42mm</v>
          </cell>
          <cell r="B62" t="str">
            <v>경질비닐전선관</v>
          </cell>
          <cell r="C62" t="str">
            <v>HI Φ42mm</v>
          </cell>
          <cell r="D62" t="str">
            <v>m</v>
          </cell>
          <cell r="E62">
            <v>824</v>
          </cell>
          <cell r="F62">
            <v>1403</v>
          </cell>
          <cell r="G62">
            <v>866</v>
          </cell>
          <cell r="H62">
            <v>1278</v>
          </cell>
          <cell r="N62">
            <v>1278</v>
          </cell>
          <cell r="O62">
            <v>1086</v>
          </cell>
        </row>
        <row r="63">
          <cell r="A63" t="str">
            <v>경질비닐전선관HI Φ54mm</v>
          </cell>
          <cell r="B63" t="str">
            <v>경질비닐전선관</v>
          </cell>
          <cell r="C63" t="str">
            <v>HI Φ54mm</v>
          </cell>
          <cell r="D63" t="str">
            <v>m</v>
          </cell>
          <cell r="E63">
            <v>824</v>
          </cell>
          <cell r="F63">
            <v>1990</v>
          </cell>
          <cell r="G63">
            <v>866</v>
          </cell>
          <cell r="H63">
            <v>1813</v>
          </cell>
          <cell r="N63">
            <v>1813</v>
          </cell>
          <cell r="O63">
            <v>1541</v>
          </cell>
        </row>
        <row r="64">
          <cell r="A64" t="str">
            <v>경질비닐전선관HI Φ82mm</v>
          </cell>
          <cell r="B64" t="str">
            <v>경질비닐전선관</v>
          </cell>
          <cell r="C64" t="str">
            <v>HI Φ82mm</v>
          </cell>
          <cell r="D64" t="str">
            <v>m</v>
          </cell>
          <cell r="E64">
            <v>824</v>
          </cell>
          <cell r="F64">
            <v>3846</v>
          </cell>
          <cell r="G64">
            <v>866</v>
          </cell>
          <cell r="H64">
            <v>3558</v>
          </cell>
          <cell r="N64">
            <v>3558</v>
          </cell>
          <cell r="O64">
            <v>3024</v>
          </cell>
        </row>
        <row r="65">
          <cell r="A65" t="str">
            <v>경질비닐전선관HI Φ100mm</v>
          </cell>
          <cell r="B65" t="str">
            <v>경질비닐전선관</v>
          </cell>
          <cell r="C65" t="str">
            <v>HI Φ100mm</v>
          </cell>
          <cell r="D65" t="str">
            <v>m</v>
          </cell>
          <cell r="E65">
            <v>824</v>
          </cell>
          <cell r="F65">
            <v>4627</v>
          </cell>
          <cell r="G65">
            <v>866</v>
          </cell>
          <cell r="H65">
            <v>4214</v>
          </cell>
          <cell r="N65">
            <v>4214</v>
          </cell>
          <cell r="O65">
            <v>3581</v>
          </cell>
        </row>
        <row r="66">
          <cell r="A66" t="str">
            <v>FC관Φ100mm</v>
          </cell>
          <cell r="B66" t="str">
            <v>FC관</v>
          </cell>
          <cell r="C66" t="str">
            <v>Φ100mm</v>
          </cell>
          <cell r="D66" t="str">
            <v>m</v>
          </cell>
          <cell r="E66">
            <v>825</v>
          </cell>
          <cell r="F66">
            <v>4525</v>
          </cell>
          <cell r="G66">
            <v>866</v>
          </cell>
          <cell r="H66">
            <v>3630</v>
          </cell>
          <cell r="N66">
            <v>3630</v>
          </cell>
          <cell r="O66">
            <v>3085</v>
          </cell>
        </row>
        <row r="67">
          <cell r="A67" t="str">
            <v>PE전선관Φ28mm</v>
          </cell>
          <cell r="B67" t="str">
            <v>PE전선관</v>
          </cell>
          <cell r="C67" t="str">
            <v>Φ28mm</v>
          </cell>
          <cell r="D67" t="str">
            <v>m</v>
          </cell>
          <cell r="E67">
            <v>824</v>
          </cell>
          <cell r="F67">
            <v>470</v>
          </cell>
          <cell r="G67">
            <v>867</v>
          </cell>
          <cell r="H67">
            <v>488</v>
          </cell>
          <cell r="N67">
            <v>470</v>
          </cell>
          <cell r="O67">
            <v>399</v>
          </cell>
        </row>
        <row r="68">
          <cell r="A68" t="str">
            <v>PE전선관Φ36mm</v>
          </cell>
          <cell r="B68" t="str">
            <v>PE전선관</v>
          </cell>
          <cell r="C68" t="str">
            <v>Φ36mm</v>
          </cell>
          <cell r="D68" t="str">
            <v>m</v>
          </cell>
          <cell r="E68">
            <v>824</v>
          </cell>
          <cell r="F68">
            <v>700</v>
          </cell>
          <cell r="G68">
            <v>867</v>
          </cell>
          <cell r="H68">
            <v>728</v>
          </cell>
          <cell r="N68">
            <v>700</v>
          </cell>
          <cell r="O68">
            <v>595</v>
          </cell>
        </row>
        <row r="69">
          <cell r="A69" t="str">
            <v>도관전선관115mm</v>
          </cell>
          <cell r="B69" t="str">
            <v>도관전선관</v>
          </cell>
          <cell r="C69" t="str">
            <v>115mm</v>
          </cell>
          <cell r="D69" t="str">
            <v>m</v>
          </cell>
          <cell r="K69">
            <v>10330</v>
          </cell>
          <cell r="L69">
            <v>10850</v>
          </cell>
          <cell r="M69">
            <v>11050</v>
          </cell>
          <cell r="N69">
            <v>10330</v>
          </cell>
          <cell r="O69">
            <v>8780</v>
          </cell>
        </row>
        <row r="70">
          <cell r="A70" t="str">
            <v>밴드115mm</v>
          </cell>
          <cell r="B70" t="str">
            <v>밴드</v>
          </cell>
          <cell r="C70" t="str">
            <v>115mm</v>
          </cell>
          <cell r="D70" t="str">
            <v>m</v>
          </cell>
          <cell r="K70">
            <v>727</v>
          </cell>
          <cell r="N70">
            <v>727</v>
          </cell>
          <cell r="O70">
            <v>617</v>
          </cell>
        </row>
        <row r="71">
          <cell r="A71" t="str">
            <v>노말밴드Φ115mm</v>
          </cell>
          <cell r="B71" t="str">
            <v>노말밴드</v>
          </cell>
          <cell r="C71" t="str">
            <v>Φ115mm</v>
          </cell>
          <cell r="D71" t="str">
            <v>m</v>
          </cell>
          <cell r="K71">
            <v>6000</v>
          </cell>
          <cell r="N71">
            <v>6000</v>
          </cell>
          <cell r="O71">
            <v>5100</v>
          </cell>
        </row>
        <row r="72">
          <cell r="A72" t="str">
            <v>노말밴드HI Φ28mm</v>
          </cell>
          <cell r="B72" t="str">
            <v>노말밴드</v>
          </cell>
          <cell r="C72" t="str">
            <v>HI Φ28mm</v>
          </cell>
          <cell r="D72" t="str">
            <v>m</v>
          </cell>
          <cell r="E72">
            <v>824</v>
          </cell>
          <cell r="F72">
            <v>960</v>
          </cell>
          <cell r="G72">
            <v>874</v>
          </cell>
          <cell r="H72">
            <v>810</v>
          </cell>
          <cell r="N72">
            <v>810</v>
          </cell>
          <cell r="O72">
            <v>688</v>
          </cell>
        </row>
        <row r="73">
          <cell r="A73" t="str">
            <v>노말밴드HI Φ36mm</v>
          </cell>
          <cell r="B73" t="str">
            <v>노말밴드</v>
          </cell>
          <cell r="C73" t="str">
            <v>HI Φ36mm</v>
          </cell>
          <cell r="D73" t="str">
            <v>m</v>
          </cell>
          <cell r="E73">
            <v>824</v>
          </cell>
          <cell r="F73">
            <v>1080</v>
          </cell>
          <cell r="G73">
            <v>874</v>
          </cell>
          <cell r="H73">
            <v>1119</v>
          </cell>
          <cell r="N73">
            <v>1080</v>
          </cell>
          <cell r="O73">
            <v>918</v>
          </cell>
        </row>
        <row r="74">
          <cell r="A74" t="str">
            <v>노말밴드HI Φ42mm</v>
          </cell>
          <cell r="B74" t="str">
            <v>노말밴드</v>
          </cell>
          <cell r="C74" t="str">
            <v>HI Φ42mm</v>
          </cell>
          <cell r="D74" t="str">
            <v>m</v>
          </cell>
          <cell r="E74">
            <v>824</v>
          </cell>
          <cell r="F74">
            <v>1440</v>
          </cell>
          <cell r="G74">
            <v>874</v>
          </cell>
          <cell r="H74">
            <v>1463</v>
          </cell>
          <cell r="N74">
            <v>1440</v>
          </cell>
          <cell r="O74">
            <v>1224</v>
          </cell>
        </row>
        <row r="75">
          <cell r="A75" t="str">
            <v>노말밴드HI Φ54mm</v>
          </cell>
          <cell r="B75" t="str">
            <v>노말밴드</v>
          </cell>
          <cell r="C75" t="str">
            <v>HI Φ54mm</v>
          </cell>
          <cell r="D75" t="str">
            <v>m</v>
          </cell>
          <cell r="E75">
            <v>824</v>
          </cell>
          <cell r="F75">
            <v>2040</v>
          </cell>
          <cell r="G75">
            <v>874</v>
          </cell>
          <cell r="H75">
            <v>2308</v>
          </cell>
          <cell r="N75">
            <v>2040</v>
          </cell>
          <cell r="O75">
            <v>1734</v>
          </cell>
        </row>
        <row r="76">
          <cell r="A76" t="str">
            <v>노말밴드HI Φ70mm</v>
          </cell>
          <cell r="B76" t="str">
            <v>노말밴드</v>
          </cell>
          <cell r="C76" t="str">
            <v>HI Φ70mm</v>
          </cell>
          <cell r="D76" t="str">
            <v>m</v>
          </cell>
          <cell r="E76">
            <v>824</v>
          </cell>
          <cell r="F76">
            <v>3960</v>
          </cell>
          <cell r="G76">
            <v>874</v>
          </cell>
          <cell r="H76">
            <v>3341</v>
          </cell>
          <cell r="N76">
            <v>3341</v>
          </cell>
          <cell r="O76">
            <v>2839</v>
          </cell>
        </row>
        <row r="77">
          <cell r="A77" t="str">
            <v>노말밴드HI Φ100mm</v>
          </cell>
          <cell r="B77" t="str">
            <v>노말밴드</v>
          </cell>
          <cell r="C77" t="str">
            <v>HI Φ100mm</v>
          </cell>
          <cell r="D77" t="str">
            <v>m</v>
          </cell>
          <cell r="E77">
            <v>824</v>
          </cell>
          <cell r="F77">
            <v>8400</v>
          </cell>
          <cell r="G77">
            <v>874</v>
          </cell>
          <cell r="H77">
            <v>7030</v>
          </cell>
          <cell r="N77">
            <v>7030</v>
          </cell>
          <cell r="O77">
            <v>5975</v>
          </cell>
        </row>
        <row r="78">
          <cell r="A78" t="str">
            <v>파이프 크램프Φ16mm</v>
          </cell>
          <cell r="B78" t="str">
            <v>파이프 크램프</v>
          </cell>
          <cell r="C78" t="str">
            <v>Φ16mm</v>
          </cell>
          <cell r="D78" t="str">
            <v>개</v>
          </cell>
          <cell r="E78">
            <v>820</v>
          </cell>
          <cell r="F78">
            <v>270</v>
          </cell>
          <cell r="G78">
            <v>871</v>
          </cell>
          <cell r="H78">
            <v>325</v>
          </cell>
          <cell r="N78">
            <v>270</v>
          </cell>
          <cell r="O78">
            <v>229</v>
          </cell>
        </row>
        <row r="79">
          <cell r="A79" t="str">
            <v>파이프 크램프Φ22mm</v>
          </cell>
          <cell r="B79" t="str">
            <v>파이프 크램프</v>
          </cell>
          <cell r="C79" t="str">
            <v>Φ22mm</v>
          </cell>
          <cell r="D79" t="str">
            <v>개</v>
          </cell>
          <cell r="E79">
            <v>820</v>
          </cell>
          <cell r="F79">
            <v>300</v>
          </cell>
          <cell r="G79">
            <v>871</v>
          </cell>
          <cell r="H79">
            <v>385</v>
          </cell>
          <cell r="N79">
            <v>300</v>
          </cell>
          <cell r="O79">
            <v>255</v>
          </cell>
        </row>
        <row r="80">
          <cell r="A80" t="str">
            <v>파이프 크램프Φ28mm</v>
          </cell>
          <cell r="B80" t="str">
            <v>파이프 크램프</v>
          </cell>
          <cell r="C80" t="str">
            <v>Φ28mm</v>
          </cell>
          <cell r="D80" t="str">
            <v>개</v>
          </cell>
          <cell r="E80">
            <v>820</v>
          </cell>
          <cell r="F80">
            <v>350</v>
          </cell>
          <cell r="G80">
            <v>871</v>
          </cell>
          <cell r="H80">
            <v>445</v>
          </cell>
          <cell r="N80">
            <v>350</v>
          </cell>
          <cell r="O80">
            <v>297</v>
          </cell>
        </row>
        <row r="81">
          <cell r="A81" t="str">
            <v>파이프 크램프Φ36mm</v>
          </cell>
          <cell r="B81" t="str">
            <v>파이프 크램프</v>
          </cell>
          <cell r="C81" t="str">
            <v>Φ36mm</v>
          </cell>
          <cell r="D81" t="str">
            <v>개</v>
          </cell>
          <cell r="E81">
            <v>820</v>
          </cell>
          <cell r="F81">
            <v>420</v>
          </cell>
          <cell r="G81">
            <v>871</v>
          </cell>
          <cell r="H81">
            <v>510</v>
          </cell>
          <cell r="N81">
            <v>420</v>
          </cell>
          <cell r="O81">
            <v>357</v>
          </cell>
        </row>
        <row r="82">
          <cell r="A82" t="str">
            <v>파이프 크램프Φ42mm</v>
          </cell>
          <cell r="B82" t="str">
            <v>파이프 크램프</v>
          </cell>
          <cell r="C82" t="str">
            <v>Φ42mm</v>
          </cell>
          <cell r="D82" t="str">
            <v>개</v>
          </cell>
          <cell r="E82">
            <v>820</v>
          </cell>
          <cell r="F82">
            <v>460</v>
          </cell>
          <cell r="G82">
            <v>871</v>
          </cell>
          <cell r="H82">
            <v>600</v>
          </cell>
          <cell r="N82">
            <v>460</v>
          </cell>
          <cell r="O82">
            <v>391</v>
          </cell>
        </row>
        <row r="83">
          <cell r="A83" t="str">
            <v>파이프 크램프Φ54mm</v>
          </cell>
          <cell r="B83" t="str">
            <v>파이프 크램프</v>
          </cell>
          <cell r="C83" t="str">
            <v>Φ54mm</v>
          </cell>
          <cell r="D83" t="str">
            <v>개</v>
          </cell>
          <cell r="E83">
            <v>820</v>
          </cell>
          <cell r="F83">
            <v>550</v>
          </cell>
          <cell r="G83">
            <v>871</v>
          </cell>
          <cell r="H83">
            <v>710</v>
          </cell>
          <cell r="N83">
            <v>550</v>
          </cell>
          <cell r="O83">
            <v>467</v>
          </cell>
        </row>
        <row r="84">
          <cell r="A84" t="str">
            <v>파이프 크램프Φ70mm</v>
          </cell>
          <cell r="B84" t="str">
            <v>파이프 크램프</v>
          </cell>
          <cell r="C84" t="str">
            <v>Φ70mm</v>
          </cell>
          <cell r="D84" t="str">
            <v>개</v>
          </cell>
          <cell r="E84">
            <v>820</v>
          </cell>
          <cell r="F84">
            <v>999</v>
          </cell>
          <cell r="G84">
            <v>871</v>
          </cell>
          <cell r="H84">
            <v>930</v>
          </cell>
          <cell r="N84">
            <v>930</v>
          </cell>
          <cell r="O84">
            <v>790</v>
          </cell>
        </row>
        <row r="85">
          <cell r="A85" t="str">
            <v>OUTLET BOX중형4각(54mm)</v>
          </cell>
          <cell r="B85" t="str">
            <v>OUTLET BOX</v>
          </cell>
          <cell r="C85" t="str">
            <v>중형4각(54mm)</v>
          </cell>
          <cell r="D85" t="str">
            <v>개</v>
          </cell>
          <cell r="E85">
            <v>827</v>
          </cell>
          <cell r="F85">
            <v>832</v>
          </cell>
          <cell r="G85">
            <v>882</v>
          </cell>
          <cell r="H85">
            <v>630</v>
          </cell>
          <cell r="I85">
            <v>389</v>
          </cell>
          <cell r="J85">
            <v>630</v>
          </cell>
          <cell r="N85">
            <v>630</v>
          </cell>
          <cell r="O85">
            <v>535</v>
          </cell>
        </row>
        <row r="86">
          <cell r="A86" t="str">
            <v>OUTLET BOX COVER중형4각(54mm)</v>
          </cell>
          <cell r="B86" t="str">
            <v>OUTLET BOX COVER</v>
          </cell>
          <cell r="C86" t="str">
            <v>중형4각(54mm)</v>
          </cell>
          <cell r="D86" t="str">
            <v>개</v>
          </cell>
          <cell r="E86">
            <v>796</v>
          </cell>
          <cell r="F86">
            <v>238</v>
          </cell>
          <cell r="G86">
            <v>883</v>
          </cell>
          <cell r="H86">
            <v>220</v>
          </cell>
          <cell r="N86">
            <v>220</v>
          </cell>
          <cell r="O86">
            <v>187</v>
          </cell>
        </row>
        <row r="87">
          <cell r="A87" t="str">
            <v>풀박스200x200x100</v>
          </cell>
          <cell r="B87" t="str">
            <v>풀박스</v>
          </cell>
          <cell r="C87" t="str">
            <v>200x200x100</v>
          </cell>
          <cell r="D87" t="str">
            <v>개</v>
          </cell>
          <cell r="E87">
            <v>825</v>
          </cell>
          <cell r="F87">
            <v>3647</v>
          </cell>
          <cell r="G87">
            <v>883</v>
          </cell>
          <cell r="H87">
            <v>3420</v>
          </cell>
          <cell r="N87">
            <v>3420</v>
          </cell>
          <cell r="O87">
            <v>2907</v>
          </cell>
        </row>
        <row r="88">
          <cell r="A88" t="str">
            <v>CP BOX 설치300x300x300</v>
          </cell>
          <cell r="B88" t="str">
            <v>CP BOX 설치</v>
          </cell>
          <cell r="C88" t="str">
            <v>300x300x300</v>
          </cell>
          <cell r="D88" t="str">
            <v>개</v>
          </cell>
          <cell r="E88">
            <v>825</v>
          </cell>
          <cell r="F88">
            <v>9535</v>
          </cell>
          <cell r="G88">
            <v>883</v>
          </cell>
          <cell r="H88">
            <v>8910</v>
          </cell>
          <cell r="N88">
            <v>8910</v>
          </cell>
          <cell r="O88">
            <v>7573</v>
          </cell>
        </row>
        <row r="89">
          <cell r="A89" t="str">
            <v>멘홀용사다리L2300</v>
          </cell>
          <cell r="B89" t="str">
            <v>멘홀용사다리</v>
          </cell>
          <cell r="C89" t="str">
            <v>L2300</v>
          </cell>
          <cell r="D89" t="str">
            <v>개</v>
          </cell>
          <cell r="E89">
            <v>911</v>
          </cell>
          <cell r="F89">
            <v>50000</v>
          </cell>
          <cell r="G89">
            <v>958</v>
          </cell>
          <cell r="H89">
            <v>55000</v>
          </cell>
          <cell r="N89">
            <v>50000</v>
          </cell>
          <cell r="O89">
            <v>42500</v>
          </cell>
        </row>
        <row r="90">
          <cell r="A90" t="str">
            <v>가락지19x92mm</v>
          </cell>
          <cell r="B90" t="str">
            <v>가락지</v>
          </cell>
          <cell r="C90" t="str">
            <v>19x92mm</v>
          </cell>
          <cell r="D90" t="str">
            <v>개</v>
          </cell>
          <cell r="E90">
            <v>909</v>
          </cell>
          <cell r="F90">
            <v>320</v>
          </cell>
          <cell r="G90">
            <v>958</v>
          </cell>
          <cell r="H90">
            <v>320</v>
          </cell>
          <cell r="N90">
            <v>320</v>
          </cell>
          <cell r="O90">
            <v>272</v>
          </cell>
        </row>
        <row r="91">
          <cell r="A91" t="str">
            <v>사다리각정19x1040mm</v>
          </cell>
          <cell r="B91" t="str">
            <v>사다리각정</v>
          </cell>
          <cell r="C91" t="str">
            <v>19x1040mm</v>
          </cell>
          <cell r="D91" t="str">
            <v>개</v>
          </cell>
          <cell r="E91">
            <v>909</v>
          </cell>
          <cell r="F91">
            <v>2800</v>
          </cell>
          <cell r="G91">
            <v>958</v>
          </cell>
          <cell r="H91">
            <v>2800</v>
          </cell>
          <cell r="N91">
            <v>2800</v>
          </cell>
          <cell r="O91">
            <v>2380</v>
          </cell>
        </row>
        <row r="92">
          <cell r="A92" t="str">
            <v>케이블받침대75x40x5x1150</v>
          </cell>
          <cell r="B92" t="str">
            <v>케이블받침대</v>
          </cell>
          <cell r="C92" t="str">
            <v>75x40x5x1150</v>
          </cell>
          <cell r="D92" t="str">
            <v>개</v>
          </cell>
          <cell r="E92">
            <v>909</v>
          </cell>
          <cell r="F92">
            <v>7000</v>
          </cell>
          <cell r="G92">
            <v>958</v>
          </cell>
          <cell r="H92">
            <v>7000</v>
          </cell>
          <cell r="N92">
            <v>7000</v>
          </cell>
          <cell r="O92">
            <v>5950</v>
          </cell>
        </row>
        <row r="93">
          <cell r="A93" t="str">
            <v>케이블받침대75x40x5x550</v>
          </cell>
          <cell r="B93" t="str">
            <v>케이블받침대</v>
          </cell>
          <cell r="C93" t="str">
            <v>75x40x5x550</v>
          </cell>
          <cell r="D93" t="str">
            <v>개</v>
          </cell>
          <cell r="E93">
            <v>909</v>
          </cell>
          <cell r="F93">
            <v>5500</v>
          </cell>
          <cell r="G93">
            <v>958</v>
          </cell>
          <cell r="H93">
            <v>5500</v>
          </cell>
          <cell r="N93">
            <v>5500</v>
          </cell>
          <cell r="O93">
            <v>4675</v>
          </cell>
        </row>
        <row r="94">
          <cell r="A94" t="str">
            <v>케이블걸이쇠1호</v>
          </cell>
          <cell r="B94" t="str">
            <v>케이블걸이쇠</v>
          </cell>
          <cell r="C94" t="str">
            <v>1호</v>
          </cell>
          <cell r="D94" t="str">
            <v>개</v>
          </cell>
          <cell r="E94">
            <v>909</v>
          </cell>
          <cell r="F94">
            <v>1500</v>
          </cell>
          <cell r="G94">
            <v>958</v>
          </cell>
          <cell r="H94">
            <v>1510</v>
          </cell>
          <cell r="N94">
            <v>1500</v>
          </cell>
          <cell r="O94">
            <v>1275</v>
          </cell>
        </row>
        <row r="95">
          <cell r="A95" t="str">
            <v>케이블걸이쇠3호</v>
          </cell>
          <cell r="B95" t="str">
            <v>케이블걸이쇠</v>
          </cell>
          <cell r="C95" t="str">
            <v>3호</v>
          </cell>
          <cell r="D95" t="str">
            <v>개</v>
          </cell>
          <cell r="E95">
            <v>909</v>
          </cell>
          <cell r="F95">
            <v>1850</v>
          </cell>
          <cell r="G95">
            <v>958</v>
          </cell>
          <cell r="H95">
            <v>1850</v>
          </cell>
          <cell r="N95">
            <v>1850</v>
          </cell>
          <cell r="O95">
            <v>1572</v>
          </cell>
        </row>
        <row r="96">
          <cell r="A96" t="str">
            <v>스피커HORN형5W</v>
          </cell>
          <cell r="B96" t="str">
            <v>스피커</v>
          </cell>
          <cell r="C96" t="str">
            <v>HORN형5W</v>
          </cell>
          <cell r="D96" t="str">
            <v>개</v>
          </cell>
          <cell r="K96">
            <v>35000</v>
          </cell>
          <cell r="L96">
            <v>38000</v>
          </cell>
          <cell r="N96">
            <v>35000</v>
          </cell>
          <cell r="O96">
            <v>29750</v>
          </cell>
        </row>
        <row r="97">
          <cell r="A97" t="str">
            <v>접지봉16Dx1800mm</v>
          </cell>
          <cell r="B97" t="str">
            <v>접지봉</v>
          </cell>
          <cell r="C97" t="str">
            <v>16Dx1800mm</v>
          </cell>
          <cell r="D97" t="str">
            <v>개</v>
          </cell>
          <cell r="E97">
            <v>887</v>
          </cell>
          <cell r="F97">
            <v>4900</v>
          </cell>
          <cell r="G97">
            <v>930</v>
          </cell>
          <cell r="H97">
            <v>4500</v>
          </cell>
          <cell r="N97">
            <v>4500</v>
          </cell>
          <cell r="O97">
            <v>3825</v>
          </cell>
        </row>
        <row r="98">
          <cell r="A98" t="str">
            <v>접지슬리브60-60,38㎟</v>
          </cell>
          <cell r="B98" t="str">
            <v>접지슬리브</v>
          </cell>
          <cell r="C98" t="str">
            <v>60-60,38㎟</v>
          </cell>
          <cell r="D98" t="str">
            <v>개</v>
          </cell>
          <cell r="E98">
            <v>910</v>
          </cell>
          <cell r="F98">
            <v>1610</v>
          </cell>
          <cell r="G98">
            <v>930</v>
          </cell>
          <cell r="H98">
            <v>1500</v>
          </cell>
          <cell r="N98">
            <v>1500</v>
          </cell>
          <cell r="O98">
            <v>1275</v>
          </cell>
        </row>
        <row r="99">
          <cell r="A99" t="str">
            <v>접지저항저감제통신접지용(10㎏)</v>
          </cell>
          <cell r="B99" t="str">
            <v>접지저항저감제</v>
          </cell>
          <cell r="C99" t="str">
            <v>통신접지용(10㎏)</v>
          </cell>
          <cell r="D99" t="str">
            <v>포</v>
          </cell>
          <cell r="E99">
            <v>887</v>
          </cell>
          <cell r="F99">
            <v>25000</v>
          </cell>
          <cell r="G99">
            <v>930</v>
          </cell>
          <cell r="H99">
            <v>22000</v>
          </cell>
          <cell r="N99">
            <v>22000</v>
          </cell>
          <cell r="O99">
            <v>18700</v>
          </cell>
        </row>
        <row r="100">
          <cell r="A100" t="str">
            <v>PP헌마대60x100</v>
          </cell>
          <cell r="B100" t="str">
            <v>PP헌마대</v>
          </cell>
          <cell r="C100" t="str">
            <v>60x100</v>
          </cell>
          <cell r="D100" t="str">
            <v>개</v>
          </cell>
          <cell r="E100">
            <v>1160</v>
          </cell>
          <cell r="F100">
            <v>160</v>
          </cell>
          <cell r="G100">
            <v>1096</v>
          </cell>
          <cell r="H100">
            <v>120</v>
          </cell>
          <cell r="N100">
            <v>120</v>
          </cell>
          <cell r="O100">
            <v>102</v>
          </cell>
        </row>
        <row r="101">
          <cell r="A101" t="str">
            <v>새들 Φ28mm</v>
          </cell>
          <cell r="B101" t="str">
            <v>새들</v>
          </cell>
          <cell r="C101" t="str">
            <v xml:space="preserve"> Φ28mm</v>
          </cell>
          <cell r="D101" t="str">
            <v>개</v>
          </cell>
          <cell r="E101">
            <v>820</v>
          </cell>
          <cell r="F101">
            <v>85</v>
          </cell>
          <cell r="G101">
            <v>871</v>
          </cell>
          <cell r="H101">
            <v>74</v>
          </cell>
          <cell r="N101">
            <v>74</v>
          </cell>
          <cell r="O101">
            <v>62</v>
          </cell>
        </row>
        <row r="102">
          <cell r="A102" t="str">
            <v>새들 Φ36mm</v>
          </cell>
          <cell r="B102" t="str">
            <v>새들</v>
          </cell>
          <cell r="C102" t="str">
            <v xml:space="preserve"> Φ36mm</v>
          </cell>
          <cell r="D102" t="str">
            <v>개</v>
          </cell>
          <cell r="E102">
            <v>820</v>
          </cell>
          <cell r="F102">
            <v>110</v>
          </cell>
          <cell r="G102">
            <v>871</v>
          </cell>
          <cell r="H102">
            <v>95</v>
          </cell>
          <cell r="N102">
            <v>95</v>
          </cell>
          <cell r="O102">
            <v>80</v>
          </cell>
        </row>
        <row r="103">
          <cell r="A103" t="str">
            <v>켑타이어케이블CTC2P</v>
          </cell>
          <cell r="B103" t="str">
            <v>켑타이어케이블</v>
          </cell>
          <cell r="C103" t="str">
            <v>CTC2P</v>
          </cell>
          <cell r="D103" t="str">
            <v>m</v>
          </cell>
          <cell r="K103">
            <v>800</v>
          </cell>
          <cell r="N103">
            <v>800</v>
          </cell>
          <cell r="O103">
            <v>680</v>
          </cell>
        </row>
        <row r="104">
          <cell r="A104" t="str">
            <v>건전지4MD</v>
          </cell>
          <cell r="B104" t="str">
            <v>건전지</v>
          </cell>
          <cell r="C104" t="str">
            <v>4MD</v>
          </cell>
          <cell r="D104" t="str">
            <v>개</v>
          </cell>
          <cell r="E104">
            <v>968</v>
          </cell>
          <cell r="F104">
            <v>2750</v>
          </cell>
          <cell r="G104">
            <v>984</v>
          </cell>
          <cell r="H104">
            <v>3200</v>
          </cell>
          <cell r="N104">
            <v>2750</v>
          </cell>
          <cell r="O104">
            <v>2337</v>
          </cell>
        </row>
        <row r="105">
          <cell r="A105" t="str">
            <v>케이블심선접속자0.4-0.9(ULG)</v>
          </cell>
          <cell r="B105" t="str">
            <v>케이블심선접속자</v>
          </cell>
          <cell r="C105" t="str">
            <v>0.4-0.9(ULG)</v>
          </cell>
          <cell r="D105" t="str">
            <v>개</v>
          </cell>
          <cell r="E105">
            <v>817</v>
          </cell>
          <cell r="F105">
            <v>170</v>
          </cell>
          <cell r="G105">
            <v>865</v>
          </cell>
          <cell r="H105">
            <v>170</v>
          </cell>
          <cell r="N105">
            <v>170</v>
          </cell>
          <cell r="O105">
            <v>144</v>
          </cell>
        </row>
        <row r="106">
          <cell r="A106" t="str">
            <v>케이블접속제75-300</v>
          </cell>
          <cell r="B106" t="str">
            <v>케이블접속제</v>
          </cell>
          <cell r="C106" t="str">
            <v>75-300</v>
          </cell>
          <cell r="D106" t="str">
            <v>KIT</v>
          </cell>
          <cell r="E106">
            <v>817</v>
          </cell>
          <cell r="F106">
            <v>121200</v>
          </cell>
          <cell r="G106">
            <v>865</v>
          </cell>
          <cell r="H106">
            <v>121200</v>
          </cell>
          <cell r="N106">
            <v>121200</v>
          </cell>
          <cell r="O106">
            <v>103020</v>
          </cell>
        </row>
        <row r="107">
          <cell r="A107" t="str">
            <v>경고테이프200×250</v>
          </cell>
          <cell r="B107" t="str">
            <v>경고테이프</v>
          </cell>
          <cell r="C107" t="str">
            <v>200×250</v>
          </cell>
          <cell r="D107" t="str">
            <v>m</v>
          </cell>
          <cell r="E107">
            <v>909</v>
          </cell>
          <cell r="F107">
            <v>170</v>
          </cell>
          <cell r="G107">
            <v>958</v>
          </cell>
          <cell r="H107">
            <v>170</v>
          </cell>
          <cell r="N107">
            <v>170</v>
          </cell>
          <cell r="O107">
            <v>144</v>
          </cell>
        </row>
        <row r="108">
          <cell r="A108" t="str">
            <v>다이폴ANT1호</v>
          </cell>
          <cell r="B108" t="str">
            <v>다이폴ANT</v>
          </cell>
          <cell r="C108" t="str">
            <v>1호</v>
          </cell>
          <cell r="D108" t="str">
            <v>기</v>
          </cell>
          <cell r="K108">
            <v>250000</v>
          </cell>
          <cell r="L108">
            <v>200000</v>
          </cell>
          <cell r="N108">
            <v>200000</v>
          </cell>
          <cell r="O108">
            <v>170000</v>
          </cell>
        </row>
        <row r="109">
          <cell r="A109" t="str">
            <v>ANTG.P(3단)</v>
          </cell>
          <cell r="B109" t="str">
            <v>ANT</v>
          </cell>
          <cell r="C109" t="str">
            <v>G.P(3단)</v>
          </cell>
          <cell r="D109" t="str">
            <v>기</v>
          </cell>
          <cell r="K109">
            <v>150000</v>
          </cell>
          <cell r="L109">
            <v>120000</v>
          </cell>
          <cell r="N109">
            <v>120000</v>
          </cell>
          <cell r="O109">
            <v>102000</v>
          </cell>
        </row>
        <row r="110">
          <cell r="A110" t="str">
            <v>ELP전선관Φ30</v>
          </cell>
          <cell r="B110" t="str">
            <v>ELP전선관</v>
          </cell>
          <cell r="C110" t="str">
            <v>Φ30</v>
          </cell>
          <cell r="D110" t="str">
            <v>m</v>
          </cell>
          <cell r="E110">
            <v>825</v>
          </cell>
          <cell r="F110">
            <v>470</v>
          </cell>
          <cell r="G110">
            <v>867</v>
          </cell>
          <cell r="H110">
            <v>310</v>
          </cell>
          <cell r="N110">
            <v>310</v>
          </cell>
          <cell r="O110">
            <v>263</v>
          </cell>
        </row>
        <row r="111">
          <cell r="A111" t="str">
            <v>ELP전선관Φ80</v>
          </cell>
          <cell r="B111" t="str">
            <v>ELP전선관</v>
          </cell>
          <cell r="C111" t="str">
            <v>Φ80</v>
          </cell>
          <cell r="D111" t="str">
            <v>m</v>
          </cell>
          <cell r="E111">
            <v>825</v>
          </cell>
          <cell r="F111">
            <v>1860</v>
          </cell>
          <cell r="G111">
            <v>867</v>
          </cell>
          <cell r="H111">
            <v>1300</v>
          </cell>
          <cell r="N111">
            <v>1300</v>
          </cell>
          <cell r="O111">
            <v>1105</v>
          </cell>
        </row>
        <row r="112">
          <cell r="A112" t="str">
            <v>ELP전선관Φ50</v>
          </cell>
          <cell r="B112" t="str">
            <v>ELP전선관</v>
          </cell>
          <cell r="C112" t="str">
            <v>Φ50</v>
          </cell>
          <cell r="D112" t="str">
            <v>m</v>
          </cell>
          <cell r="E112">
            <v>825</v>
          </cell>
          <cell r="F112">
            <v>860</v>
          </cell>
          <cell r="G112">
            <v>867</v>
          </cell>
          <cell r="H112">
            <v>640</v>
          </cell>
          <cell r="N112">
            <v>640</v>
          </cell>
          <cell r="O112">
            <v>544</v>
          </cell>
        </row>
        <row r="113">
          <cell r="A113" t="str">
            <v>ELP전선관Φ100</v>
          </cell>
          <cell r="B113" t="str">
            <v>ELP전선관</v>
          </cell>
          <cell r="C113" t="str">
            <v>Φ100</v>
          </cell>
          <cell r="D113" t="str">
            <v>m</v>
          </cell>
          <cell r="E113">
            <v>825</v>
          </cell>
          <cell r="F113">
            <v>2570</v>
          </cell>
          <cell r="G113">
            <v>867</v>
          </cell>
          <cell r="H113">
            <v>1600</v>
          </cell>
          <cell r="N113">
            <v>1600</v>
          </cell>
          <cell r="O113">
            <v>1360</v>
          </cell>
        </row>
        <row r="114">
          <cell r="A114" t="str">
            <v>새들Φ54mm</v>
          </cell>
          <cell r="B114" t="str">
            <v>새들</v>
          </cell>
          <cell r="C114" t="str">
            <v>Φ54mm</v>
          </cell>
          <cell r="D114" t="str">
            <v>개</v>
          </cell>
          <cell r="E114">
            <v>820</v>
          </cell>
          <cell r="F114">
            <v>270</v>
          </cell>
          <cell r="G114">
            <v>871</v>
          </cell>
          <cell r="H114">
            <v>189</v>
          </cell>
          <cell r="N114">
            <v>189</v>
          </cell>
          <cell r="O114">
            <v>160</v>
          </cell>
        </row>
        <row r="115">
          <cell r="A115" t="str">
            <v>새들Φ22mm</v>
          </cell>
          <cell r="B115" t="str">
            <v>새들</v>
          </cell>
          <cell r="C115" t="str">
            <v>Φ22mm</v>
          </cell>
          <cell r="D115" t="str">
            <v>개</v>
          </cell>
          <cell r="E115">
            <v>820</v>
          </cell>
          <cell r="F115">
            <v>110</v>
          </cell>
          <cell r="N115">
            <v>110</v>
          </cell>
          <cell r="O115">
            <v>93</v>
          </cell>
        </row>
        <row r="116">
          <cell r="A116" t="str">
            <v>접착제0</v>
          </cell>
          <cell r="B116" t="str">
            <v>접착제</v>
          </cell>
          <cell r="C116">
            <v>0</v>
          </cell>
          <cell r="D116" t="str">
            <v>g</v>
          </cell>
          <cell r="E116">
            <v>129</v>
          </cell>
          <cell r="F116">
            <v>3</v>
          </cell>
          <cell r="G116">
            <v>104</v>
          </cell>
          <cell r="H116">
            <v>10</v>
          </cell>
          <cell r="N116">
            <v>3</v>
          </cell>
          <cell r="O116">
            <v>2</v>
          </cell>
        </row>
        <row r="117">
          <cell r="A117" t="str">
            <v>PP로프4mm</v>
          </cell>
          <cell r="B117" t="str">
            <v>PP로프</v>
          </cell>
          <cell r="C117" t="str">
            <v>4mm</v>
          </cell>
          <cell r="D117" t="str">
            <v>m</v>
          </cell>
          <cell r="E117">
            <v>1134</v>
          </cell>
          <cell r="F117">
            <v>53.5</v>
          </cell>
          <cell r="N117">
            <v>53.5</v>
          </cell>
          <cell r="O117">
            <v>45</v>
          </cell>
        </row>
        <row r="118">
          <cell r="A118" t="str">
            <v>시외케이블PEF0.9x38P(15%차)</v>
          </cell>
          <cell r="B118" t="str">
            <v>시외케이블</v>
          </cell>
          <cell r="C118" t="str">
            <v>PEF0.9x38P(15%차)</v>
          </cell>
          <cell r="D118" t="str">
            <v>m</v>
          </cell>
          <cell r="K118">
            <v>7540</v>
          </cell>
          <cell r="N118">
            <v>7540</v>
          </cell>
          <cell r="O118">
            <v>6409</v>
          </cell>
        </row>
        <row r="119">
          <cell r="A119" t="str">
            <v>달대볼트1/2"×1000</v>
          </cell>
          <cell r="B119" t="str">
            <v>달대볼트</v>
          </cell>
          <cell r="C119" t="str">
            <v>1/2"×1000</v>
          </cell>
          <cell r="D119" t="str">
            <v>개</v>
          </cell>
          <cell r="E119">
            <v>97</v>
          </cell>
          <cell r="F119">
            <v>480</v>
          </cell>
          <cell r="G119">
            <v>78</v>
          </cell>
          <cell r="H119">
            <v>585</v>
          </cell>
          <cell r="N119">
            <v>480</v>
          </cell>
          <cell r="O119">
            <v>408</v>
          </cell>
        </row>
        <row r="120">
          <cell r="A120" t="str">
            <v>케이블접속제75-600</v>
          </cell>
          <cell r="B120" t="str">
            <v>케이블접속제</v>
          </cell>
          <cell r="C120" t="str">
            <v>75-600</v>
          </cell>
          <cell r="D120" t="str">
            <v>KIT</v>
          </cell>
          <cell r="E120">
            <v>817</v>
          </cell>
          <cell r="F120">
            <v>161000</v>
          </cell>
          <cell r="G120">
            <v>865</v>
          </cell>
          <cell r="H120">
            <v>161000</v>
          </cell>
          <cell r="N120">
            <v>161000</v>
          </cell>
          <cell r="O120">
            <v>136850</v>
          </cell>
        </row>
        <row r="121">
          <cell r="A121" t="str">
            <v>브레이드</v>
          </cell>
          <cell r="B121" t="str">
            <v>브레이드</v>
          </cell>
          <cell r="D121" t="str">
            <v>개</v>
          </cell>
          <cell r="E121">
            <v>1095</v>
          </cell>
          <cell r="F121">
            <v>188000</v>
          </cell>
          <cell r="G121">
            <v>781</v>
          </cell>
          <cell r="H121">
            <v>170000</v>
          </cell>
          <cell r="N121">
            <v>170000</v>
          </cell>
          <cell r="O121">
            <v>144500</v>
          </cell>
        </row>
        <row r="122">
          <cell r="A122" t="str">
            <v>열수축보수관34-10-1500</v>
          </cell>
          <cell r="B122" t="str">
            <v>열수축보수관</v>
          </cell>
          <cell r="C122" t="str">
            <v>34-10-1500</v>
          </cell>
          <cell r="D122" t="str">
            <v>m</v>
          </cell>
          <cell r="G122">
            <v>864</v>
          </cell>
          <cell r="H122">
            <v>14600</v>
          </cell>
          <cell r="N122">
            <v>14600</v>
          </cell>
          <cell r="O122">
            <v>12410</v>
          </cell>
        </row>
        <row r="123">
          <cell r="A123" t="str">
            <v>POLE행선안내게시기 지지용</v>
          </cell>
          <cell r="B123" t="str">
            <v>POLE</v>
          </cell>
          <cell r="C123" t="str">
            <v>행선안내게시기 지지용</v>
          </cell>
          <cell r="D123" t="str">
            <v>개소</v>
          </cell>
          <cell r="K123">
            <v>1250000</v>
          </cell>
          <cell r="L123">
            <v>1500000</v>
          </cell>
          <cell r="N123">
            <v>1250000</v>
          </cell>
          <cell r="O123">
            <v>1062500</v>
          </cell>
        </row>
        <row r="124">
          <cell r="A124" t="str">
            <v>아스콘1#78 표층용</v>
          </cell>
          <cell r="B124" t="str">
            <v>아스콘1</v>
          </cell>
          <cell r="C124" t="str">
            <v>#78 표층용</v>
          </cell>
          <cell r="D124" t="str">
            <v>톤</v>
          </cell>
          <cell r="E124">
            <v>154</v>
          </cell>
          <cell r="F124">
            <v>32200</v>
          </cell>
          <cell r="G124">
            <v>150</v>
          </cell>
          <cell r="H124">
            <v>34200</v>
          </cell>
          <cell r="N124">
            <v>32200</v>
          </cell>
          <cell r="O124">
            <v>27370</v>
          </cell>
        </row>
        <row r="125">
          <cell r="A125" t="str">
            <v>유화아스팔트RSC-4</v>
          </cell>
          <cell r="B125" t="str">
            <v>유화아스팔트</v>
          </cell>
          <cell r="C125" t="str">
            <v>RSC-4</v>
          </cell>
          <cell r="D125" t="str">
            <v>D/M</v>
          </cell>
          <cell r="E125">
            <v>154</v>
          </cell>
          <cell r="F125">
            <v>52000</v>
          </cell>
          <cell r="G125">
            <v>150</v>
          </cell>
          <cell r="H125">
            <v>52000</v>
          </cell>
          <cell r="N125">
            <v>52000</v>
          </cell>
          <cell r="O125">
            <v>44200</v>
          </cell>
        </row>
        <row r="126">
          <cell r="A126" t="str">
            <v>아스콘2#57 중층용</v>
          </cell>
          <cell r="B126" t="str">
            <v>아스콘2</v>
          </cell>
          <cell r="C126" t="str">
            <v>#57 중층용</v>
          </cell>
          <cell r="D126" t="str">
            <v>톤</v>
          </cell>
          <cell r="E126">
            <v>154</v>
          </cell>
          <cell r="F126">
            <v>28400</v>
          </cell>
          <cell r="G126">
            <v>150</v>
          </cell>
          <cell r="H126">
            <v>30400</v>
          </cell>
          <cell r="N126">
            <v>28400</v>
          </cell>
          <cell r="O126">
            <v>24140</v>
          </cell>
        </row>
        <row r="127">
          <cell r="A127" t="str">
            <v>컷아스팔트MC-1</v>
          </cell>
          <cell r="B127" t="str">
            <v>컷아스팔트</v>
          </cell>
          <cell r="C127" t="str">
            <v>MC-1</v>
          </cell>
          <cell r="D127" t="str">
            <v>D/M</v>
          </cell>
          <cell r="E127">
            <v>154</v>
          </cell>
          <cell r="F127">
            <v>58000</v>
          </cell>
          <cell r="G127">
            <v>150</v>
          </cell>
          <cell r="H127">
            <v>58000</v>
          </cell>
          <cell r="N127">
            <v>58000</v>
          </cell>
          <cell r="O127">
            <v>49300</v>
          </cell>
        </row>
        <row r="128">
          <cell r="A128" t="str">
            <v>평철밴드Φ115mm</v>
          </cell>
          <cell r="B128" t="str">
            <v>평철밴드</v>
          </cell>
          <cell r="C128" t="str">
            <v>Φ115mm</v>
          </cell>
          <cell r="D128" t="str">
            <v>개</v>
          </cell>
          <cell r="K128">
            <v>3900</v>
          </cell>
          <cell r="N128">
            <v>3900</v>
          </cell>
          <cell r="O128">
            <v>3315</v>
          </cell>
        </row>
        <row r="129">
          <cell r="A129" t="str">
            <v/>
          </cell>
          <cell r="N129">
            <v>0</v>
          </cell>
        </row>
        <row r="130">
          <cell r="A130" t="str">
            <v/>
          </cell>
          <cell r="N130">
            <v>0</v>
          </cell>
        </row>
        <row r="131">
          <cell r="A131" t="str">
            <v/>
          </cell>
          <cell r="N131">
            <v>0</v>
          </cell>
        </row>
        <row r="132">
          <cell r="A132" t="str">
            <v/>
          </cell>
          <cell r="N132">
            <v>0</v>
          </cell>
        </row>
        <row r="133">
          <cell r="A133" t="str">
            <v/>
          </cell>
          <cell r="N133">
            <v>0</v>
          </cell>
        </row>
      </sheetData>
      <sheetData sheetId="3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총괄내역"/>
      <sheetName val="세부내역"/>
      <sheetName val="일위집계"/>
      <sheetName val="일위대가"/>
      <sheetName val="단가산출"/>
      <sheetName val="노임단가"/>
      <sheetName val="집계표(밀)"/>
      <sheetName val="세부산출(밀)"/>
      <sheetName val="Sheet2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1. 배관/배선 자재</v>
          </cell>
          <cell r="B4" t="str">
            <v>1. 배관/배선 자재</v>
          </cell>
        </row>
        <row r="5">
          <cell r="A5" t="str">
            <v>전선HIV 2,0㎟</v>
          </cell>
          <cell r="B5" t="str">
            <v>전선</v>
          </cell>
          <cell r="C5" t="str">
            <v>HIV 2,0㎟</v>
          </cell>
          <cell r="D5">
            <v>1</v>
          </cell>
          <cell r="E5" t="str">
            <v>M</v>
          </cell>
          <cell r="G5">
            <v>90</v>
          </cell>
        </row>
        <row r="6">
          <cell r="A6" t="str">
            <v>전선HIV 5.5㎟</v>
          </cell>
          <cell r="B6" t="str">
            <v>전선</v>
          </cell>
          <cell r="C6" t="str">
            <v>HIV 5.5㎟</v>
          </cell>
          <cell r="D6">
            <v>1</v>
          </cell>
          <cell r="E6" t="str">
            <v>M</v>
          </cell>
          <cell r="G6">
            <v>220</v>
          </cell>
        </row>
        <row r="7">
          <cell r="A7" t="str">
            <v>비닐시스케이블CV 2.0㎟-2C</v>
          </cell>
          <cell r="B7" t="str">
            <v>비닐시스케이블</v>
          </cell>
          <cell r="C7" t="str">
            <v>CV 2.0㎟-2C</v>
          </cell>
          <cell r="D7">
            <v>1</v>
          </cell>
          <cell r="E7" t="str">
            <v>M</v>
          </cell>
          <cell r="G7">
            <v>416</v>
          </cell>
        </row>
        <row r="8">
          <cell r="A8" t="str">
            <v>제어케이블CVV 1.25㎟-3C</v>
          </cell>
          <cell r="B8" t="str">
            <v>제어케이블</v>
          </cell>
          <cell r="C8" t="str">
            <v>CVV 1.25㎟-3C</v>
          </cell>
          <cell r="D8">
            <v>1</v>
          </cell>
          <cell r="E8" t="str">
            <v>M</v>
          </cell>
          <cell r="G8">
            <v>374</v>
          </cell>
        </row>
        <row r="9">
          <cell r="A9" t="str">
            <v>쉴드부제어케이블CVVS 1.25㎟-2C</v>
          </cell>
          <cell r="B9" t="str">
            <v>쉴드부제어케이블</v>
          </cell>
          <cell r="C9" t="str">
            <v>CVVS 1.25㎟-2C</v>
          </cell>
          <cell r="D9">
            <v>1</v>
          </cell>
          <cell r="E9" t="str">
            <v>M</v>
          </cell>
          <cell r="G9">
            <v>519</v>
          </cell>
        </row>
        <row r="10">
          <cell r="A10" t="str">
            <v>쉴드부제어케이블CVVS 1.25㎟-4C</v>
          </cell>
          <cell r="B10" t="str">
            <v>쉴드부제어케이블</v>
          </cell>
          <cell r="C10" t="str">
            <v>CVVS 1.25㎟-4C</v>
          </cell>
          <cell r="D10">
            <v>1</v>
          </cell>
          <cell r="E10" t="str">
            <v>M</v>
          </cell>
          <cell r="G10">
            <v>582</v>
          </cell>
        </row>
        <row r="11">
          <cell r="A11" t="str">
            <v>쉴드부제어케이블CVVS 1.25㎟-9C</v>
          </cell>
          <cell r="B11" t="str">
            <v>쉴드부제어케이블</v>
          </cell>
          <cell r="C11" t="str">
            <v>CVVS 1.25㎟-9C</v>
          </cell>
          <cell r="D11">
            <v>1</v>
          </cell>
          <cell r="E11" t="str">
            <v>M</v>
          </cell>
          <cell r="G11">
            <v>982</v>
          </cell>
        </row>
        <row r="12">
          <cell r="A12" t="str">
            <v>마이크로폰케이블MVVS 0.9㎟-2C</v>
          </cell>
          <cell r="B12" t="str">
            <v>마이크로폰케이블</v>
          </cell>
          <cell r="C12" t="str">
            <v>MVVS 0.9㎟-2C</v>
          </cell>
          <cell r="D12">
            <v>1</v>
          </cell>
          <cell r="E12" t="str">
            <v>M</v>
          </cell>
          <cell r="G12">
            <v>235</v>
          </cell>
        </row>
        <row r="13">
          <cell r="A13" t="str">
            <v>BELDEN CABLE 94639463</v>
          </cell>
          <cell r="B13" t="str">
            <v>BELDEN CABLE 9463</v>
          </cell>
          <cell r="C13">
            <v>9463</v>
          </cell>
          <cell r="D13">
            <v>1</v>
          </cell>
          <cell r="E13" t="str">
            <v>M</v>
          </cell>
          <cell r="G13">
            <v>1640</v>
          </cell>
        </row>
        <row r="14">
          <cell r="A14" t="str">
            <v>STP 케이블LIREV 0.64㎟-2P</v>
          </cell>
          <cell r="B14" t="str">
            <v>STP 케이블</v>
          </cell>
          <cell r="C14" t="str">
            <v>LIREV 0.64㎟-2P</v>
          </cell>
          <cell r="D14">
            <v>1</v>
          </cell>
          <cell r="E14" t="str">
            <v>M</v>
          </cell>
          <cell r="G14">
            <v>700</v>
          </cell>
        </row>
        <row r="15">
          <cell r="A15" t="str">
            <v>UTP 케이블UTP-4P(AWG24)</v>
          </cell>
          <cell r="B15" t="str">
            <v>UTP 케이블</v>
          </cell>
          <cell r="C15" t="str">
            <v>UTP-4P(AWG24)</v>
          </cell>
          <cell r="D15">
            <v>1</v>
          </cell>
          <cell r="E15" t="str">
            <v>M</v>
          </cell>
          <cell r="G15">
            <v>263</v>
          </cell>
        </row>
        <row r="20">
          <cell r="A20" t="str">
            <v>2. 자재비</v>
          </cell>
          <cell r="B20" t="str">
            <v>2. 자재비</v>
          </cell>
        </row>
        <row r="21">
          <cell r="B21" t="str">
            <v>중앙감시반 H/W(Server)</v>
          </cell>
          <cell r="C21" t="str">
            <v>Pentium II, 128M</v>
          </cell>
          <cell r="D21">
            <v>1</v>
          </cell>
          <cell r="E21" t="str">
            <v>EA</v>
          </cell>
          <cell r="G21">
            <v>5400000</v>
          </cell>
        </row>
        <row r="22">
          <cell r="B22" t="str">
            <v>중앙감시반 S/W(Server)</v>
          </cell>
          <cell r="D22">
            <v>1</v>
          </cell>
          <cell r="E22" t="str">
            <v>EA</v>
          </cell>
          <cell r="G22">
            <v>62731000</v>
          </cell>
        </row>
        <row r="23">
          <cell r="B23" t="str">
            <v>중앙감시반 H/W(Station)</v>
          </cell>
          <cell r="C23" t="str">
            <v>Pentium II, 64M</v>
          </cell>
          <cell r="D23">
            <v>1</v>
          </cell>
          <cell r="E23" t="str">
            <v>EA</v>
          </cell>
          <cell r="G23">
            <v>2200000</v>
          </cell>
        </row>
        <row r="24">
          <cell r="A24" t="str">
            <v>중앙감시반 S/W(Station)</v>
          </cell>
          <cell r="B24" t="str">
            <v>중앙감시반 S/W(Station)</v>
          </cell>
          <cell r="D24">
            <v>1</v>
          </cell>
          <cell r="E24" t="str">
            <v>EA</v>
          </cell>
          <cell r="G24">
            <v>13858000</v>
          </cell>
        </row>
        <row r="25">
          <cell r="A25" t="str">
            <v>컬러모니터19"Monitor</v>
          </cell>
          <cell r="B25" t="str">
            <v>컬러모니터</v>
          </cell>
          <cell r="C25" t="str">
            <v>19"Monitor</v>
          </cell>
          <cell r="D25">
            <v>1</v>
          </cell>
          <cell r="E25" t="str">
            <v>EA</v>
          </cell>
          <cell r="G25">
            <v>1030000</v>
          </cell>
        </row>
        <row r="26">
          <cell r="A26" t="str">
            <v>프린터(메시지기록용)Dot-Matrix</v>
          </cell>
          <cell r="B26" t="str">
            <v>프린터(메시지기록용)</v>
          </cell>
          <cell r="C26" t="str">
            <v>Dot-Matrix</v>
          </cell>
          <cell r="D26">
            <v>1</v>
          </cell>
          <cell r="E26" t="str">
            <v>EA</v>
          </cell>
          <cell r="G26">
            <v>1100000</v>
          </cell>
        </row>
        <row r="27">
          <cell r="A27" t="str">
            <v>프린터(보고서용)Ink-Jet</v>
          </cell>
          <cell r="B27" t="str">
            <v>프린터(보고서용)</v>
          </cell>
          <cell r="C27" t="str">
            <v>Ink-Jet</v>
          </cell>
          <cell r="D27">
            <v>1</v>
          </cell>
          <cell r="E27" t="str">
            <v>EA</v>
          </cell>
          <cell r="G27">
            <v>1250000</v>
          </cell>
        </row>
        <row r="28">
          <cell r="A28" t="str">
            <v>시스템테이블</v>
          </cell>
          <cell r="B28" t="str">
            <v>시스템테이블</v>
          </cell>
          <cell r="D28">
            <v>1</v>
          </cell>
          <cell r="E28" t="str">
            <v>EA</v>
          </cell>
          <cell r="G28">
            <v>272000</v>
          </cell>
        </row>
        <row r="29">
          <cell r="A29" t="str">
            <v>시스템 의자</v>
          </cell>
          <cell r="B29" t="str">
            <v>시스템 의자</v>
          </cell>
          <cell r="D29">
            <v>1</v>
          </cell>
          <cell r="E29" t="str">
            <v>EA</v>
          </cell>
          <cell r="G29">
            <v>222000</v>
          </cell>
        </row>
        <row r="30">
          <cell r="A30" t="str">
            <v>인터콤 주장치</v>
          </cell>
          <cell r="B30" t="str">
            <v>인터콤 주장치</v>
          </cell>
          <cell r="D30">
            <v>1</v>
          </cell>
          <cell r="E30" t="str">
            <v>EA</v>
          </cell>
          <cell r="G30">
            <v>300000</v>
          </cell>
        </row>
        <row r="31">
          <cell r="A31" t="str">
            <v>휴대용프로그래밍터미널Pentium II, 64M</v>
          </cell>
          <cell r="B31" t="str">
            <v>휴대용프로그래밍터미널</v>
          </cell>
          <cell r="C31" t="str">
            <v>Pentium II, 64M</v>
          </cell>
          <cell r="D31">
            <v>1</v>
          </cell>
          <cell r="E31" t="str">
            <v>EA</v>
          </cell>
          <cell r="G31">
            <v>4500000</v>
          </cell>
        </row>
        <row r="32">
          <cell r="A32" t="str">
            <v xml:space="preserve">휴대용프로그래밍터미널S/W </v>
          </cell>
          <cell r="B32" t="str">
            <v>휴대용프로그래밍터미널S/W</v>
          </cell>
          <cell r="C32" t="str">
            <v xml:space="preserve"> </v>
          </cell>
          <cell r="D32">
            <v>1</v>
          </cell>
          <cell r="E32" t="str">
            <v>EA</v>
          </cell>
          <cell r="G32">
            <v>15935000</v>
          </cell>
        </row>
        <row r="33">
          <cell r="A33" t="str">
            <v>그래픽판넬구동장치</v>
          </cell>
          <cell r="B33" t="str">
            <v>그래픽판넬구동장치</v>
          </cell>
          <cell r="D33">
            <v>1</v>
          </cell>
          <cell r="E33" t="str">
            <v>EA</v>
          </cell>
          <cell r="G33">
            <v>45157000</v>
          </cell>
        </row>
        <row r="34">
          <cell r="A34" t="str">
            <v>그래픽판넬5600*2550*700</v>
          </cell>
          <cell r="B34" t="str">
            <v>그래픽판넬</v>
          </cell>
          <cell r="C34" t="str">
            <v>5600*2550*700</v>
          </cell>
          <cell r="D34">
            <v>1</v>
          </cell>
          <cell r="E34" t="str">
            <v>EA</v>
          </cell>
          <cell r="G34">
            <v>48500000</v>
          </cell>
        </row>
        <row r="35">
          <cell r="A35" t="str">
            <v>무정전전원장치30kVA</v>
          </cell>
          <cell r="B35" t="str">
            <v>무정전전원장치</v>
          </cell>
          <cell r="C35" t="str">
            <v>30kVA</v>
          </cell>
          <cell r="D35">
            <v>1</v>
          </cell>
          <cell r="E35" t="str">
            <v>EA</v>
          </cell>
          <cell r="G35">
            <v>29450000</v>
          </cell>
        </row>
        <row r="36">
          <cell r="B36" t="str">
            <v>Bus Inerface</v>
          </cell>
          <cell r="D36">
            <v>1</v>
          </cell>
          <cell r="E36" t="str">
            <v>EA</v>
          </cell>
          <cell r="G36">
            <v>6349000</v>
          </cell>
        </row>
        <row r="37">
          <cell r="B37" t="str">
            <v>HUB</v>
          </cell>
          <cell r="C37" t="str">
            <v>8 Port</v>
          </cell>
          <cell r="D37">
            <v>1</v>
          </cell>
          <cell r="E37" t="str">
            <v>EA</v>
          </cell>
          <cell r="G37">
            <v>571500</v>
          </cell>
        </row>
        <row r="38">
          <cell r="B38" t="str">
            <v>Multi-Port</v>
          </cell>
          <cell r="C38" t="str">
            <v>8 Port</v>
          </cell>
          <cell r="D38">
            <v>1</v>
          </cell>
          <cell r="E38" t="str">
            <v>EA</v>
          </cell>
          <cell r="G38">
            <v>4200000</v>
          </cell>
        </row>
        <row r="39">
          <cell r="B39" t="str">
            <v xml:space="preserve">기타 인터페이스 </v>
          </cell>
          <cell r="D39">
            <v>1</v>
          </cell>
          <cell r="E39" t="str">
            <v>SET</v>
          </cell>
          <cell r="G39">
            <v>80000000</v>
          </cell>
        </row>
        <row r="40">
          <cell r="B40" t="str">
            <v>부속품 및 예비품</v>
          </cell>
          <cell r="D40">
            <v>1</v>
          </cell>
          <cell r="E40" t="str">
            <v>SET</v>
          </cell>
          <cell r="G40">
            <v>3629000</v>
          </cell>
        </row>
        <row r="41">
          <cell r="B41" t="str">
            <v>교육비</v>
          </cell>
          <cell r="D41">
            <v>1</v>
          </cell>
          <cell r="E41" t="str">
            <v>SET</v>
          </cell>
          <cell r="G41">
            <v>2200000</v>
          </cell>
        </row>
        <row r="42">
          <cell r="B42" t="str">
            <v>RTU-E01</v>
          </cell>
          <cell r="D42">
            <v>1</v>
          </cell>
          <cell r="E42" t="str">
            <v>SET</v>
          </cell>
          <cell r="G42">
            <v>24808000</v>
          </cell>
        </row>
        <row r="43">
          <cell r="B43" t="str">
            <v>RTU-E02</v>
          </cell>
          <cell r="D43">
            <v>1</v>
          </cell>
          <cell r="E43" t="str">
            <v>SET</v>
          </cell>
          <cell r="G43">
            <v>20316000</v>
          </cell>
        </row>
        <row r="44">
          <cell r="A44" t="str">
            <v>전류변환기TD-1A</v>
          </cell>
          <cell r="B44" t="str">
            <v>전류변환기</v>
          </cell>
          <cell r="C44" t="str">
            <v>TD-1A</v>
          </cell>
          <cell r="D44">
            <v>1</v>
          </cell>
          <cell r="E44" t="str">
            <v>EA</v>
          </cell>
          <cell r="G44">
            <v>42000</v>
          </cell>
        </row>
        <row r="45">
          <cell r="A45" t="str">
            <v>전압변환기TD-1V</v>
          </cell>
          <cell r="B45" t="str">
            <v>전압변환기</v>
          </cell>
          <cell r="C45" t="str">
            <v>TD-1V</v>
          </cell>
          <cell r="D45">
            <v>1</v>
          </cell>
          <cell r="E45" t="str">
            <v>EA</v>
          </cell>
          <cell r="G45">
            <v>42000</v>
          </cell>
        </row>
        <row r="46">
          <cell r="A46" t="str">
            <v>전력,전력량변환기TD-34WWH</v>
          </cell>
          <cell r="B46" t="str">
            <v>전력,전력량변환기</v>
          </cell>
          <cell r="C46" t="str">
            <v>TD-34WWH</v>
          </cell>
          <cell r="D46">
            <v>1</v>
          </cell>
          <cell r="E46" t="str">
            <v>EA</v>
          </cell>
          <cell r="G46">
            <v>286000</v>
          </cell>
        </row>
        <row r="47">
          <cell r="A47" t="str">
            <v>역률변환기TD-34PF</v>
          </cell>
          <cell r="B47" t="str">
            <v>역률변환기</v>
          </cell>
          <cell r="C47" t="str">
            <v>TD-34PF</v>
          </cell>
          <cell r="D47">
            <v>1</v>
          </cell>
          <cell r="E47" t="str">
            <v>EA</v>
          </cell>
          <cell r="G47">
            <v>120000</v>
          </cell>
        </row>
        <row r="48">
          <cell r="A48" t="str">
            <v>주파수변환기TD-F</v>
          </cell>
          <cell r="B48" t="str">
            <v>주파수변환기</v>
          </cell>
          <cell r="C48" t="str">
            <v>TD-F</v>
          </cell>
          <cell r="D48">
            <v>1</v>
          </cell>
          <cell r="E48" t="str">
            <v>EA</v>
          </cell>
          <cell r="G48">
            <v>96000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중기명"/>
      <sheetName val="단가및재료비"/>
      <sheetName val="단가산출근거"/>
      <sheetName val="단가산출목차 (2)"/>
      <sheetName val="노임단가"/>
      <sheetName val="중기사용목록표"/>
      <sheetName val="물가시세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>
        <row r="2">
          <cell r="H2" t="str">
            <v>물 가 정 보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예정공정"/>
      <sheetName val="산출내역"/>
      <sheetName val="총괄내역"/>
      <sheetName val="세부내역"/>
      <sheetName val="직 영 비"/>
      <sheetName val="원가계산"/>
      <sheetName val="원가근거"/>
      <sheetName val="일위집계"/>
      <sheetName val="일위대가"/>
      <sheetName val="단가산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>UTP 케이블CAT.3, 0.5x4P</v>
          </cell>
          <cell r="B173" t="str">
            <v>UTP 케이블</v>
          </cell>
          <cell r="C173" t="str">
            <v>CAT.3, 0.5x4P</v>
          </cell>
          <cell r="D173">
            <v>1</v>
          </cell>
          <cell r="E173" t="str">
            <v>M</v>
          </cell>
          <cell r="G173">
            <v>200</v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/>
          </cell>
        </row>
        <row r="180">
          <cell r="A180" t="str">
            <v/>
          </cell>
        </row>
        <row r="184">
          <cell r="A184" t="str">
            <v>Ⅰ. 계측제어설비</v>
          </cell>
          <cell r="B184" t="str">
            <v>Ⅰ. 계측제어설비</v>
          </cell>
        </row>
        <row r="185">
          <cell r="A185" t="str">
            <v xml:space="preserve"> 1. 감시제어 시스템</v>
          </cell>
          <cell r="B185" t="str">
            <v xml:space="preserve"> 1. 감시제어 시스템</v>
          </cell>
        </row>
        <row r="186">
          <cell r="A186" t="str">
            <v>DATA SERVER</v>
          </cell>
          <cell r="B186" t="str">
            <v>DATA SERVER</v>
          </cell>
          <cell r="D186">
            <v>1</v>
          </cell>
          <cell r="E186" t="str">
            <v>SET</v>
          </cell>
          <cell r="G186">
            <v>96000000</v>
          </cell>
        </row>
        <row r="187">
          <cell r="A187" t="str">
            <v>COS(Central Operating Station)</v>
          </cell>
          <cell r="B187" t="str">
            <v>COS(Central Operating Station)</v>
          </cell>
          <cell r="D187">
            <v>1</v>
          </cell>
          <cell r="E187" t="str">
            <v>SET</v>
          </cell>
          <cell r="G187">
            <v>64210000</v>
          </cell>
        </row>
        <row r="188">
          <cell r="A188" t="str">
            <v>LOS(Local Operating Station)</v>
          </cell>
          <cell r="B188" t="str">
            <v>LOS(Local Operating Station)</v>
          </cell>
          <cell r="D188">
            <v>1</v>
          </cell>
          <cell r="E188" t="str">
            <v>SET</v>
          </cell>
          <cell r="G188">
            <v>58350000</v>
          </cell>
        </row>
        <row r="189">
          <cell r="A189" t="str">
            <v>DATA WAY 접속장치</v>
          </cell>
          <cell r="B189" t="str">
            <v>DATA WAY 접속장치</v>
          </cell>
          <cell r="D189">
            <v>1</v>
          </cell>
          <cell r="E189" t="str">
            <v>SET</v>
          </cell>
          <cell r="G189">
            <v>50000000</v>
          </cell>
        </row>
        <row r="190">
          <cell r="A190" t="str">
            <v>밀양 RCS(Remote Control Station) #1</v>
          </cell>
          <cell r="B190" t="str">
            <v>밀양 RCS(Remote Control Station) #1</v>
          </cell>
          <cell r="D190">
            <v>1</v>
          </cell>
          <cell r="E190" t="str">
            <v>SET</v>
          </cell>
          <cell r="G190">
            <v>66000000</v>
          </cell>
        </row>
        <row r="191">
          <cell r="A191" t="str">
            <v>밀양 RCS(Remote Control Station) #2</v>
          </cell>
          <cell r="B191" t="str">
            <v>밀양 RCS(Remote Control Station) #2</v>
          </cell>
          <cell r="D191">
            <v>1</v>
          </cell>
          <cell r="E191" t="str">
            <v>SET</v>
          </cell>
          <cell r="G191">
            <v>99890000</v>
          </cell>
        </row>
        <row r="192">
          <cell r="A192" t="str">
            <v>밀양 RCS(Remote Control Station) #3</v>
          </cell>
          <cell r="B192" t="str">
            <v>밀양 RCS(Remote Control Station) #3</v>
          </cell>
          <cell r="D192">
            <v>1</v>
          </cell>
          <cell r="E192" t="str">
            <v>SET</v>
          </cell>
          <cell r="G192">
            <v>89500000</v>
          </cell>
        </row>
        <row r="193">
          <cell r="A193" t="str">
            <v>밀양 RCS(Remote Control Station) #4</v>
          </cell>
          <cell r="B193" t="str">
            <v>밀양 RCS(Remote Control Station) #4</v>
          </cell>
          <cell r="D193">
            <v>1</v>
          </cell>
          <cell r="E193" t="str">
            <v>SET</v>
          </cell>
          <cell r="G193">
            <v>88700000</v>
          </cell>
        </row>
        <row r="194">
          <cell r="A194" t="str">
            <v>양산 RCS(Remote Control Station) #1</v>
          </cell>
          <cell r="B194" t="str">
            <v>양산 RCS(Remote Control Station) #1</v>
          </cell>
          <cell r="D194">
            <v>1</v>
          </cell>
          <cell r="E194" t="str">
            <v>SET</v>
          </cell>
          <cell r="G194">
            <v>66000000</v>
          </cell>
        </row>
        <row r="195">
          <cell r="A195" t="str">
            <v>양산 RCS(Remote Control Station) #2</v>
          </cell>
          <cell r="B195" t="str">
            <v>양산 RCS(Remote Control Station) #2</v>
          </cell>
          <cell r="D195">
            <v>1</v>
          </cell>
          <cell r="E195" t="str">
            <v>SET</v>
          </cell>
          <cell r="G195">
            <v>99890000</v>
          </cell>
        </row>
        <row r="196">
          <cell r="A196" t="str">
            <v>양산 RCS(Remote Control Station) #3</v>
          </cell>
          <cell r="B196" t="str">
            <v>양산 RCS(Remote Control Station) #3</v>
          </cell>
          <cell r="D196">
            <v>1</v>
          </cell>
          <cell r="E196" t="str">
            <v>SET</v>
          </cell>
          <cell r="G196">
            <v>89500000</v>
          </cell>
        </row>
        <row r="197">
          <cell r="A197" t="str">
            <v>양산 RCS(Remote Control Station) #4</v>
          </cell>
          <cell r="B197" t="str">
            <v>양산 RCS(Remote Control Station) #4</v>
          </cell>
          <cell r="D197">
            <v>1</v>
          </cell>
          <cell r="E197" t="str">
            <v>SET</v>
          </cell>
          <cell r="G197">
            <v>88700000</v>
          </cell>
        </row>
        <row r="198">
          <cell r="A198" t="str">
            <v>밀양 TM/TC MASTER</v>
          </cell>
          <cell r="B198" t="str">
            <v>밀양 TM/TC MASTER</v>
          </cell>
          <cell r="D198">
            <v>1</v>
          </cell>
          <cell r="E198" t="str">
            <v>SET</v>
          </cell>
          <cell r="G198">
            <v>98750000</v>
          </cell>
        </row>
        <row r="199">
          <cell r="A199" t="str">
            <v>평촌 TM/TC MASTER</v>
          </cell>
          <cell r="B199" t="str">
            <v>평촌 TM/TC MASTER</v>
          </cell>
          <cell r="D199">
            <v>1</v>
          </cell>
          <cell r="E199" t="str">
            <v>SET</v>
          </cell>
          <cell r="G199">
            <v>99470000</v>
          </cell>
        </row>
        <row r="200">
          <cell r="A200" t="str">
            <v>부곡 TM/TC MASTER</v>
          </cell>
          <cell r="B200" t="str">
            <v>부곡 TM/TC MASTER</v>
          </cell>
          <cell r="D200">
            <v>1</v>
          </cell>
          <cell r="E200" t="str">
            <v>SET</v>
          </cell>
          <cell r="G200">
            <v>99000000</v>
          </cell>
        </row>
        <row r="201">
          <cell r="A201" t="str">
            <v>원앙 TM/TC MASTER</v>
          </cell>
          <cell r="B201" t="str">
            <v>원앙 TM/TC MASTER</v>
          </cell>
          <cell r="D201">
            <v>1</v>
          </cell>
          <cell r="E201" t="str">
            <v>SET</v>
          </cell>
          <cell r="G201">
            <v>98900000</v>
          </cell>
        </row>
        <row r="202">
          <cell r="A202" t="str">
            <v>양산 TM/TC MASTER</v>
          </cell>
          <cell r="B202" t="str">
            <v>양산 TM/TC MASTER</v>
          </cell>
          <cell r="D202">
            <v>1</v>
          </cell>
          <cell r="E202" t="str">
            <v>SET</v>
          </cell>
          <cell r="G202">
            <v>95000000</v>
          </cell>
        </row>
        <row r="203">
          <cell r="A203" t="str">
            <v>합    계</v>
          </cell>
          <cell r="B203" t="str">
            <v>합    계</v>
          </cell>
          <cell r="G203">
            <v>1447860000</v>
          </cell>
        </row>
        <row r="204">
          <cell r="A204" t="str">
            <v/>
          </cell>
        </row>
        <row r="205">
          <cell r="A205" t="str">
            <v xml:space="preserve"> 2. 네트워크 및 통신설비</v>
          </cell>
          <cell r="B205" t="str">
            <v xml:space="preserve"> 2. 네트워크 및 통신설비</v>
          </cell>
        </row>
        <row r="206">
          <cell r="A206" t="str">
            <v>정수장 위성통신설비</v>
          </cell>
          <cell r="B206" t="str">
            <v>정수장 위성통신설비</v>
          </cell>
          <cell r="D206">
            <v>1</v>
          </cell>
          <cell r="E206" t="str">
            <v>SET</v>
          </cell>
          <cell r="G206">
            <v>29800000</v>
          </cell>
        </row>
        <row r="207">
          <cell r="A207" t="str">
            <v>가압장 위성통신설비</v>
          </cell>
          <cell r="B207" t="str">
            <v>가압장 위성통신설비</v>
          </cell>
          <cell r="D207">
            <v>1</v>
          </cell>
          <cell r="E207" t="str">
            <v>SET</v>
          </cell>
          <cell r="G207">
            <v>29000000</v>
          </cell>
        </row>
        <row r="208">
          <cell r="A208" t="str">
            <v>정수장 ROUTER(MUX)</v>
          </cell>
          <cell r="B208" t="str">
            <v>정수장 ROUTER(MUX)</v>
          </cell>
          <cell r="D208">
            <v>1</v>
          </cell>
          <cell r="E208" t="str">
            <v>SET</v>
          </cell>
          <cell r="G208">
            <v>28000000</v>
          </cell>
        </row>
        <row r="209">
          <cell r="A209" t="str">
            <v>가압장 ROUTER(MUX)</v>
          </cell>
          <cell r="B209" t="str">
            <v>가압장 ROUTER(MUX)</v>
          </cell>
          <cell r="D209">
            <v>1</v>
          </cell>
          <cell r="E209" t="str">
            <v>SET</v>
          </cell>
          <cell r="G209">
            <v>26500000</v>
          </cell>
        </row>
        <row r="210">
          <cell r="A210" t="str">
            <v>HUB</v>
          </cell>
          <cell r="B210" t="str">
            <v>HUB</v>
          </cell>
          <cell r="D210">
            <v>1</v>
          </cell>
          <cell r="E210" t="str">
            <v>SET</v>
          </cell>
          <cell r="G210">
            <v>3500000</v>
          </cell>
        </row>
        <row r="211">
          <cell r="A211" t="str">
            <v>CSU</v>
          </cell>
          <cell r="B211" t="str">
            <v>CSU</v>
          </cell>
          <cell r="D211">
            <v>1</v>
          </cell>
          <cell r="E211" t="str">
            <v>SET</v>
          </cell>
          <cell r="G211">
            <v>4000000</v>
          </cell>
        </row>
        <row r="213">
          <cell r="A213" t="str">
            <v/>
          </cell>
        </row>
        <row r="214">
          <cell r="A214" t="str">
            <v xml:space="preserve"> 3. PRINTER류</v>
          </cell>
          <cell r="B214" t="str">
            <v xml:space="preserve"> 3. PRINTER류</v>
          </cell>
        </row>
        <row r="215">
          <cell r="A215" t="str">
            <v>PRINTER SERVER</v>
          </cell>
          <cell r="B215" t="str">
            <v>PRINTER SERVER</v>
          </cell>
          <cell r="D215">
            <v>1</v>
          </cell>
          <cell r="E215" t="str">
            <v>SET</v>
          </cell>
          <cell r="G215">
            <v>1100000</v>
          </cell>
        </row>
        <row r="216">
          <cell r="A216" t="str">
            <v>ALARM PRINTER</v>
          </cell>
          <cell r="B216" t="str">
            <v>ALARM PRINTER</v>
          </cell>
          <cell r="D216">
            <v>1</v>
          </cell>
          <cell r="E216" t="str">
            <v>SET</v>
          </cell>
          <cell r="G216">
            <v>3000000</v>
          </cell>
        </row>
        <row r="217">
          <cell r="A217" t="str">
            <v>LOGGING PRINTER</v>
          </cell>
          <cell r="B217" t="str">
            <v>LOGGING PRINTER</v>
          </cell>
          <cell r="D217">
            <v>1</v>
          </cell>
          <cell r="E217" t="str">
            <v>SET</v>
          </cell>
          <cell r="G217">
            <v>4968000</v>
          </cell>
        </row>
        <row r="218">
          <cell r="A218" t="str">
            <v>COLOR HARD COPIER</v>
          </cell>
          <cell r="B218" t="str">
            <v>COLOR HARD COPIER</v>
          </cell>
          <cell r="D218">
            <v>1</v>
          </cell>
          <cell r="E218" t="str">
            <v>SET</v>
          </cell>
          <cell r="G218">
            <v>9800000</v>
          </cell>
        </row>
        <row r="219">
          <cell r="A219" t="str">
            <v/>
          </cell>
        </row>
        <row r="220">
          <cell r="A220" t="str">
            <v xml:space="preserve"> 4. 감시제어 판넬</v>
          </cell>
          <cell r="B220" t="str">
            <v xml:space="preserve"> 4. 감시제어 판넬</v>
          </cell>
        </row>
        <row r="221">
          <cell r="A221" t="str">
            <v>밀양 GDP</v>
          </cell>
          <cell r="B221" t="str">
            <v>밀양 GDP</v>
          </cell>
          <cell r="D221">
            <v>1</v>
          </cell>
          <cell r="E221" t="str">
            <v>SET</v>
          </cell>
          <cell r="G221">
            <v>99900000</v>
          </cell>
        </row>
        <row r="222">
          <cell r="A222" t="str">
            <v>양산 GDP</v>
          </cell>
          <cell r="B222" t="str">
            <v>양산 GDP</v>
          </cell>
          <cell r="D222">
            <v>1</v>
          </cell>
          <cell r="E222" t="str">
            <v>SET</v>
          </cell>
          <cell r="G222">
            <v>85250000</v>
          </cell>
        </row>
        <row r="223">
          <cell r="A223" t="str">
            <v>밀양 NETWORK DRIVER</v>
          </cell>
          <cell r="B223" t="str">
            <v>밀양 NETWORK DRIVER</v>
          </cell>
          <cell r="D223">
            <v>1</v>
          </cell>
          <cell r="E223" t="str">
            <v>SET</v>
          </cell>
          <cell r="G223">
            <v>48000000</v>
          </cell>
        </row>
        <row r="224">
          <cell r="A224" t="str">
            <v>양산 NETWORK DRIVER</v>
          </cell>
          <cell r="B224" t="str">
            <v>양산 NETWORK DRIVER</v>
          </cell>
          <cell r="D224">
            <v>1</v>
          </cell>
          <cell r="E224" t="str">
            <v>SET</v>
          </cell>
          <cell r="G224">
            <v>46000000</v>
          </cell>
        </row>
        <row r="225">
          <cell r="A225" t="str">
            <v>여과지제어반(FCC)</v>
          </cell>
          <cell r="B225" t="str">
            <v>여과지제어반(FCC)</v>
          </cell>
          <cell r="D225">
            <v>1</v>
          </cell>
          <cell r="E225" t="str">
            <v>SET</v>
          </cell>
          <cell r="G225">
            <v>4980000</v>
          </cell>
        </row>
        <row r="226">
          <cell r="A226" t="str">
            <v>현장변환기반</v>
          </cell>
          <cell r="B226" t="str">
            <v>현장변환기반</v>
          </cell>
          <cell r="D226">
            <v>1</v>
          </cell>
          <cell r="E226" t="str">
            <v>SET</v>
          </cell>
          <cell r="G226">
            <v>750000</v>
          </cell>
        </row>
        <row r="227">
          <cell r="A227" t="str">
            <v>밧데리 외함360X570X720</v>
          </cell>
          <cell r="B227" t="str">
            <v>밧데리 외함</v>
          </cell>
          <cell r="C227" t="str">
            <v>360X570X720</v>
          </cell>
          <cell r="D227">
            <v>1</v>
          </cell>
          <cell r="E227" t="str">
            <v>면</v>
          </cell>
          <cell r="G227">
            <v>1900000</v>
          </cell>
        </row>
        <row r="228">
          <cell r="A228" t="str">
            <v>밧데리 외함500X750X800</v>
          </cell>
          <cell r="B228" t="str">
            <v>밧데리 외함</v>
          </cell>
          <cell r="C228" t="str">
            <v>500X750X800</v>
          </cell>
          <cell r="D228">
            <v>1</v>
          </cell>
          <cell r="E228" t="str">
            <v>면</v>
          </cell>
          <cell r="G228">
            <v>2000000</v>
          </cell>
        </row>
        <row r="229">
          <cell r="A229" t="str">
            <v>밧데리 외함800X750X1600</v>
          </cell>
          <cell r="B229" t="str">
            <v>밧데리 외함</v>
          </cell>
          <cell r="C229" t="str">
            <v>800X750X1600</v>
          </cell>
          <cell r="D229">
            <v>1</v>
          </cell>
          <cell r="E229" t="str">
            <v>면</v>
          </cell>
          <cell r="G229">
            <v>2100000</v>
          </cell>
        </row>
        <row r="230">
          <cell r="A230" t="str">
            <v>파이프 스텐숀</v>
          </cell>
          <cell r="B230" t="str">
            <v>파이프 스텐숀</v>
          </cell>
          <cell r="D230">
            <v>1</v>
          </cell>
          <cell r="E230" t="str">
            <v>개</v>
          </cell>
          <cell r="G230">
            <v>690000</v>
          </cell>
        </row>
        <row r="231">
          <cell r="A231" t="str">
            <v/>
          </cell>
        </row>
        <row r="232">
          <cell r="A232" t="str">
            <v xml:space="preserve"> 5. 취수탑 및 분기점 TM/TC 설비</v>
          </cell>
          <cell r="B232" t="str">
            <v xml:space="preserve"> 5. 취수탑 및 분기점 TM/TC 설비</v>
          </cell>
          <cell r="D232">
            <v>1</v>
          </cell>
          <cell r="E232" t="str">
            <v>SET</v>
          </cell>
        </row>
        <row r="233">
          <cell r="A233" t="str">
            <v>밀양댐 TM/TC SLAVE</v>
          </cell>
          <cell r="B233" t="str">
            <v>밀양댐 TM/TC SLAVE</v>
          </cell>
          <cell r="D233">
            <v>1</v>
          </cell>
          <cell r="E233" t="str">
            <v>SET</v>
          </cell>
          <cell r="G233">
            <v>18000000</v>
          </cell>
        </row>
        <row r="234">
          <cell r="A234" t="str">
            <v>교동 TM/TC SLAVE</v>
          </cell>
          <cell r="B234" t="str">
            <v>교동 TM/TC SLAVE</v>
          </cell>
          <cell r="D234">
            <v>1</v>
          </cell>
          <cell r="E234" t="str">
            <v>SET</v>
          </cell>
          <cell r="G234">
            <v>16000000</v>
          </cell>
        </row>
        <row r="235">
          <cell r="A235" t="str">
            <v>무안 TM/TC SLAVE</v>
          </cell>
          <cell r="B235" t="str">
            <v>무안 TM/TC SLAVE</v>
          </cell>
          <cell r="D235">
            <v>1</v>
          </cell>
          <cell r="E235" t="str">
            <v>SET</v>
          </cell>
          <cell r="G235">
            <v>16000000</v>
          </cell>
        </row>
        <row r="236">
          <cell r="A236" t="str">
            <v>하남 TM/TC SLAVE</v>
          </cell>
          <cell r="B236" t="str">
            <v>하남 TM/TC SLAVE</v>
          </cell>
          <cell r="D236">
            <v>1</v>
          </cell>
          <cell r="E236" t="str">
            <v>SET</v>
          </cell>
          <cell r="G236">
            <v>16000000</v>
          </cell>
        </row>
        <row r="237">
          <cell r="A237" t="str">
            <v>부곡 TM/TC SLAVE</v>
          </cell>
          <cell r="B237" t="str">
            <v>부곡 TM/TC SLAVE</v>
          </cell>
          <cell r="D237">
            <v>1</v>
          </cell>
          <cell r="E237" t="str">
            <v>SET</v>
          </cell>
          <cell r="G237">
            <v>16000000</v>
          </cell>
        </row>
        <row r="238">
          <cell r="A238" t="str">
            <v>영산 TM/TC SLAVE</v>
          </cell>
          <cell r="B238" t="str">
            <v>영산 TM/TC SLAVE</v>
          </cell>
          <cell r="D238">
            <v>1</v>
          </cell>
          <cell r="E238" t="str">
            <v>SET</v>
          </cell>
          <cell r="G238">
            <v>16000000</v>
          </cell>
        </row>
        <row r="239">
          <cell r="A239" t="str">
            <v>창녕 TM/TC SLAVE</v>
          </cell>
          <cell r="B239" t="str">
            <v>창녕 TM/TC SLAVE</v>
          </cell>
          <cell r="D239">
            <v>1</v>
          </cell>
          <cell r="E239" t="str">
            <v>SET</v>
          </cell>
          <cell r="G239">
            <v>16000000</v>
          </cell>
        </row>
        <row r="240">
          <cell r="A240" t="str">
            <v>양산취수탑 TM/TC SLAVE</v>
          </cell>
          <cell r="B240" t="str">
            <v>양산취수탑 TM/TC SLAVE</v>
          </cell>
          <cell r="D240">
            <v>1</v>
          </cell>
          <cell r="E240" t="str">
            <v>SET</v>
          </cell>
          <cell r="G240">
            <v>18000000</v>
          </cell>
        </row>
        <row r="241">
          <cell r="A241" t="str">
            <v/>
          </cell>
        </row>
        <row r="242">
          <cell r="A242" t="str">
            <v xml:space="preserve"> 6. 현장 계측기류</v>
          </cell>
          <cell r="B242" t="str">
            <v xml:space="preserve"> 6. 현장 계측기류</v>
          </cell>
        </row>
        <row r="243">
          <cell r="A243" t="str">
            <v>전자유량계(450A)</v>
          </cell>
          <cell r="B243" t="str">
            <v>전자유량계(450A)</v>
          </cell>
          <cell r="D243">
            <v>1</v>
          </cell>
          <cell r="E243" t="str">
            <v>SET</v>
          </cell>
          <cell r="G243">
            <v>23000000</v>
          </cell>
        </row>
        <row r="244">
          <cell r="A244" t="str">
            <v>전자유량계(300A)</v>
          </cell>
          <cell r="B244" t="str">
            <v>전자유량계(300A)</v>
          </cell>
          <cell r="D244">
            <v>1</v>
          </cell>
          <cell r="E244" t="str">
            <v>SET</v>
          </cell>
          <cell r="G244">
            <v>12500000</v>
          </cell>
        </row>
        <row r="245">
          <cell r="A245" t="str">
            <v>전자유량계(250A)</v>
          </cell>
          <cell r="B245" t="str">
            <v>전자유량계(250A)</v>
          </cell>
          <cell r="D245">
            <v>1</v>
          </cell>
          <cell r="E245" t="str">
            <v>SET</v>
          </cell>
          <cell r="G245">
            <v>11500000</v>
          </cell>
        </row>
        <row r="246">
          <cell r="A246" t="str">
            <v>전자유량계(150A)</v>
          </cell>
          <cell r="B246" t="str">
            <v>전자유량계(150A)</v>
          </cell>
          <cell r="D246">
            <v>1</v>
          </cell>
          <cell r="E246" t="str">
            <v>SET</v>
          </cell>
          <cell r="G246">
            <v>5650000</v>
          </cell>
        </row>
        <row r="247">
          <cell r="A247" t="str">
            <v>전자유량계(80A)</v>
          </cell>
          <cell r="B247" t="str">
            <v>전자유량계(80A)</v>
          </cell>
          <cell r="D247">
            <v>1</v>
          </cell>
          <cell r="E247" t="str">
            <v>SET</v>
          </cell>
          <cell r="G247">
            <v>3900000</v>
          </cell>
        </row>
        <row r="248">
          <cell r="A248" t="str">
            <v>전자유량계(25A)</v>
          </cell>
          <cell r="B248" t="str">
            <v>전자유량계(25A)</v>
          </cell>
          <cell r="D248">
            <v>1</v>
          </cell>
          <cell r="E248" t="str">
            <v>SET</v>
          </cell>
          <cell r="G248">
            <v>3750000</v>
          </cell>
        </row>
        <row r="249">
          <cell r="A249" t="str">
            <v>초음파유량계(1200A)</v>
          </cell>
          <cell r="B249" t="str">
            <v>초음파유량계(1200A)</v>
          </cell>
          <cell r="D249">
            <v>1</v>
          </cell>
          <cell r="E249" t="str">
            <v>SET</v>
          </cell>
          <cell r="G249">
            <v>18300000</v>
          </cell>
        </row>
        <row r="250">
          <cell r="A250" t="str">
            <v>초음파유량계(1000A)</v>
          </cell>
          <cell r="B250" t="str">
            <v>초음파유량계(1000A)</v>
          </cell>
          <cell r="D250">
            <v>1</v>
          </cell>
          <cell r="E250" t="str">
            <v>SET</v>
          </cell>
          <cell r="G250">
            <v>18300000</v>
          </cell>
        </row>
        <row r="251">
          <cell r="A251" t="str">
            <v>초음파유량계(800A)</v>
          </cell>
          <cell r="B251" t="str">
            <v>초음파유량계(800A)</v>
          </cell>
          <cell r="D251">
            <v>1</v>
          </cell>
          <cell r="E251" t="str">
            <v>SET</v>
          </cell>
          <cell r="G251">
            <v>18300000</v>
          </cell>
        </row>
        <row r="252">
          <cell r="A252" t="str">
            <v>초음파유량계(700A)</v>
          </cell>
          <cell r="B252" t="str">
            <v>초음파유량계(700A)</v>
          </cell>
          <cell r="D252">
            <v>1</v>
          </cell>
          <cell r="E252" t="str">
            <v>SET</v>
          </cell>
          <cell r="G252">
            <v>18300000</v>
          </cell>
        </row>
        <row r="253">
          <cell r="A253" t="str">
            <v>초음파유량계(600A)</v>
          </cell>
          <cell r="B253" t="str">
            <v>초음파유량계(600A)</v>
          </cell>
          <cell r="D253">
            <v>1</v>
          </cell>
          <cell r="E253" t="str">
            <v>SET</v>
          </cell>
          <cell r="G253">
            <v>18300000</v>
          </cell>
        </row>
        <row r="254">
          <cell r="A254" t="str">
            <v>초음파유량계(500A)</v>
          </cell>
          <cell r="B254" t="str">
            <v>초음파유량계(500A)</v>
          </cell>
          <cell r="D254">
            <v>1</v>
          </cell>
          <cell r="E254" t="str">
            <v>SET</v>
          </cell>
          <cell r="G254">
            <v>18300000</v>
          </cell>
        </row>
        <row r="255">
          <cell r="A255" t="str">
            <v>초음파유량계(450A)</v>
          </cell>
          <cell r="B255" t="str">
            <v>초음파유량계(450A)</v>
          </cell>
          <cell r="D255">
            <v>1</v>
          </cell>
          <cell r="E255" t="str">
            <v>SET</v>
          </cell>
          <cell r="G255">
            <v>18300000</v>
          </cell>
        </row>
        <row r="256">
          <cell r="A256" t="str">
            <v>초음파유량계(400A)</v>
          </cell>
          <cell r="B256" t="str">
            <v>초음파유량계(400A)</v>
          </cell>
          <cell r="D256">
            <v>1</v>
          </cell>
          <cell r="E256" t="str">
            <v>SET</v>
          </cell>
          <cell r="G256">
            <v>18300000</v>
          </cell>
        </row>
        <row r="257">
          <cell r="A257" t="str">
            <v>WEIR식유량계(파샬프롬)</v>
          </cell>
          <cell r="B257" t="str">
            <v>WEIR식유량계(파샬프롬)</v>
          </cell>
          <cell r="D257">
            <v>1</v>
          </cell>
          <cell r="E257" t="str">
            <v>SET</v>
          </cell>
          <cell r="G257">
            <v>6300000</v>
          </cell>
        </row>
        <row r="258">
          <cell r="A258" t="str">
            <v>초음파수위계</v>
          </cell>
          <cell r="B258" t="str">
            <v>초음파수위계</v>
          </cell>
          <cell r="D258">
            <v>1</v>
          </cell>
          <cell r="E258" t="str">
            <v>SET</v>
          </cell>
          <cell r="G258">
            <v>3700000</v>
          </cell>
        </row>
        <row r="259">
          <cell r="A259" t="str">
            <v>투입식수위계</v>
          </cell>
          <cell r="B259" t="str">
            <v>투입식수위계</v>
          </cell>
          <cell r="D259">
            <v>1</v>
          </cell>
          <cell r="E259" t="str">
            <v>SET</v>
          </cell>
          <cell r="G259">
            <v>3300000</v>
          </cell>
        </row>
        <row r="260">
          <cell r="A260" t="str">
            <v>레벨스위치</v>
          </cell>
          <cell r="B260" t="str">
            <v>레벨스위치</v>
          </cell>
          <cell r="D260">
            <v>1</v>
          </cell>
          <cell r="E260" t="str">
            <v>SET</v>
          </cell>
          <cell r="G260">
            <v>218000</v>
          </cell>
        </row>
        <row r="261">
          <cell r="A261" t="str">
            <v>압력전송기</v>
          </cell>
          <cell r="B261" t="str">
            <v>압력전송기</v>
          </cell>
          <cell r="D261">
            <v>1</v>
          </cell>
          <cell r="E261" t="str">
            <v>SET</v>
          </cell>
          <cell r="G261">
            <v>1800000</v>
          </cell>
        </row>
        <row r="262">
          <cell r="A262" t="str">
            <v>슬러지농도계(200A)</v>
          </cell>
          <cell r="B262" t="str">
            <v>슬러지농도계(200A)</v>
          </cell>
          <cell r="D262">
            <v>1</v>
          </cell>
          <cell r="E262" t="str">
            <v>SET</v>
          </cell>
          <cell r="G262">
            <v>22500000</v>
          </cell>
        </row>
        <row r="263">
          <cell r="A263" t="str">
            <v>슬러지농도계(150A)</v>
          </cell>
          <cell r="B263" t="str">
            <v>슬러지농도계(150A)</v>
          </cell>
          <cell r="D263">
            <v>1</v>
          </cell>
          <cell r="E263" t="str">
            <v>SET</v>
          </cell>
          <cell r="G263">
            <v>19300000</v>
          </cell>
        </row>
        <row r="264">
          <cell r="A264" t="str">
            <v>기록계</v>
          </cell>
          <cell r="B264" t="str">
            <v>기록계</v>
          </cell>
          <cell r="D264">
            <v>1</v>
          </cell>
          <cell r="E264" t="str">
            <v>SET</v>
          </cell>
          <cell r="G264">
            <v>2500000</v>
          </cell>
        </row>
        <row r="265">
          <cell r="A265" t="str">
            <v>UPS 전원용 피뢰기</v>
          </cell>
          <cell r="B265" t="str">
            <v>UPS 전원용 피뢰기</v>
          </cell>
          <cell r="D265">
            <v>1</v>
          </cell>
          <cell r="E265" t="str">
            <v>개</v>
          </cell>
          <cell r="G265">
            <v>2423000</v>
          </cell>
        </row>
        <row r="266">
          <cell r="A266" t="str">
            <v>장비 전원용 피뢰기</v>
          </cell>
          <cell r="B266" t="str">
            <v>장비 전원용 피뢰기</v>
          </cell>
          <cell r="D266">
            <v>1</v>
          </cell>
          <cell r="E266" t="str">
            <v>개</v>
          </cell>
          <cell r="G266">
            <v>585000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175000</v>
          </cell>
        </row>
        <row r="268">
          <cell r="A268" t="str">
            <v>통신(모뎀)용 피뢰기</v>
          </cell>
          <cell r="B268" t="str">
            <v>통신(모뎀)용 피뢰기</v>
          </cell>
          <cell r="D268">
            <v>1</v>
          </cell>
          <cell r="E268" t="str">
            <v>개</v>
          </cell>
          <cell r="G268">
            <v>180000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290000</v>
          </cell>
        </row>
        <row r="270">
          <cell r="A270" t="str">
            <v>탁도계</v>
          </cell>
          <cell r="B270" t="str">
            <v>탁도계</v>
          </cell>
          <cell r="D270">
            <v>1</v>
          </cell>
          <cell r="E270" t="str">
            <v>SET</v>
          </cell>
          <cell r="G270">
            <v>20547000</v>
          </cell>
        </row>
        <row r="271">
          <cell r="A271" t="str">
            <v>pH계</v>
          </cell>
          <cell r="B271" t="str">
            <v>pH계</v>
          </cell>
          <cell r="D271">
            <v>1</v>
          </cell>
          <cell r="E271" t="str">
            <v>SET</v>
          </cell>
          <cell r="G271">
            <v>5000000</v>
          </cell>
        </row>
        <row r="272">
          <cell r="A272" t="str">
            <v>잔류염소계(무시약식)</v>
          </cell>
          <cell r="B272" t="str">
            <v>잔류염소계(무시약식)</v>
          </cell>
          <cell r="D272">
            <v>1</v>
          </cell>
          <cell r="E272" t="str">
            <v>SET</v>
          </cell>
          <cell r="G272">
            <v>44000000</v>
          </cell>
        </row>
        <row r="273">
          <cell r="A273" t="str">
            <v>알카리도계</v>
          </cell>
          <cell r="B273" t="str">
            <v>알카리도계</v>
          </cell>
          <cell r="D273">
            <v>1</v>
          </cell>
          <cell r="E273" t="str">
            <v>SET</v>
          </cell>
          <cell r="G273">
            <v>35500000</v>
          </cell>
        </row>
        <row r="274">
          <cell r="A274" t="str">
            <v>전기전도계</v>
          </cell>
          <cell r="B274" t="str">
            <v>전기전도계</v>
          </cell>
          <cell r="D274">
            <v>1</v>
          </cell>
          <cell r="E274" t="str">
            <v>SET</v>
          </cell>
          <cell r="G274">
            <v>4400000</v>
          </cell>
        </row>
        <row r="275">
          <cell r="A275" t="str">
            <v>수온계</v>
          </cell>
          <cell r="B275" t="str">
            <v>수온계</v>
          </cell>
          <cell r="D275">
            <v>1</v>
          </cell>
          <cell r="E275" t="str">
            <v>SET</v>
          </cell>
          <cell r="G275">
            <v>850000</v>
          </cell>
        </row>
        <row r="276">
          <cell r="A276" t="str">
            <v>UV계</v>
          </cell>
          <cell r="B276" t="str">
            <v>UV계</v>
          </cell>
          <cell r="D276">
            <v>1</v>
          </cell>
          <cell r="E276" t="str">
            <v>SET</v>
          </cell>
          <cell r="G276">
            <v>17500000</v>
          </cell>
        </row>
        <row r="277">
          <cell r="A277" t="str">
            <v/>
          </cell>
        </row>
        <row r="278">
          <cell r="A278" t="str">
            <v xml:space="preserve"> 7. 유지관리 공구 및 예비 자재</v>
          </cell>
          <cell r="B278" t="str">
            <v xml:space="preserve"> 7. 유지관리 공구 및 예비 자재</v>
          </cell>
        </row>
        <row r="279">
          <cell r="A279" t="str">
            <v>예비 자재</v>
          </cell>
          <cell r="B279" t="str">
            <v>예비 자재</v>
          </cell>
          <cell r="D279">
            <v>1</v>
          </cell>
          <cell r="E279" t="str">
            <v>식</v>
          </cell>
          <cell r="G279">
            <v>110000000</v>
          </cell>
        </row>
        <row r="280">
          <cell r="A280" t="str">
            <v>POWER SUPPLY</v>
          </cell>
          <cell r="B280" t="str">
            <v>POWER SUPPLY</v>
          </cell>
          <cell r="D280">
            <v>1</v>
          </cell>
          <cell r="E280" t="str">
            <v>SET</v>
          </cell>
          <cell r="G280">
            <v>2200000</v>
          </cell>
        </row>
        <row r="281">
          <cell r="A281" t="str">
            <v>휴대용 초음파유량계</v>
          </cell>
          <cell r="B281" t="str">
            <v>휴대용 초음파유량계</v>
          </cell>
          <cell r="D281">
            <v>1</v>
          </cell>
          <cell r="E281" t="str">
            <v>SET</v>
          </cell>
          <cell r="G281">
            <v>22000000</v>
          </cell>
        </row>
        <row r="282">
          <cell r="A282" t="str">
            <v>휴대용 컴퓨터</v>
          </cell>
          <cell r="B282" t="str">
            <v>휴대용 컴퓨터</v>
          </cell>
          <cell r="D282">
            <v>1</v>
          </cell>
          <cell r="E282" t="str">
            <v>SET</v>
          </cell>
          <cell r="G282">
            <v>4300000</v>
          </cell>
        </row>
        <row r="283">
          <cell r="A283" t="str">
            <v>프로토콜 아날라이저</v>
          </cell>
          <cell r="B283" t="str">
            <v>프로토콜 아날라이저</v>
          </cell>
          <cell r="D283">
            <v>1</v>
          </cell>
          <cell r="E283" t="str">
            <v>SET</v>
          </cell>
          <cell r="G283">
            <v>37800000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580000</v>
          </cell>
        </row>
        <row r="285">
          <cell r="A285" t="str">
            <v>CIRCUIT DEBUGGER</v>
          </cell>
          <cell r="B285" t="str">
            <v>CIRCUIT DEBUGGER</v>
          </cell>
          <cell r="D285">
            <v>1</v>
          </cell>
          <cell r="E285" t="str">
            <v>SET</v>
          </cell>
          <cell r="G285">
            <v>8775000</v>
          </cell>
        </row>
        <row r="286">
          <cell r="A286" t="str">
            <v>DC VOLTAGE CURRENT STANDARD</v>
          </cell>
          <cell r="B286" t="str">
            <v>DC VOLTAGE CURRENT STANDARD</v>
          </cell>
          <cell r="D286">
            <v>1</v>
          </cell>
          <cell r="E286" t="str">
            <v>SET</v>
          </cell>
          <cell r="G286">
            <v>4815000</v>
          </cell>
        </row>
        <row r="287">
          <cell r="A287" t="str">
            <v>일반 공구세트</v>
          </cell>
          <cell r="B287" t="str">
            <v>일반 공구세트</v>
          </cell>
          <cell r="D287">
            <v>1</v>
          </cell>
          <cell r="E287" t="str">
            <v>SET</v>
          </cell>
          <cell r="G287">
            <v>700000</v>
          </cell>
        </row>
        <row r="288">
          <cell r="A288" t="str">
            <v/>
          </cell>
        </row>
        <row r="289">
          <cell r="A289" t="str">
            <v>Ⅱ. 방송통신 설비</v>
          </cell>
          <cell r="B289" t="str">
            <v>Ⅱ. 방송통신 설비</v>
          </cell>
        </row>
        <row r="290">
          <cell r="A290" t="str">
            <v xml:space="preserve"> 1. 교환기</v>
          </cell>
          <cell r="B290" t="str">
            <v xml:space="preserve"> 1. 교환기</v>
          </cell>
          <cell r="G290">
            <v>0</v>
          </cell>
        </row>
        <row r="291">
          <cell r="A291" t="str">
            <v>밀양 전자식 교환기</v>
          </cell>
          <cell r="B291" t="str">
            <v>밀양 전자식 교환기</v>
          </cell>
          <cell r="D291">
            <v>1</v>
          </cell>
          <cell r="E291" t="str">
            <v>SET</v>
          </cell>
          <cell r="G291">
            <v>60541000</v>
          </cell>
        </row>
        <row r="292">
          <cell r="A292" t="str">
            <v>양산 전자식 교환기</v>
          </cell>
          <cell r="B292" t="str">
            <v>양산 전자식 교환기</v>
          </cell>
          <cell r="D292">
            <v>1</v>
          </cell>
          <cell r="E292" t="str">
            <v>SET</v>
          </cell>
          <cell r="G292">
            <v>7218180</v>
          </cell>
        </row>
        <row r="293">
          <cell r="A293" t="str">
            <v/>
          </cell>
        </row>
        <row r="294">
          <cell r="A294" t="str">
            <v xml:space="preserve"> 2. 방송 AMP</v>
          </cell>
          <cell r="B294" t="str">
            <v xml:space="preserve"> 2. 방송 AMP</v>
          </cell>
        </row>
        <row r="295">
          <cell r="A295" t="str">
            <v>MONITOR UNIT7CCT</v>
          </cell>
          <cell r="B295" t="str">
            <v>MONITOR UNIT</v>
          </cell>
          <cell r="C295" t="str">
            <v>7CCT</v>
          </cell>
          <cell r="D295">
            <v>1</v>
          </cell>
          <cell r="E295" t="str">
            <v>EA</v>
          </cell>
          <cell r="G295">
            <v>179000</v>
          </cell>
        </row>
        <row r="296">
          <cell r="A296" t="str">
            <v>AUTO BLOWER20CCT</v>
          </cell>
          <cell r="B296" t="str">
            <v>AUTO BLOWER</v>
          </cell>
          <cell r="C296" t="str">
            <v>20CCT</v>
          </cell>
          <cell r="D296">
            <v>1</v>
          </cell>
          <cell r="E296" t="str">
            <v>EA</v>
          </cell>
          <cell r="G296">
            <v>128000</v>
          </cell>
        </row>
        <row r="297">
          <cell r="A297" t="str">
            <v>EMERGENCY UNITW/MIC</v>
          </cell>
          <cell r="B297" t="str">
            <v>EMERGENCY UNIT</v>
          </cell>
          <cell r="C297" t="str">
            <v>W/MIC</v>
          </cell>
          <cell r="D297">
            <v>1</v>
          </cell>
          <cell r="E297" t="str">
            <v>EA</v>
          </cell>
          <cell r="G297">
            <v>200000</v>
          </cell>
        </row>
        <row r="298">
          <cell r="A298" t="str">
            <v>MATRIX UNIT20CCT</v>
          </cell>
          <cell r="B298" t="str">
            <v>MATRIX UNIT</v>
          </cell>
          <cell r="C298" t="str">
            <v>20CCT</v>
          </cell>
          <cell r="D298">
            <v>1</v>
          </cell>
          <cell r="E298" t="str">
            <v>EA</v>
          </cell>
          <cell r="G298">
            <v>200000</v>
          </cell>
        </row>
        <row r="299">
          <cell r="A299" t="str">
            <v>EM SPEAKER SELECTOR20CCT</v>
          </cell>
          <cell r="B299" t="str">
            <v>EM SPEAKER SELECTOR</v>
          </cell>
          <cell r="C299" t="str">
            <v>20CCT</v>
          </cell>
          <cell r="D299">
            <v>1</v>
          </cell>
          <cell r="E299" t="str">
            <v>EA</v>
          </cell>
          <cell r="G299">
            <v>200000</v>
          </cell>
        </row>
        <row r="300">
          <cell r="A300" t="str">
            <v>SPEAKER SELECTOR20CCT</v>
          </cell>
          <cell r="B300" t="str">
            <v>SPEAKER SELECTOR</v>
          </cell>
          <cell r="C300" t="str">
            <v>20CCT</v>
          </cell>
          <cell r="D300">
            <v>1</v>
          </cell>
          <cell r="E300" t="str">
            <v>EA</v>
          </cell>
          <cell r="G300">
            <v>175000</v>
          </cell>
        </row>
        <row r="301">
          <cell r="A301" t="str">
            <v>SIREN/CHIME민방위 규격</v>
          </cell>
          <cell r="B301" t="str">
            <v>SIREN/CHIME</v>
          </cell>
          <cell r="C301" t="str">
            <v>민방위 규격</v>
          </cell>
          <cell r="D301">
            <v>1</v>
          </cell>
          <cell r="E301" t="str">
            <v>EA</v>
          </cell>
          <cell r="G301">
            <v>140000</v>
          </cell>
        </row>
        <row r="302">
          <cell r="A302" t="str">
            <v>AM/FM TUNERDIGITAL</v>
          </cell>
          <cell r="B302" t="str">
            <v>AM/FM TUNER</v>
          </cell>
          <cell r="C302" t="str">
            <v>DIGITAL</v>
          </cell>
          <cell r="D302">
            <v>1</v>
          </cell>
          <cell r="E302" t="str">
            <v>EA</v>
          </cell>
          <cell r="G302">
            <v>210000</v>
          </cell>
        </row>
        <row r="303">
          <cell r="A303" t="str">
            <v>CASSETTE DECKDOUBLE DECK</v>
          </cell>
          <cell r="B303" t="str">
            <v>CASSETTE DECK</v>
          </cell>
          <cell r="C303" t="str">
            <v>DOUBLE DECK</v>
          </cell>
          <cell r="D303">
            <v>1</v>
          </cell>
          <cell r="E303" t="str">
            <v>EA</v>
          </cell>
          <cell r="G303">
            <v>350000</v>
          </cell>
        </row>
        <row r="304">
          <cell r="A304" t="str">
            <v>COMPACT DISC PLAYER1 CD</v>
          </cell>
          <cell r="B304" t="str">
            <v>COMPACT DISC PLAYER</v>
          </cell>
          <cell r="C304" t="str">
            <v>1 CD</v>
          </cell>
          <cell r="D304">
            <v>1</v>
          </cell>
          <cell r="E304" t="str">
            <v>EA</v>
          </cell>
          <cell r="G304">
            <v>340000</v>
          </cell>
        </row>
        <row r="305">
          <cell r="A305" t="str">
            <v>MIXER PRE AMP7IN/2OUT</v>
          </cell>
          <cell r="B305" t="str">
            <v>MIXER PRE AMP</v>
          </cell>
          <cell r="C305" t="str">
            <v>7IN/2OUT</v>
          </cell>
          <cell r="D305">
            <v>1</v>
          </cell>
          <cell r="E305" t="str">
            <v>EA</v>
          </cell>
          <cell r="G305">
            <v>387000</v>
          </cell>
        </row>
        <row r="306">
          <cell r="A306" t="str">
            <v>SIGNAL EXCHANGER4CCT</v>
          </cell>
          <cell r="B306" t="str">
            <v>SIGNAL EXCHANGER</v>
          </cell>
          <cell r="C306" t="str">
            <v>4CCT</v>
          </cell>
          <cell r="D306">
            <v>1</v>
          </cell>
          <cell r="E306" t="str">
            <v>EA</v>
          </cell>
          <cell r="G306">
            <v>250000</v>
          </cell>
        </row>
        <row r="307">
          <cell r="A307" t="str">
            <v>POWER AMP240W</v>
          </cell>
          <cell r="B307" t="str">
            <v>POWER AMP</v>
          </cell>
          <cell r="C307" t="str">
            <v>240W</v>
          </cell>
          <cell r="D307">
            <v>1</v>
          </cell>
          <cell r="E307" t="str">
            <v>EA</v>
          </cell>
          <cell r="G307">
            <v>513000</v>
          </cell>
        </row>
        <row r="308">
          <cell r="A308" t="str">
            <v>RELAY GROUP20CCT</v>
          </cell>
          <cell r="B308" t="str">
            <v>RELAY GROUP</v>
          </cell>
          <cell r="C308" t="str">
            <v>20CCT</v>
          </cell>
          <cell r="D308">
            <v>1</v>
          </cell>
          <cell r="E308" t="str">
            <v>EA</v>
          </cell>
          <cell r="G308">
            <v>290000</v>
          </cell>
        </row>
        <row r="309">
          <cell r="A309" t="str">
            <v>TERMINAL BOARD30회로</v>
          </cell>
          <cell r="B309" t="str">
            <v>TERMINAL BOARD</v>
          </cell>
          <cell r="C309" t="str">
            <v>30회로</v>
          </cell>
          <cell r="D309">
            <v>1</v>
          </cell>
          <cell r="E309" t="str">
            <v>EA</v>
          </cell>
          <cell r="G309">
            <v>240000</v>
          </cell>
        </row>
        <row r="310">
          <cell r="A310" t="str">
            <v>AUTO CHARGER3A</v>
          </cell>
          <cell r="B310" t="str">
            <v>AUTO CHARGER</v>
          </cell>
          <cell r="C310" t="str">
            <v>3A</v>
          </cell>
          <cell r="D310">
            <v>1</v>
          </cell>
          <cell r="E310" t="str">
            <v>EA</v>
          </cell>
          <cell r="G310">
            <v>267000</v>
          </cell>
        </row>
        <row r="311">
          <cell r="A311" t="str">
            <v>POWER DISTRIBUTORAC/DC</v>
          </cell>
          <cell r="B311" t="str">
            <v>POWER DISTRIBUTOR</v>
          </cell>
          <cell r="C311" t="str">
            <v>AC/DC</v>
          </cell>
          <cell r="D311">
            <v>1</v>
          </cell>
          <cell r="E311" t="str">
            <v>EA</v>
          </cell>
          <cell r="G311">
            <v>380000</v>
          </cell>
        </row>
        <row r="312">
          <cell r="A312" t="str">
            <v>AUDIO DISTRIBUTOR AMP1 ; 10</v>
          </cell>
          <cell r="B312" t="str">
            <v>AUDIO DISTRIBUTOR AMP</v>
          </cell>
          <cell r="C312" t="str">
            <v>1 ; 10</v>
          </cell>
          <cell r="D312">
            <v>1</v>
          </cell>
          <cell r="E312" t="str">
            <v>EA</v>
          </cell>
          <cell r="G312">
            <v>380000</v>
          </cell>
        </row>
        <row r="313">
          <cell r="A313" t="str">
            <v>RACK CABINETAL/STEEL</v>
          </cell>
          <cell r="B313" t="str">
            <v>RACK CABINET</v>
          </cell>
          <cell r="C313" t="str">
            <v>AL/STEEL</v>
          </cell>
          <cell r="D313">
            <v>1</v>
          </cell>
          <cell r="E313" t="str">
            <v>EA</v>
          </cell>
          <cell r="G313">
            <v>550000</v>
          </cell>
        </row>
        <row r="314">
          <cell r="A314" t="str">
            <v>MICROPHONEAT-818</v>
          </cell>
          <cell r="B314" t="str">
            <v>MICROPHONE</v>
          </cell>
          <cell r="C314" t="str">
            <v>AT-818</v>
          </cell>
          <cell r="D314">
            <v>1</v>
          </cell>
          <cell r="E314" t="str">
            <v>EA</v>
          </cell>
          <cell r="G314">
            <v>50000</v>
          </cell>
        </row>
        <row r="315">
          <cell r="A315" t="str">
            <v>EM BATTERY &amp; CASE12V 100AH</v>
          </cell>
          <cell r="B315" t="str">
            <v>EM BATTERY &amp; CASE</v>
          </cell>
          <cell r="C315" t="str">
            <v>12V 100AH</v>
          </cell>
          <cell r="D315">
            <v>1</v>
          </cell>
          <cell r="E315" t="str">
            <v>EA</v>
          </cell>
          <cell r="G315">
            <v>300000</v>
          </cell>
        </row>
        <row r="316">
          <cell r="A316" t="str">
            <v>MIC EXT CORDL-10M</v>
          </cell>
          <cell r="B316" t="str">
            <v>MIC EXT CORD</v>
          </cell>
          <cell r="C316" t="str">
            <v>L-10M</v>
          </cell>
          <cell r="D316">
            <v>1</v>
          </cell>
          <cell r="E316" t="str">
            <v>EA</v>
          </cell>
          <cell r="G316">
            <v>20000</v>
          </cell>
        </row>
        <row r="317">
          <cell r="A317" t="str">
            <v>MIC STANDDESK</v>
          </cell>
          <cell r="B317" t="str">
            <v>MIC STAND</v>
          </cell>
          <cell r="C317" t="str">
            <v>DESK</v>
          </cell>
          <cell r="D317">
            <v>1</v>
          </cell>
          <cell r="E317" t="str">
            <v>EA</v>
          </cell>
          <cell r="G317">
            <v>30000</v>
          </cell>
        </row>
        <row r="318">
          <cell r="A318" t="str">
            <v/>
          </cell>
        </row>
      </sheetData>
      <sheetData sheetId="10" refreshError="1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예정공정"/>
      <sheetName val="산출내역"/>
      <sheetName val="총괄내역"/>
      <sheetName val="세부내역"/>
      <sheetName val="직 영 비"/>
      <sheetName val="원가계산"/>
      <sheetName val="원가근거"/>
      <sheetName val="일위집계"/>
      <sheetName val="일위대가"/>
      <sheetName val="단가산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>UTP 케이블CAT.3, 0.5x4P</v>
          </cell>
          <cell r="B173" t="str">
            <v>UTP 케이블</v>
          </cell>
          <cell r="C173" t="str">
            <v>CAT.3, 0.5x4P</v>
          </cell>
          <cell r="D173">
            <v>1</v>
          </cell>
          <cell r="E173" t="str">
            <v>M</v>
          </cell>
          <cell r="G173">
            <v>200</v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/>
          </cell>
        </row>
        <row r="180">
          <cell r="A180" t="str">
            <v/>
          </cell>
        </row>
        <row r="184">
          <cell r="A184" t="str">
            <v>Ⅰ. 계측제어설비</v>
          </cell>
          <cell r="B184" t="str">
            <v>Ⅰ. 계측제어설비</v>
          </cell>
        </row>
        <row r="185">
          <cell r="A185" t="str">
            <v xml:space="preserve"> 1. 감시제어 시스템</v>
          </cell>
          <cell r="B185" t="str">
            <v xml:space="preserve"> 1. 감시제어 시스템</v>
          </cell>
        </row>
        <row r="186">
          <cell r="A186" t="str">
            <v>DATA SERVER</v>
          </cell>
          <cell r="B186" t="str">
            <v>DATA SERVER</v>
          </cell>
          <cell r="D186">
            <v>1</v>
          </cell>
          <cell r="E186" t="str">
            <v>SET</v>
          </cell>
          <cell r="G186">
            <v>96000000</v>
          </cell>
        </row>
        <row r="187">
          <cell r="A187" t="str">
            <v>COS(Central Operating Station)</v>
          </cell>
          <cell r="B187" t="str">
            <v>COS(Central Operating Station)</v>
          </cell>
          <cell r="D187">
            <v>1</v>
          </cell>
          <cell r="E187" t="str">
            <v>SET</v>
          </cell>
          <cell r="G187">
            <v>64210000</v>
          </cell>
        </row>
        <row r="188">
          <cell r="A188" t="str">
            <v>LOS(Local Operating Station)</v>
          </cell>
          <cell r="B188" t="str">
            <v>LOS(Local Operating Station)</v>
          </cell>
          <cell r="D188">
            <v>1</v>
          </cell>
          <cell r="E188" t="str">
            <v>SET</v>
          </cell>
          <cell r="G188">
            <v>58350000</v>
          </cell>
        </row>
        <row r="189">
          <cell r="A189" t="str">
            <v>DATA WAY 접속장치</v>
          </cell>
          <cell r="B189" t="str">
            <v>DATA WAY 접속장치</v>
          </cell>
          <cell r="D189">
            <v>1</v>
          </cell>
          <cell r="E189" t="str">
            <v>SET</v>
          </cell>
          <cell r="G189">
            <v>50000000</v>
          </cell>
        </row>
        <row r="190">
          <cell r="A190" t="str">
            <v>밀양 RCS(Remote Control Station) #1</v>
          </cell>
          <cell r="B190" t="str">
            <v>밀양 RCS(Remote Control Station) #1</v>
          </cell>
          <cell r="D190">
            <v>1</v>
          </cell>
          <cell r="E190" t="str">
            <v>SET</v>
          </cell>
          <cell r="G190">
            <v>66000000</v>
          </cell>
        </row>
        <row r="191">
          <cell r="A191" t="str">
            <v>밀양 RCS(Remote Control Station) #2</v>
          </cell>
          <cell r="B191" t="str">
            <v>밀양 RCS(Remote Control Station) #2</v>
          </cell>
          <cell r="D191">
            <v>1</v>
          </cell>
          <cell r="E191" t="str">
            <v>SET</v>
          </cell>
          <cell r="G191">
            <v>99890000</v>
          </cell>
        </row>
        <row r="192">
          <cell r="A192" t="str">
            <v>밀양 RCS(Remote Control Station) #3</v>
          </cell>
          <cell r="B192" t="str">
            <v>밀양 RCS(Remote Control Station) #3</v>
          </cell>
          <cell r="D192">
            <v>1</v>
          </cell>
          <cell r="E192" t="str">
            <v>SET</v>
          </cell>
          <cell r="G192">
            <v>89500000</v>
          </cell>
        </row>
        <row r="193">
          <cell r="A193" t="str">
            <v>밀양 RCS(Remote Control Station) #4</v>
          </cell>
          <cell r="B193" t="str">
            <v>밀양 RCS(Remote Control Station) #4</v>
          </cell>
          <cell r="D193">
            <v>1</v>
          </cell>
          <cell r="E193" t="str">
            <v>SET</v>
          </cell>
          <cell r="G193">
            <v>88700000</v>
          </cell>
        </row>
        <row r="194">
          <cell r="A194" t="str">
            <v>양산 RCS(Remote Control Station) #1</v>
          </cell>
          <cell r="B194" t="str">
            <v>양산 RCS(Remote Control Station) #1</v>
          </cell>
          <cell r="D194">
            <v>1</v>
          </cell>
          <cell r="E194" t="str">
            <v>SET</v>
          </cell>
          <cell r="G194">
            <v>66000000</v>
          </cell>
        </row>
        <row r="195">
          <cell r="A195" t="str">
            <v>양산 RCS(Remote Control Station) #2</v>
          </cell>
          <cell r="B195" t="str">
            <v>양산 RCS(Remote Control Station) #2</v>
          </cell>
          <cell r="D195">
            <v>1</v>
          </cell>
          <cell r="E195" t="str">
            <v>SET</v>
          </cell>
          <cell r="G195">
            <v>99890000</v>
          </cell>
        </row>
        <row r="196">
          <cell r="A196" t="str">
            <v>양산 RCS(Remote Control Station) #3</v>
          </cell>
          <cell r="B196" t="str">
            <v>양산 RCS(Remote Control Station) #3</v>
          </cell>
          <cell r="D196">
            <v>1</v>
          </cell>
          <cell r="E196" t="str">
            <v>SET</v>
          </cell>
          <cell r="G196">
            <v>89500000</v>
          </cell>
        </row>
        <row r="197">
          <cell r="A197" t="str">
            <v>양산 RCS(Remote Control Station) #4</v>
          </cell>
          <cell r="B197" t="str">
            <v>양산 RCS(Remote Control Station) #4</v>
          </cell>
          <cell r="D197">
            <v>1</v>
          </cell>
          <cell r="E197" t="str">
            <v>SET</v>
          </cell>
          <cell r="G197">
            <v>88700000</v>
          </cell>
        </row>
        <row r="198">
          <cell r="A198" t="str">
            <v>밀양 TM/TC MASTER</v>
          </cell>
          <cell r="B198" t="str">
            <v>밀양 TM/TC MASTER</v>
          </cell>
          <cell r="D198">
            <v>1</v>
          </cell>
          <cell r="E198" t="str">
            <v>SET</v>
          </cell>
          <cell r="G198">
            <v>98750000</v>
          </cell>
        </row>
        <row r="199">
          <cell r="A199" t="str">
            <v>평촌 TM/TC MASTER</v>
          </cell>
          <cell r="B199" t="str">
            <v>평촌 TM/TC MASTER</v>
          </cell>
          <cell r="D199">
            <v>1</v>
          </cell>
          <cell r="E199" t="str">
            <v>SET</v>
          </cell>
          <cell r="G199">
            <v>99470000</v>
          </cell>
        </row>
        <row r="200">
          <cell r="A200" t="str">
            <v>부곡 TM/TC MASTER</v>
          </cell>
          <cell r="B200" t="str">
            <v>부곡 TM/TC MASTER</v>
          </cell>
          <cell r="D200">
            <v>1</v>
          </cell>
          <cell r="E200" t="str">
            <v>SET</v>
          </cell>
          <cell r="G200">
            <v>99000000</v>
          </cell>
        </row>
        <row r="201">
          <cell r="A201" t="str">
            <v>원앙 TM/TC MASTER</v>
          </cell>
          <cell r="B201" t="str">
            <v>원앙 TM/TC MASTER</v>
          </cell>
          <cell r="D201">
            <v>1</v>
          </cell>
          <cell r="E201" t="str">
            <v>SET</v>
          </cell>
          <cell r="G201">
            <v>98900000</v>
          </cell>
        </row>
        <row r="202">
          <cell r="A202" t="str">
            <v>양산 TM/TC MASTER</v>
          </cell>
          <cell r="B202" t="str">
            <v>양산 TM/TC MASTER</v>
          </cell>
          <cell r="D202">
            <v>1</v>
          </cell>
          <cell r="E202" t="str">
            <v>SET</v>
          </cell>
          <cell r="G202">
            <v>95000000</v>
          </cell>
        </row>
        <row r="203">
          <cell r="A203" t="str">
            <v>합    계</v>
          </cell>
          <cell r="B203" t="str">
            <v>합    계</v>
          </cell>
          <cell r="G203">
            <v>1447860000</v>
          </cell>
        </row>
        <row r="204">
          <cell r="A204" t="str">
            <v/>
          </cell>
        </row>
        <row r="205">
          <cell r="A205" t="str">
            <v xml:space="preserve"> 2. 네트워크 및 통신설비</v>
          </cell>
          <cell r="B205" t="str">
            <v xml:space="preserve"> 2. 네트워크 및 통신설비</v>
          </cell>
        </row>
        <row r="206">
          <cell r="A206" t="str">
            <v>정수장 위성통신설비</v>
          </cell>
          <cell r="B206" t="str">
            <v>정수장 위성통신설비</v>
          </cell>
          <cell r="D206">
            <v>1</v>
          </cell>
          <cell r="E206" t="str">
            <v>SET</v>
          </cell>
          <cell r="G206">
            <v>29800000</v>
          </cell>
        </row>
        <row r="207">
          <cell r="A207" t="str">
            <v>가압장 위성통신설비</v>
          </cell>
          <cell r="B207" t="str">
            <v>가압장 위성통신설비</v>
          </cell>
          <cell r="D207">
            <v>1</v>
          </cell>
          <cell r="E207" t="str">
            <v>SET</v>
          </cell>
          <cell r="G207">
            <v>29000000</v>
          </cell>
        </row>
        <row r="208">
          <cell r="A208" t="str">
            <v>정수장 ROUTER(MUX)</v>
          </cell>
          <cell r="B208" t="str">
            <v>정수장 ROUTER(MUX)</v>
          </cell>
          <cell r="D208">
            <v>1</v>
          </cell>
          <cell r="E208" t="str">
            <v>SET</v>
          </cell>
          <cell r="G208">
            <v>28000000</v>
          </cell>
        </row>
        <row r="209">
          <cell r="A209" t="str">
            <v>가압장 ROUTER(MUX)</v>
          </cell>
          <cell r="B209" t="str">
            <v>가압장 ROUTER(MUX)</v>
          </cell>
          <cell r="D209">
            <v>1</v>
          </cell>
          <cell r="E209" t="str">
            <v>SET</v>
          </cell>
          <cell r="G209">
            <v>26500000</v>
          </cell>
        </row>
        <row r="210">
          <cell r="A210" t="str">
            <v>HUB</v>
          </cell>
          <cell r="B210" t="str">
            <v>HUB</v>
          </cell>
          <cell r="D210">
            <v>1</v>
          </cell>
          <cell r="E210" t="str">
            <v>SET</v>
          </cell>
          <cell r="G210">
            <v>3500000</v>
          </cell>
        </row>
        <row r="211">
          <cell r="A211" t="str">
            <v>CSU</v>
          </cell>
          <cell r="B211" t="str">
            <v>CSU</v>
          </cell>
          <cell r="D211">
            <v>1</v>
          </cell>
          <cell r="E211" t="str">
            <v>SET</v>
          </cell>
          <cell r="G211">
            <v>4000000</v>
          </cell>
        </row>
        <row r="213">
          <cell r="A213" t="str">
            <v/>
          </cell>
        </row>
        <row r="214">
          <cell r="A214" t="str">
            <v xml:space="preserve"> 3. PRINTER류</v>
          </cell>
          <cell r="B214" t="str">
            <v xml:space="preserve"> 3. PRINTER류</v>
          </cell>
        </row>
        <row r="215">
          <cell r="A215" t="str">
            <v>PRINTER SERVER</v>
          </cell>
          <cell r="B215" t="str">
            <v>PRINTER SERVER</v>
          </cell>
          <cell r="D215">
            <v>1</v>
          </cell>
          <cell r="E215" t="str">
            <v>SET</v>
          </cell>
          <cell r="G215">
            <v>1100000</v>
          </cell>
        </row>
        <row r="216">
          <cell r="A216" t="str">
            <v>ALARM PRINTER</v>
          </cell>
          <cell r="B216" t="str">
            <v>ALARM PRINTER</v>
          </cell>
          <cell r="D216">
            <v>1</v>
          </cell>
          <cell r="E216" t="str">
            <v>SET</v>
          </cell>
          <cell r="G216">
            <v>3000000</v>
          </cell>
        </row>
        <row r="217">
          <cell r="A217" t="str">
            <v>LOGGING PRINTER</v>
          </cell>
          <cell r="B217" t="str">
            <v>LOGGING PRINTER</v>
          </cell>
          <cell r="D217">
            <v>1</v>
          </cell>
          <cell r="E217" t="str">
            <v>SET</v>
          </cell>
          <cell r="G217">
            <v>4968000</v>
          </cell>
        </row>
        <row r="218">
          <cell r="A218" t="str">
            <v>COLOR HARD COPIER</v>
          </cell>
          <cell r="B218" t="str">
            <v>COLOR HARD COPIER</v>
          </cell>
          <cell r="D218">
            <v>1</v>
          </cell>
          <cell r="E218" t="str">
            <v>SET</v>
          </cell>
          <cell r="G218">
            <v>9800000</v>
          </cell>
        </row>
        <row r="219">
          <cell r="A219" t="str">
            <v/>
          </cell>
        </row>
        <row r="220">
          <cell r="A220" t="str">
            <v xml:space="preserve"> 4. 감시제어 판넬</v>
          </cell>
          <cell r="B220" t="str">
            <v xml:space="preserve"> 4. 감시제어 판넬</v>
          </cell>
        </row>
        <row r="221">
          <cell r="A221" t="str">
            <v>밀양 GDP</v>
          </cell>
          <cell r="B221" t="str">
            <v>밀양 GDP</v>
          </cell>
          <cell r="D221">
            <v>1</v>
          </cell>
          <cell r="E221" t="str">
            <v>SET</v>
          </cell>
          <cell r="G221">
            <v>99900000</v>
          </cell>
        </row>
        <row r="222">
          <cell r="A222" t="str">
            <v>양산 GDP</v>
          </cell>
          <cell r="B222" t="str">
            <v>양산 GDP</v>
          </cell>
          <cell r="D222">
            <v>1</v>
          </cell>
          <cell r="E222" t="str">
            <v>SET</v>
          </cell>
          <cell r="G222">
            <v>85250000</v>
          </cell>
        </row>
        <row r="223">
          <cell r="A223" t="str">
            <v>밀양 NETWORK DRIVER</v>
          </cell>
          <cell r="B223" t="str">
            <v>밀양 NETWORK DRIVER</v>
          </cell>
          <cell r="D223">
            <v>1</v>
          </cell>
          <cell r="E223" t="str">
            <v>SET</v>
          </cell>
          <cell r="G223">
            <v>48000000</v>
          </cell>
        </row>
        <row r="224">
          <cell r="A224" t="str">
            <v>양산 NETWORK DRIVER</v>
          </cell>
          <cell r="B224" t="str">
            <v>양산 NETWORK DRIVER</v>
          </cell>
          <cell r="D224">
            <v>1</v>
          </cell>
          <cell r="E224" t="str">
            <v>SET</v>
          </cell>
          <cell r="G224">
            <v>46000000</v>
          </cell>
        </row>
        <row r="225">
          <cell r="A225" t="str">
            <v>여과지제어반(FCC)</v>
          </cell>
          <cell r="B225" t="str">
            <v>여과지제어반(FCC)</v>
          </cell>
          <cell r="D225">
            <v>1</v>
          </cell>
          <cell r="E225" t="str">
            <v>SET</v>
          </cell>
          <cell r="G225">
            <v>4980000</v>
          </cell>
        </row>
        <row r="226">
          <cell r="A226" t="str">
            <v>현장변환기반</v>
          </cell>
          <cell r="B226" t="str">
            <v>현장변환기반</v>
          </cell>
          <cell r="D226">
            <v>1</v>
          </cell>
          <cell r="E226" t="str">
            <v>SET</v>
          </cell>
          <cell r="G226">
            <v>750000</v>
          </cell>
        </row>
        <row r="227">
          <cell r="A227" t="str">
            <v>밧데리 외함360X570X720</v>
          </cell>
          <cell r="B227" t="str">
            <v>밧데리 외함</v>
          </cell>
          <cell r="C227" t="str">
            <v>360X570X720</v>
          </cell>
          <cell r="D227">
            <v>1</v>
          </cell>
          <cell r="E227" t="str">
            <v>면</v>
          </cell>
          <cell r="G227">
            <v>1900000</v>
          </cell>
        </row>
        <row r="228">
          <cell r="A228" t="str">
            <v>밧데리 외함500X750X800</v>
          </cell>
          <cell r="B228" t="str">
            <v>밧데리 외함</v>
          </cell>
          <cell r="C228" t="str">
            <v>500X750X800</v>
          </cell>
          <cell r="D228">
            <v>1</v>
          </cell>
          <cell r="E228" t="str">
            <v>면</v>
          </cell>
          <cell r="G228">
            <v>2000000</v>
          </cell>
        </row>
        <row r="229">
          <cell r="A229" t="str">
            <v>밧데리 외함800X750X1600</v>
          </cell>
          <cell r="B229" t="str">
            <v>밧데리 외함</v>
          </cell>
          <cell r="C229" t="str">
            <v>800X750X1600</v>
          </cell>
          <cell r="D229">
            <v>1</v>
          </cell>
          <cell r="E229" t="str">
            <v>면</v>
          </cell>
          <cell r="G229">
            <v>2100000</v>
          </cell>
        </row>
        <row r="230">
          <cell r="A230" t="str">
            <v>파이프 스텐숀</v>
          </cell>
          <cell r="B230" t="str">
            <v>파이프 스텐숀</v>
          </cell>
          <cell r="D230">
            <v>1</v>
          </cell>
          <cell r="E230" t="str">
            <v>개</v>
          </cell>
          <cell r="G230">
            <v>690000</v>
          </cell>
        </row>
        <row r="231">
          <cell r="A231" t="str">
            <v/>
          </cell>
        </row>
        <row r="232">
          <cell r="A232" t="str">
            <v xml:space="preserve"> 5. 취수탑 및 분기점 TM/TC 설비</v>
          </cell>
          <cell r="B232" t="str">
            <v xml:space="preserve"> 5. 취수탑 및 분기점 TM/TC 설비</v>
          </cell>
          <cell r="D232">
            <v>1</v>
          </cell>
          <cell r="E232" t="str">
            <v>SET</v>
          </cell>
        </row>
        <row r="233">
          <cell r="A233" t="str">
            <v>밀양댐 TM/TC SLAVE</v>
          </cell>
          <cell r="B233" t="str">
            <v>밀양댐 TM/TC SLAVE</v>
          </cell>
          <cell r="D233">
            <v>1</v>
          </cell>
          <cell r="E233" t="str">
            <v>SET</v>
          </cell>
          <cell r="G233">
            <v>18000000</v>
          </cell>
        </row>
        <row r="234">
          <cell r="A234" t="str">
            <v>교동 TM/TC SLAVE</v>
          </cell>
          <cell r="B234" t="str">
            <v>교동 TM/TC SLAVE</v>
          </cell>
          <cell r="D234">
            <v>1</v>
          </cell>
          <cell r="E234" t="str">
            <v>SET</v>
          </cell>
          <cell r="G234">
            <v>16000000</v>
          </cell>
        </row>
        <row r="235">
          <cell r="A235" t="str">
            <v>무안 TM/TC SLAVE</v>
          </cell>
          <cell r="B235" t="str">
            <v>무안 TM/TC SLAVE</v>
          </cell>
          <cell r="D235">
            <v>1</v>
          </cell>
          <cell r="E235" t="str">
            <v>SET</v>
          </cell>
          <cell r="G235">
            <v>16000000</v>
          </cell>
        </row>
        <row r="236">
          <cell r="A236" t="str">
            <v>하남 TM/TC SLAVE</v>
          </cell>
          <cell r="B236" t="str">
            <v>하남 TM/TC SLAVE</v>
          </cell>
          <cell r="D236">
            <v>1</v>
          </cell>
          <cell r="E236" t="str">
            <v>SET</v>
          </cell>
          <cell r="G236">
            <v>16000000</v>
          </cell>
        </row>
        <row r="237">
          <cell r="A237" t="str">
            <v>부곡 TM/TC SLAVE</v>
          </cell>
          <cell r="B237" t="str">
            <v>부곡 TM/TC SLAVE</v>
          </cell>
          <cell r="D237">
            <v>1</v>
          </cell>
          <cell r="E237" t="str">
            <v>SET</v>
          </cell>
          <cell r="G237">
            <v>16000000</v>
          </cell>
        </row>
        <row r="238">
          <cell r="A238" t="str">
            <v>영산 TM/TC SLAVE</v>
          </cell>
          <cell r="B238" t="str">
            <v>영산 TM/TC SLAVE</v>
          </cell>
          <cell r="D238">
            <v>1</v>
          </cell>
          <cell r="E238" t="str">
            <v>SET</v>
          </cell>
          <cell r="G238">
            <v>16000000</v>
          </cell>
        </row>
        <row r="239">
          <cell r="A239" t="str">
            <v>창녕 TM/TC SLAVE</v>
          </cell>
          <cell r="B239" t="str">
            <v>창녕 TM/TC SLAVE</v>
          </cell>
          <cell r="D239">
            <v>1</v>
          </cell>
          <cell r="E239" t="str">
            <v>SET</v>
          </cell>
          <cell r="G239">
            <v>16000000</v>
          </cell>
        </row>
        <row r="240">
          <cell r="A240" t="str">
            <v>양산취수탑 TM/TC SLAVE</v>
          </cell>
          <cell r="B240" t="str">
            <v>양산취수탑 TM/TC SLAVE</v>
          </cell>
          <cell r="D240">
            <v>1</v>
          </cell>
          <cell r="E240" t="str">
            <v>SET</v>
          </cell>
          <cell r="G240">
            <v>18000000</v>
          </cell>
        </row>
        <row r="241">
          <cell r="A241" t="str">
            <v/>
          </cell>
        </row>
        <row r="242">
          <cell r="A242" t="str">
            <v xml:space="preserve"> 6. 현장 계측기류</v>
          </cell>
          <cell r="B242" t="str">
            <v xml:space="preserve"> 6. 현장 계측기류</v>
          </cell>
        </row>
        <row r="243">
          <cell r="A243" t="str">
            <v>전자유량계(450A)</v>
          </cell>
          <cell r="B243" t="str">
            <v>전자유량계(450A)</v>
          </cell>
          <cell r="D243">
            <v>1</v>
          </cell>
          <cell r="E243" t="str">
            <v>SET</v>
          </cell>
          <cell r="G243">
            <v>23000000</v>
          </cell>
        </row>
        <row r="244">
          <cell r="A244" t="str">
            <v>전자유량계(300A)</v>
          </cell>
          <cell r="B244" t="str">
            <v>전자유량계(300A)</v>
          </cell>
          <cell r="D244">
            <v>1</v>
          </cell>
          <cell r="E244" t="str">
            <v>SET</v>
          </cell>
          <cell r="G244">
            <v>12500000</v>
          </cell>
        </row>
        <row r="245">
          <cell r="A245" t="str">
            <v>전자유량계(250A)</v>
          </cell>
          <cell r="B245" t="str">
            <v>전자유량계(250A)</v>
          </cell>
          <cell r="D245">
            <v>1</v>
          </cell>
          <cell r="E245" t="str">
            <v>SET</v>
          </cell>
          <cell r="G245">
            <v>11500000</v>
          </cell>
        </row>
        <row r="246">
          <cell r="A246" t="str">
            <v>전자유량계(150A)</v>
          </cell>
          <cell r="B246" t="str">
            <v>전자유량계(150A)</v>
          </cell>
          <cell r="D246">
            <v>1</v>
          </cell>
          <cell r="E246" t="str">
            <v>SET</v>
          </cell>
          <cell r="G246">
            <v>5650000</v>
          </cell>
        </row>
        <row r="247">
          <cell r="A247" t="str">
            <v>전자유량계(80A)</v>
          </cell>
          <cell r="B247" t="str">
            <v>전자유량계(80A)</v>
          </cell>
          <cell r="D247">
            <v>1</v>
          </cell>
          <cell r="E247" t="str">
            <v>SET</v>
          </cell>
          <cell r="G247">
            <v>3900000</v>
          </cell>
        </row>
        <row r="248">
          <cell r="A248" t="str">
            <v>전자유량계(25A)</v>
          </cell>
          <cell r="B248" t="str">
            <v>전자유량계(25A)</v>
          </cell>
          <cell r="D248">
            <v>1</v>
          </cell>
          <cell r="E248" t="str">
            <v>SET</v>
          </cell>
          <cell r="G248">
            <v>3750000</v>
          </cell>
        </row>
        <row r="249">
          <cell r="A249" t="str">
            <v>초음파유량계(1200A)</v>
          </cell>
          <cell r="B249" t="str">
            <v>초음파유량계(1200A)</v>
          </cell>
          <cell r="D249">
            <v>1</v>
          </cell>
          <cell r="E249" t="str">
            <v>SET</v>
          </cell>
          <cell r="G249">
            <v>18300000</v>
          </cell>
        </row>
        <row r="250">
          <cell r="A250" t="str">
            <v>초음파유량계(1000A)</v>
          </cell>
          <cell r="B250" t="str">
            <v>초음파유량계(1000A)</v>
          </cell>
          <cell r="D250">
            <v>1</v>
          </cell>
          <cell r="E250" t="str">
            <v>SET</v>
          </cell>
          <cell r="G250">
            <v>18300000</v>
          </cell>
        </row>
        <row r="251">
          <cell r="A251" t="str">
            <v>초음파유량계(800A)</v>
          </cell>
          <cell r="B251" t="str">
            <v>초음파유량계(800A)</v>
          </cell>
          <cell r="D251">
            <v>1</v>
          </cell>
          <cell r="E251" t="str">
            <v>SET</v>
          </cell>
          <cell r="G251">
            <v>18300000</v>
          </cell>
        </row>
        <row r="252">
          <cell r="A252" t="str">
            <v>초음파유량계(700A)</v>
          </cell>
          <cell r="B252" t="str">
            <v>초음파유량계(700A)</v>
          </cell>
          <cell r="D252">
            <v>1</v>
          </cell>
          <cell r="E252" t="str">
            <v>SET</v>
          </cell>
          <cell r="G252">
            <v>18300000</v>
          </cell>
        </row>
        <row r="253">
          <cell r="A253" t="str">
            <v>초음파유량계(600A)</v>
          </cell>
          <cell r="B253" t="str">
            <v>초음파유량계(600A)</v>
          </cell>
          <cell r="D253">
            <v>1</v>
          </cell>
          <cell r="E253" t="str">
            <v>SET</v>
          </cell>
          <cell r="G253">
            <v>18300000</v>
          </cell>
        </row>
        <row r="254">
          <cell r="A254" t="str">
            <v>초음파유량계(500A)</v>
          </cell>
          <cell r="B254" t="str">
            <v>초음파유량계(500A)</v>
          </cell>
          <cell r="D254">
            <v>1</v>
          </cell>
          <cell r="E254" t="str">
            <v>SET</v>
          </cell>
          <cell r="G254">
            <v>18300000</v>
          </cell>
        </row>
        <row r="255">
          <cell r="A255" t="str">
            <v>초음파유량계(450A)</v>
          </cell>
          <cell r="B255" t="str">
            <v>초음파유량계(450A)</v>
          </cell>
          <cell r="D255">
            <v>1</v>
          </cell>
          <cell r="E255" t="str">
            <v>SET</v>
          </cell>
          <cell r="G255">
            <v>18300000</v>
          </cell>
        </row>
        <row r="256">
          <cell r="A256" t="str">
            <v>초음파유량계(400A)</v>
          </cell>
          <cell r="B256" t="str">
            <v>초음파유량계(400A)</v>
          </cell>
          <cell r="D256">
            <v>1</v>
          </cell>
          <cell r="E256" t="str">
            <v>SET</v>
          </cell>
          <cell r="G256">
            <v>18300000</v>
          </cell>
        </row>
        <row r="257">
          <cell r="A257" t="str">
            <v>WEIR식유량계(파샬프롬)</v>
          </cell>
          <cell r="B257" t="str">
            <v>WEIR식유량계(파샬프롬)</v>
          </cell>
          <cell r="D257">
            <v>1</v>
          </cell>
          <cell r="E257" t="str">
            <v>SET</v>
          </cell>
          <cell r="G257">
            <v>6300000</v>
          </cell>
        </row>
        <row r="258">
          <cell r="A258" t="str">
            <v>초음파수위계</v>
          </cell>
          <cell r="B258" t="str">
            <v>초음파수위계</v>
          </cell>
          <cell r="D258">
            <v>1</v>
          </cell>
          <cell r="E258" t="str">
            <v>SET</v>
          </cell>
          <cell r="G258">
            <v>3700000</v>
          </cell>
        </row>
        <row r="259">
          <cell r="A259" t="str">
            <v>투입식수위계</v>
          </cell>
          <cell r="B259" t="str">
            <v>투입식수위계</v>
          </cell>
          <cell r="D259">
            <v>1</v>
          </cell>
          <cell r="E259" t="str">
            <v>SET</v>
          </cell>
          <cell r="G259">
            <v>3300000</v>
          </cell>
        </row>
        <row r="260">
          <cell r="A260" t="str">
            <v>레벨스위치</v>
          </cell>
          <cell r="B260" t="str">
            <v>레벨스위치</v>
          </cell>
          <cell r="D260">
            <v>1</v>
          </cell>
          <cell r="E260" t="str">
            <v>SET</v>
          </cell>
          <cell r="G260">
            <v>218000</v>
          </cell>
        </row>
        <row r="261">
          <cell r="A261" t="str">
            <v>압력전송기</v>
          </cell>
          <cell r="B261" t="str">
            <v>압력전송기</v>
          </cell>
          <cell r="D261">
            <v>1</v>
          </cell>
          <cell r="E261" t="str">
            <v>SET</v>
          </cell>
          <cell r="G261">
            <v>1800000</v>
          </cell>
        </row>
        <row r="262">
          <cell r="A262" t="str">
            <v>슬러지농도계(200A)</v>
          </cell>
          <cell r="B262" t="str">
            <v>슬러지농도계(200A)</v>
          </cell>
          <cell r="D262">
            <v>1</v>
          </cell>
          <cell r="E262" t="str">
            <v>SET</v>
          </cell>
          <cell r="G262">
            <v>22500000</v>
          </cell>
        </row>
        <row r="263">
          <cell r="A263" t="str">
            <v>슬러지농도계(150A)</v>
          </cell>
          <cell r="B263" t="str">
            <v>슬러지농도계(150A)</v>
          </cell>
          <cell r="D263">
            <v>1</v>
          </cell>
          <cell r="E263" t="str">
            <v>SET</v>
          </cell>
          <cell r="G263">
            <v>19300000</v>
          </cell>
        </row>
        <row r="264">
          <cell r="A264" t="str">
            <v>기록계</v>
          </cell>
          <cell r="B264" t="str">
            <v>기록계</v>
          </cell>
          <cell r="D264">
            <v>1</v>
          </cell>
          <cell r="E264" t="str">
            <v>SET</v>
          </cell>
          <cell r="G264">
            <v>2500000</v>
          </cell>
        </row>
        <row r="265">
          <cell r="A265" t="str">
            <v>UPS 전원용 피뢰기</v>
          </cell>
          <cell r="B265" t="str">
            <v>UPS 전원용 피뢰기</v>
          </cell>
          <cell r="D265">
            <v>1</v>
          </cell>
          <cell r="E265" t="str">
            <v>개</v>
          </cell>
          <cell r="G265">
            <v>2423000</v>
          </cell>
        </row>
        <row r="266">
          <cell r="A266" t="str">
            <v>장비 전원용 피뢰기</v>
          </cell>
          <cell r="B266" t="str">
            <v>장비 전원용 피뢰기</v>
          </cell>
          <cell r="D266">
            <v>1</v>
          </cell>
          <cell r="E266" t="str">
            <v>개</v>
          </cell>
          <cell r="G266">
            <v>585000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175000</v>
          </cell>
        </row>
        <row r="268">
          <cell r="A268" t="str">
            <v>통신(모뎀)용 피뢰기</v>
          </cell>
          <cell r="B268" t="str">
            <v>통신(모뎀)용 피뢰기</v>
          </cell>
          <cell r="D268">
            <v>1</v>
          </cell>
          <cell r="E268" t="str">
            <v>개</v>
          </cell>
          <cell r="G268">
            <v>180000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290000</v>
          </cell>
        </row>
        <row r="270">
          <cell r="A270" t="str">
            <v>탁도계</v>
          </cell>
          <cell r="B270" t="str">
            <v>탁도계</v>
          </cell>
          <cell r="D270">
            <v>1</v>
          </cell>
          <cell r="E270" t="str">
            <v>SET</v>
          </cell>
          <cell r="G270">
            <v>20547000</v>
          </cell>
        </row>
        <row r="271">
          <cell r="A271" t="str">
            <v>pH계</v>
          </cell>
          <cell r="B271" t="str">
            <v>pH계</v>
          </cell>
          <cell r="D271">
            <v>1</v>
          </cell>
          <cell r="E271" t="str">
            <v>SET</v>
          </cell>
          <cell r="G271">
            <v>5000000</v>
          </cell>
        </row>
        <row r="272">
          <cell r="A272" t="str">
            <v>잔류염소계(무시약식)</v>
          </cell>
          <cell r="B272" t="str">
            <v>잔류염소계(무시약식)</v>
          </cell>
          <cell r="D272">
            <v>1</v>
          </cell>
          <cell r="E272" t="str">
            <v>SET</v>
          </cell>
          <cell r="G272">
            <v>44000000</v>
          </cell>
        </row>
        <row r="273">
          <cell r="A273" t="str">
            <v>알카리도계</v>
          </cell>
          <cell r="B273" t="str">
            <v>알카리도계</v>
          </cell>
          <cell r="D273">
            <v>1</v>
          </cell>
          <cell r="E273" t="str">
            <v>SET</v>
          </cell>
          <cell r="G273">
            <v>35500000</v>
          </cell>
        </row>
        <row r="274">
          <cell r="A274" t="str">
            <v>전기전도계</v>
          </cell>
          <cell r="B274" t="str">
            <v>전기전도계</v>
          </cell>
          <cell r="D274">
            <v>1</v>
          </cell>
          <cell r="E274" t="str">
            <v>SET</v>
          </cell>
          <cell r="G274">
            <v>4400000</v>
          </cell>
        </row>
        <row r="275">
          <cell r="A275" t="str">
            <v>수온계</v>
          </cell>
          <cell r="B275" t="str">
            <v>수온계</v>
          </cell>
          <cell r="D275">
            <v>1</v>
          </cell>
          <cell r="E275" t="str">
            <v>SET</v>
          </cell>
          <cell r="G275">
            <v>850000</v>
          </cell>
        </row>
        <row r="276">
          <cell r="A276" t="str">
            <v>UV계</v>
          </cell>
          <cell r="B276" t="str">
            <v>UV계</v>
          </cell>
          <cell r="D276">
            <v>1</v>
          </cell>
          <cell r="E276" t="str">
            <v>SET</v>
          </cell>
          <cell r="G276">
            <v>17500000</v>
          </cell>
        </row>
        <row r="277">
          <cell r="A277" t="str">
            <v/>
          </cell>
        </row>
        <row r="278">
          <cell r="A278" t="str">
            <v xml:space="preserve"> 7. 유지관리 공구 및 예비 자재</v>
          </cell>
          <cell r="B278" t="str">
            <v xml:space="preserve"> 7. 유지관리 공구 및 예비 자재</v>
          </cell>
        </row>
        <row r="279">
          <cell r="A279" t="str">
            <v>예비 자재</v>
          </cell>
          <cell r="B279" t="str">
            <v>예비 자재</v>
          </cell>
          <cell r="D279">
            <v>1</v>
          </cell>
          <cell r="E279" t="str">
            <v>식</v>
          </cell>
          <cell r="G279">
            <v>110000000</v>
          </cell>
        </row>
        <row r="280">
          <cell r="A280" t="str">
            <v>POWER SUPPLY</v>
          </cell>
          <cell r="B280" t="str">
            <v>POWER SUPPLY</v>
          </cell>
          <cell r="D280">
            <v>1</v>
          </cell>
          <cell r="E280" t="str">
            <v>SET</v>
          </cell>
          <cell r="G280">
            <v>2200000</v>
          </cell>
        </row>
        <row r="281">
          <cell r="A281" t="str">
            <v>휴대용 초음파유량계</v>
          </cell>
          <cell r="B281" t="str">
            <v>휴대용 초음파유량계</v>
          </cell>
          <cell r="D281">
            <v>1</v>
          </cell>
          <cell r="E281" t="str">
            <v>SET</v>
          </cell>
          <cell r="G281">
            <v>22000000</v>
          </cell>
        </row>
        <row r="282">
          <cell r="A282" t="str">
            <v>휴대용 컴퓨터</v>
          </cell>
          <cell r="B282" t="str">
            <v>휴대용 컴퓨터</v>
          </cell>
          <cell r="D282">
            <v>1</v>
          </cell>
          <cell r="E282" t="str">
            <v>SET</v>
          </cell>
          <cell r="G282">
            <v>4300000</v>
          </cell>
        </row>
        <row r="283">
          <cell r="A283" t="str">
            <v>프로토콜 아날라이저</v>
          </cell>
          <cell r="B283" t="str">
            <v>프로토콜 아날라이저</v>
          </cell>
          <cell r="D283">
            <v>1</v>
          </cell>
          <cell r="E283" t="str">
            <v>SET</v>
          </cell>
          <cell r="G283">
            <v>37800000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580000</v>
          </cell>
        </row>
        <row r="285">
          <cell r="A285" t="str">
            <v>CIRCUIT DEBUGGER</v>
          </cell>
          <cell r="B285" t="str">
            <v>CIRCUIT DEBUGGER</v>
          </cell>
          <cell r="D285">
            <v>1</v>
          </cell>
          <cell r="E285" t="str">
            <v>SET</v>
          </cell>
          <cell r="G285">
            <v>8775000</v>
          </cell>
        </row>
        <row r="286">
          <cell r="A286" t="str">
            <v>DC VOLTAGE CURRENT STANDARD</v>
          </cell>
          <cell r="B286" t="str">
            <v>DC VOLTAGE CURRENT STANDARD</v>
          </cell>
          <cell r="D286">
            <v>1</v>
          </cell>
          <cell r="E286" t="str">
            <v>SET</v>
          </cell>
          <cell r="G286">
            <v>4815000</v>
          </cell>
        </row>
        <row r="287">
          <cell r="A287" t="str">
            <v>일반 공구세트</v>
          </cell>
          <cell r="B287" t="str">
            <v>일반 공구세트</v>
          </cell>
          <cell r="D287">
            <v>1</v>
          </cell>
          <cell r="E287" t="str">
            <v>SET</v>
          </cell>
          <cell r="G287">
            <v>700000</v>
          </cell>
        </row>
        <row r="288">
          <cell r="A288" t="str">
            <v/>
          </cell>
        </row>
        <row r="289">
          <cell r="A289" t="str">
            <v>Ⅱ. 방송통신 설비</v>
          </cell>
          <cell r="B289" t="str">
            <v>Ⅱ. 방송통신 설비</v>
          </cell>
        </row>
        <row r="290">
          <cell r="A290" t="str">
            <v xml:space="preserve"> 1. 교환기</v>
          </cell>
          <cell r="B290" t="str">
            <v xml:space="preserve"> 1. 교환기</v>
          </cell>
          <cell r="G290">
            <v>0</v>
          </cell>
        </row>
        <row r="291">
          <cell r="A291" t="str">
            <v>밀양 전자식 교환기</v>
          </cell>
          <cell r="B291" t="str">
            <v>밀양 전자식 교환기</v>
          </cell>
          <cell r="D291">
            <v>1</v>
          </cell>
          <cell r="E291" t="str">
            <v>SET</v>
          </cell>
          <cell r="G291">
            <v>60541000</v>
          </cell>
        </row>
        <row r="292">
          <cell r="A292" t="str">
            <v>양산 전자식 교환기</v>
          </cell>
          <cell r="B292" t="str">
            <v>양산 전자식 교환기</v>
          </cell>
          <cell r="D292">
            <v>1</v>
          </cell>
          <cell r="E292" t="str">
            <v>SET</v>
          </cell>
          <cell r="G292">
            <v>7218180</v>
          </cell>
        </row>
        <row r="293">
          <cell r="A293" t="str">
            <v/>
          </cell>
        </row>
        <row r="294">
          <cell r="A294" t="str">
            <v xml:space="preserve"> 2. 방송 AMP</v>
          </cell>
          <cell r="B294" t="str">
            <v xml:space="preserve"> 2. 방송 AMP</v>
          </cell>
        </row>
        <row r="295">
          <cell r="A295" t="str">
            <v>MONITOR UNIT7CCT</v>
          </cell>
          <cell r="B295" t="str">
            <v>MONITOR UNIT</v>
          </cell>
          <cell r="C295" t="str">
            <v>7CCT</v>
          </cell>
          <cell r="D295">
            <v>1</v>
          </cell>
          <cell r="E295" t="str">
            <v>EA</v>
          </cell>
          <cell r="G295">
            <v>179000</v>
          </cell>
        </row>
        <row r="296">
          <cell r="A296" t="str">
            <v>AUTO BLOWER20CCT</v>
          </cell>
          <cell r="B296" t="str">
            <v>AUTO BLOWER</v>
          </cell>
          <cell r="C296" t="str">
            <v>20CCT</v>
          </cell>
          <cell r="D296">
            <v>1</v>
          </cell>
          <cell r="E296" t="str">
            <v>EA</v>
          </cell>
          <cell r="G296">
            <v>128000</v>
          </cell>
        </row>
        <row r="297">
          <cell r="A297" t="str">
            <v>EMERGENCY UNITW/MIC</v>
          </cell>
          <cell r="B297" t="str">
            <v>EMERGENCY UNIT</v>
          </cell>
          <cell r="C297" t="str">
            <v>W/MIC</v>
          </cell>
          <cell r="D297">
            <v>1</v>
          </cell>
          <cell r="E297" t="str">
            <v>EA</v>
          </cell>
          <cell r="G297">
            <v>200000</v>
          </cell>
        </row>
        <row r="298">
          <cell r="A298" t="str">
            <v>MATRIX UNIT20CCT</v>
          </cell>
          <cell r="B298" t="str">
            <v>MATRIX UNIT</v>
          </cell>
          <cell r="C298" t="str">
            <v>20CCT</v>
          </cell>
          <cell r="D298">
            <v>1</v>
          </cell>
          <cell r="E298" t="str">
            <v>EA</v>
          </cell>
          <cell r="G298">
            <v>200000</v>
          </cell>
        </row>
        <row r="299">
          <cell r="A299" t="str">
            <v>EM SPEAKER SELECTOR20CCT</v>
          </cell>
          <cell r="B299" t="str">
            <v>EM SPEAKER SELECTOR</v>
          </cell>
          <cell r="C299" t="str">
            <v>20CCT</v>
          </cell>
          <cell r="D299">
            <v>1</v>
          </cell>
          <cell r="E299" t="str">
            <v>EA</v>
          </cell>
          <cell r="G299">
            <v>200000</v>
          </cell>
        </row>
        <row r="300">
          <cell r="A300" t="str">
            <v>SPEAKER SELECTOR20CCT</v>
          </cell>
          <cell r="B300" t="str">
            <v>SPEAKER SELECTOR</v>
          </cell>
          <cell r="C300" t="str">
            <v>20CCT</v>
          </cell>
          <cell r="D300">
            <v>1</v>
          </cell>
          <cell r="E300" t="str">
            <v>EA</v>
          </cell>
          <cell r="G300">
            <v>175000</v>
          </cell>
        </row>
        <row r="301">
          <cell r="A301" t="str">
            <v>SIREN/CHIME민방위 규격</v>
          </cell>
          <cell r="B301" t="str">
            <v>SIREN/CHIME</v>
          </cell>
          <cell r="C301" t="str">
            <v>민방위 규격</v>
          </cell>
          <cell r="D301">
            <v>1</v>
          </cell>
          <cell r="E301" t="str">
            <v>EA</v>
          </cell>
          <cell r="G301">
            <v>140000</v>
          </cell>
        </row>
        <row r="302">
          <cell r="A302" t="str">
            <v>AM/FM TUNERDIGITAL</v>
          </cell>
          <cell r="B302" t="str">
            <v>AM/FM TUNER</v>
          </cell>
          <cell r="C302" t="str">
            <v>DIGITAL</v>
          </cell>
          <cell r="D302">
            <v>1</v>
          </cell>
          <cell r="E302" t="str">
            <v>EA</v>
          </cell>
          <cell r="G302">
            <v>210000</v>
          </cell>
        </row>
        <row r="303">
          <cell r="A303" t="str">
            <v>CASSETTE DECKDOUBLE DECK</v>
          </cell>
          <cell r="B303" t="str">
            <v>CASSETTE DECK</v>
          </cell>
          <cell r="C303" t="str">
            <v>DOUBLE DECK</v>
          </cell>
          <cell r="D303">
            <v>1</v>
          </cell>
          <cell r="E303" t="str">
            <v>EA</v>
          </cell>
          <cell r="G303">
            <v>350000</v>
          </cell>
        </row>
        <row r="304">
          <cell r="A304" t="str">
            <v>COMPACT DISC PLAYER1 CD</v>
          </cell>
          <cell r="B304" t="str">
            <v>COMPACT DISC PLAYER</v>
          </cell>
          <cell r="C304" t="str">
            <v>1 CD</v>
          </cell>
          <cell r="D304">
            <v>1</v>
          </cell>
          <cell r="E304" t="str">
            <v>EA</v>
          </cell>
          <cell r="G304">
            <v>340000</v>
          </cell>
        </row>
        <row r="305">
          <cell r="A305" t="str">
            <v>MIXER PRE AMP7IN/2OUT</v>
          </cell>
          <cell r="B305" t="str">
            <v>MIXER PRE AMP</v>
          </cell>
          <cell r="C305" t="str">
            <v>7IN/2OUT</v>
          </cell>
          <cell r="D305">
            <v>1</v>
          </cell>
          <cell r="E305" t="str">
            <v>EA</v>
          </cell>
          <cell r="G305">
            <v>387000</v>
          </cell>
        </row>
        <row r="306">
          <cell r="A306" t="str">
            <v>SIGNAL EXCHANGER4CCT</v>
          </cell>
          <cell r="B306" t="str">
            <v>SIGNAL EXCHANGER</v>
          </cell>
          <cell r="C306" t="str">
            <v>4CCT</v>
          </cell>
          <cell r="D306">
            <v>1</v>
          </cell>
          <cell r="E306" t="str">
            <v>EA</v>
          </cell>
          <cell r="G306">
            <v>250000</v>
          </cell>
        </row>
        <row r="307">
          <cell r="A307" t="str">
            <v>POWER AMP240W</v>
          </cell>
          <cell r="B307" t="str">
            <v>POWER AMP</v>
          </cell>
          <cell r="C307" t="str">
            <v>240W</v>
          </cell>
          <cell r="D307">
            <v>1</v>
          </cell>
          <cell r="E307" t="str">
            <v>EA</v>
          </cell>
          <cell r="G307">
            <v>513000</v>
          </cell>
        </row>
        <row r="308">
          <cell r="A308" t="str">
            <v>RELAY GROUP20CCT</v>
          </cell>
          <cell r="B308" t="str">
            <v>RELAY GROUP</v>
          </cell>
          <cell r="C308" t="str">
            <v>20CCT</v>
          </cell>
          <cell r="D308">
            <v>1</v>
          </cell>
          <cell r="E308" t="str">
            <v>EA</v>
          </cell>
          <cell r="G308">
            <v>290000</v>
          </cell>
        </row>
        <row r="309">
          <cell r="A309" t="str">
            <v>TERMINAL BOARD30회로</v>
          </cell>
          <cell r="B309" t="str">
            <v>TERMINAL BOARD</v>
          </cell>
          <cell r="C309" t="str">
            <v>30회로</v>
          </cell>
          <cell r="D309">
            <v>1</v>
          </cell>
          <cell r="E309" t="str">
            <v>EA</v>
          </cell>
          <cell r="G309">
            <v>240000</v>
          </cell>
        </row>
        <row r="310">
          <cell r="A310" t="str">
            <v>AUTO CHARGER3A</v>
          </cell>
          <cell r="B310" t="str">
            <v>AUTO CHARGER</v>
          </cell>
          <cell r="C310" t="str">
            <v>3A</v>
          </cell>
          <cell r="D310">
            <v>1</v>
          </cell>
          <cell r="E310" t="str">
            <v>EA</v>
          </cell>
          <cell r="G310">
            <v>267000</v>
          </cell>
        </row>
        <row r="311">
          <cell r="A311" t="str">
            <v>POWER DISTRIBUTORAC/DC</v>
          </cell>
          <cell r="B311" t="str">
            <v>POWER DISTRIBUTOR</v>
          </cell>
          <cell r="C311" t="str">
            <v>AC/DC</v>
          </cell>
          <cell r="D311">
            <v>1</v>
          </cell>
          <cell r="E311" t="str">
            <v>EA</v>
          </cell>
          <cell r="G311">
            <v>380000</v>
          </cell>
        </row>
        <row r="312">
          <cell r="A312" t="str">
            <v>AUDIO DISTRIBUTOR AMP1 ; 10</v>
          </cell>
          <cell r="B312" t="str">
            <v>AUDIO DISTRIBUTOR AMP</v>
          </cell>
          <cell r="C312" t="str">
            <v>1 ; 10</v>
          </cell>
          <cell r="D312">
            <v>1</v>
          </cell>
          <cell r="E312" t="str">
            <v>EA</v>
          </cell>
          <cell r="G312">
            <v>380000</v>
          </cell>
        </row>
        <row r="313">
          <cell r="A313" t="str">
            <v>RACK CABINETAL/STEEL</v>
          </cell>
          <cell r="B313" t="str">
            <v>RACK CABINET</v>
          </cell>
          <cell r="C313" t="str">
            <v>AL/STEEL</v>
          </cell>
          <cell r="D313">
            <v>1</v>
          </cell>
          <cell r="E313" t="str">
            <v>EA</v>
          </cell>
          <cell r="G313">
            <v>550000</v>
          </cell>
        </row>
        <row r="314">
          <cell r="A314" t="str">
            <v>MICROPHONEAT-818</v>
          </cell>
          <cell r="B314" t="str">
            <v>MICROPHONE</v>
          </cell>
          <cell r="C314" t="str">
            <v>AT-818</v>
          </cell>
          <cell r="D314">
            <v>1</v>
          </cell>
          <cell r="E314" t="str">
            <v>EA</v>
          </cell>
          <cell r="G314">
            <v>50000</v>
          </cell>
        </row>
        <row r="315">
          <cell r="A315" t="str">
            <v>EM BATTERY &amp; CASE12V 100AH</v>
          </cell>
          <cell r="B315" t="str">
            <v>EM BATTERY &amp; CASE</v>
          </cell>
          <cell r="C315" t="str">
            <v>12V 100AH</v>
          </cell>
          <cell r="D315">
            <v>1</v>
          </cell>
          <cell r="E315" t="str">
            <v>EA</v>
          </cell>
          <cell r="G315">
            <v>300000</v>
          </cell>
        </row>
        <row r="316">
          <cell r="A316" t="str">
            <v>MIC EXT CORDL-10M</v>
          </cell>
          <cell r="B316" t="str">
            <v>MIC EXT CORD</v>
          </cell>
          <cell r="C316" t="str">
            <v>L-10M</v>
          </cell>
          <cell r="D316">
            <v>1</v>
          </cell>
          <cell r="E316" t="str">
            <v>EA</v>
          </cell>
          <cell r="G316">
            <v>20000</v>
          </cell>
        </row>
        <row r="317">
          <cell r="A317" t="str">
            <v>MIC STANDDESK</v>
          </cell>
          <cell r="B317" t="str">
            <v>MIC STAND</v>
          </cell>
          <cell r="C317" t="str">
            <v>DESK</v>
          </cell>
          <cell r="D317">
            <v>1</v>
          </cell>
          <cell r="E317" t="str">
            <v>EA</v>
          </cell>
          <cell r="G317">
            <v>30000</v>
          </cell>
        </row>
        <row r="318">
          <cell r="A318" t="str">
            <v/>
          </cell>
        </row>
      </sheetData>
      <sheetData sheetId="10" refreshError="1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마그넷대구 (7)"/>
      <sheetName val="마그넷대구 (6)"/>
      <sheetName val="내역동락확정"/>
      <sheetName val="대비일산연수"/>
      <sheetName val="계약내역서"/>
      <sheetName val="내역동락"/>
      <sheetName val="내역동락기본"/>
      <sheetName val="입찰결과(확정) (2)"/>
      <sheetName val="입찰결과(최종확정)"/>
      <sheetName val="내역총괄(최종) (2)"/>
      <sheetName val="기안용지 (2)"/>
      <sheetName val="대비일산"/>
      <sheetName val="연수내역"/>
      <sheetName val="연수내역원본"/>
      <sheetName val="연수내역총괄"/>
      <sheetName val="연수대구비교 (2)"/>
      <sheetName val="강남셔터내역"/>
      <sheetName val="대비연수대구"/>
      <sheetName val="동락내역확정"/>
      <sheetName val="동락내역"/>
      <sheetName val="포항점 (롯데폼) (2)"/>
      <sheetName val="마그넷대구 (5)"/>
      <sheetName val="마그넷대구 (4)"/>
      <sheetName val="포항점"/>
      <sheetName val="울산고속"/>
      <sheetName val="견적서"/>
      <sheetName val="포항점 (롯데폼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2공구산출내역"/>
      <sheetName val="2공구원가계산"/>
      <sheetName val="2______"/>
      <sheetName val="데이타"/>
      <sheetName val="104동"/>
      <sheetName val="일위대가"/>
      <sheetName val="대목"/>
      <sheetName val="기자재비"/>
      <sheetName val="골조시행"/>
      <sheetName val="단가표"/>
      <sheetName val="내역"/>
      <sheetName val="예산내역"/>
      <sheetName val="총괄수지표"/>
      <sheetName val="을"/>
      <sheetName val="견적서"/>
      <sheetName val="식재일위대가"/>
      <sheetName val="내역서2안"/>
      <sheetName val="1차설계변경내역"/>
      <sheetName val="2차1차"/>
      <sheetName val="일위대가표"/>
      <sheetName val="기초일위대가"/>
      <sheetName val="단가대비표"/>
      <sheetName val="b_balju"/>
      <sheetName val="공통가설"/>
      <sheetName val="건축내역"/>
      <sheetName val="10월"/>
      <sheetName val="FB25JN"/>
      <sheetName val="70%"/>
      <sheetName val="b_balju-단가단가단가"/>
      <sheetName val="기성내역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5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포항점"/>
      <sheetName val="울산고속"/>
      <sheetName val="견적서"/>
      <sheetName val="포항점 (롯데폼)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36.xml><?xml version="1.0" encoding="utf-8"?>
<externalLink xmlns="http://schemas.openxmlformats.org/spreadsheetml/2006/main">
  <externalBook xmlns:r="http://schemas.openxmlformats.org/officeDocument/2006/relationships" r:id="rId1">
    <sheetNames>
      <sheetName val="합천내역"/>
      <sheetName val="표지"/>
      <sheetName val="공사원가계산서"/>
      <sheetName val="조정실"/>
      <sheetName val="스튜디오"/>
      <sheetName val="편집실"/>
      <sheetName val="시설자재"/>
      <sheetName val="조명"/>
      <sheetName val="대강당"/>
      <sheetName val="시청각실"/>
      <sheetName val="95_1차_시스템"/>
      <sheetName val="합천원가"/>
      <sheetName val="기계경비(시간당)"/>
      <sheetName val="램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37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EACT10"/>
      <sheetName val="공종별 (2)"/>
      <sheetName val="위치별"/>
      <sheetName val="인테리어 내역수량집계"/>
      <sheetName val="Sheet1"/>
      <sheetName val="DATA-1"/>
      <sheetName val="합천내역"/>
    </sheetNames>
    <sheetDataSet>
      <sheetData sheetId="0" refreshError="1"/>
      <sheetData sheetId="1" refreshError="1">
        <row r="1">
          <cell r="A1" t="str">
            <v>F_CODE</v>
          </cell>
          <cell r="B1" t="str">
            <v>F_SEQ</v>
          </cell>
          <cell r="C1" t="str">
            <v>F_CODE1</v>
          </cell>
          <cell r="D1" t="str">
            <v>F_NAME</v>
          </cell>
          <cell r="E1" t="str">
            <v>F_STAD</v>
          </cell>
          <cell r="F1" t="str">
            <v>F_UNIT</v>
          </cell>
          <cell r="G1" t="str">
            <v>F_QUAN</v>
          </cell>
          <cell r="H1" t="str">
            <v>F_CST</v>
          </cell>
          <cell r="I1" t="str">
            <v>F_LABOR</v>
          </cell>
          <cell r="J1" t="str">
            <v>F_EXPEN</v>
          </cell>
        </row>
        <row r="2">
          <cell r="A2" t="str">
            <v>010101</v>
          </cell>
          <cell r="B2" t="str">
            <v>44</v>
          </cell>
          <cell r="C2" t="str">
            <v>3908051</v>
          </cell>
          <cell r="D2" t="str">
            <v>화강석(통석) (ROUND)</v>
          </cell>
          <cell r="E2" t="str">
            <v>W=250</v>
          </cell>
          <cell r="F2" t="str">
            <v>M</v>
          </cell>
          <cell r="G2">
            <v>5.5</v>
          </cell>
          <cell r="H2">
            <v>140000</v>
          </cell>
        </row>
        <row r="3">
          <cell r="A3" t="str">
            <v>010101</v>
          </cell>
          <cell r="B3" t="str">
            <v>46</v>
          </cell>
          <cell r="C3" t="str">
            <v>3908052</v>
          </cell>
          <cell r="D3" t="str">
            <v>화강석(통석)</v>
          </cell>
          <cell r="E3" t="str">
            <v>W=200</v>
          </cell>
          <cell r="F3" t="str">
            <v>M</v>
          </cell>
          <cell r="G3">
            <v>4.4000000000000004</v>
          </cell>
          <cell r="H3">
            <v>110000</v>
          </cell>
        </row>
        <row r="4">
          <cell r="A4" t="str">
            <v>010101</v>
          </cell>
          <cell r="B4" t="str">
            <v>48</v>
          </cell>
          <cell r="C4" t="str">
            <v>3908053</v>
          </cell>
          <cell r="D4" t="str">
            <v>화강석(통석) (ROUND)</v>
          </cell>
          <cell r="E4" t="str">
            <v>W=200</v>
          </cell>
          <cell r="F4" t="str">
            <v>M</v>
          </cell>
          <cell r="G4">
            <v>19</v>
          </cell>
          <cell r="H4">
            <v>140000</v>
          </cell>
        </row>
        <row r="5">
          <cell r="A5" t="str">
            <v>010101</v>
          </cell>
          <cell r="B5" t="str">
            <v>38</v>
          </cell>
          <cell r="C5" t="str">
            <v>3908054</v>
          </cell>
          <cell r="D5" t="str">
            <v>가평석(버너) (ROUND)</v>
          </cell>
          <cell r="E5" t="str">
            <v>T=40</v>
          </cell>
          <cell r="F5" t="str">
            <v>M</v>
          </cell>
          <cell r="G5">
            <v>28.3</v>
          </cell>
          <cell r="H5">
            <v>130000</v>
          </cell>
        </row>
        <row r="6">
          <cell r="A6" t="str">
            <v>010101</v>
          </cell>
          <cell r="B6" t="str">
            <v>40</v>
          </cell>
          <cell r="C6" t="str">
            <v>3908055</v>
          </cell>
          <cell r="D6" t="str">
            <v>가평석(버너) (ROUND)</v>
          </cell>
          <cell r="E6" t="str">
            <v>T=24 , H=310</v>
          </cell>
          <cell r="F6" t="str">
            <v>M</v>
          </cell>
          <cell r="G6">
            <v>28.3</v>
          </cell>
          <cell r="H6">
            <v>60000</v>
          </cell>
        </row>
        <row r="7">
          <cell r="A7" t="str">
            <v>010101</v>
          </cell>
          <cell r="B7" t="str">
            <v>30</v>
          </cell>
          <cell r="C7" t="str">
            <v>3908057</v>
          </cell>
          <cell r="D7" t="str">
            <v>가평석(버너)</v>
          </cell>
          <cell r="E7" t="str">
            <v>T=40</v>
          </cell>
          <cell r="F7" t="str">
            <v>M</v>
          </cell>
          <cell r="G7">
            <v>12.11</v>
          </cell>
          <cell r="H7">
            <v>100000</v>
          </cell>
        </row>
        <row r="8">
          <cell r="A8" t="str">
            <v>010101</v>
          </cell>
          <cell r="B8" t="str">
            <v>32</v>
          </cell>
          <cell r="C8" t="str">
            <v>3908058</v>
          </cell>
          <cell r="D8" t="str">
            <v>가평석(버너)</v>
          </cell>
          <cell r="E8" t="str">
            <v>T=24</v>
          </cell>
          <cell r="F8" t="str">
            <v>M</v>
          </cell>
          <cell r="G8">
            <v>43.2</v>
          </cell>
          <cell r="H8">
            <v>52000</v>
          </cell>
        </row>
        <row r="9">
          <cell r="A9" t="str">
            <v>010101</v>
          </cell>
          <cell r="B9" t="str">
            <v>34</v>
          </cell>
          <cell r="C9" t="str">
            <v>3908059</v>
          </cell>
          <cell r="D9" t="str">
            <v>가평석(버너)</v>
          </cell>
          <cell r="E9" t="str">
            <v>T=50,W=150</v>
          </cell>
          <cell r="F9" t="str">
            <v>M</v>
          </cell>
          <cell r="G9">
            <v>7.6</v>
          </cell>
          <cell r="H9">
            <v>50000</v>
          </cell>
        </row>
        <row r="10">
          <cell r="A10" t="str">
            <v>010101</v>
          </cell>
          <cell r="B10" t="str">
            <v>36</v>
          </cell>
          <cell r="C10" t="str">
            <v>3908060</v>
          </cell>
          <cell r="D10" t="str">
            <v>가평석(버너)</v>
          </cell>
          <cell r="E10" t="str">
            <v>T=50,W=100</v>
          </cell>
          <cell r="F10" t="str">
            <v>M</v>
          </cell>
          <cell r="G10">
            <v>23.2</v>
          </cell>
          <cell r="H10">
            <v>35000</v>
          </cell>
        </row>
        <row r="11">
          <cell r="A11" t="str">
            <v>010101</v>
          </cell>
          <cell r="B11" t="str">
            <v>50</v>
          </cell>
          <cell r="C11" t="str">
            <v>3908062</v>
          </cell>
          <cell r="D11" t="str">
            <v>단높임</v>
          </cell>
          <cell r="F11" t="str">
            <v>M</v>
          </cell>
          <cell r="G11">
            <v>5.3</v>
          </cell>
          <cell r="H11">
            <v>50000</v>
          </cell>
        </row>
        <row r="12">
          <cell r="A12" t="str">
            <v>010101</v>
          </cell>
          <cell r="B12" t="str">
            <v>23</v>
          </cell>
          <cell r="C12" t="str">
            <v>3910139</v>
          </cell>
          <cell r="D12" t="str">
            <v>스프러스판넬</v>
          </cell>
          <cell r="F12" t="str">
            <v>M2</v>
          </cell>
          <cell r="G12">
            <v>25.85</v>
          </cell>
          <cell r="H12">
            <v>250000</v>
          </cell>
        </row>
        <row r="13">
          <cell r="A13" t="str">
            <v>010101</v>
          </cell>
          <cell r="B13" t="str">
            <v>17</v>
          </cell>
          <cell r="C13" t="str">
            <v>4908001</v>
          </cell>
          <cell r="D13" t="str">
            <v>석재붙임(바닥) ST-1</v>
          </cell>
          <cell r="E13" t="str">
            <v>크리마 마필</v>
          </cell>
          <cell r="F13" t="str">
            <v>M2</v>
          </cell>
          <cell r="G13">
            <v>54.11</v>
          </cell>
          <cell r="H13">
            <v>68200</v>
          </cell>
          <cell r="I13">
            <v>34078</v>
          </cell>
          <cell r="J13">
            <v>0</v>
          </cell>
        </row>
        <row r="14">
          <cell r="A14" t="str">
            <v>010101</v>
          </cell>
          <cell r="B14" t="str">
            <v>16</v>
          </cell>
          <cell r="C14" t="str">
            <v>4908002</v>
          </cell>
          <cell r="D14" t="str">
            <v>석재붙임(바닥)</v>
          </cell>
          <cell r="E14" t="str">
            <v>ST-2, W=150</v>
          </cell>
          <cell r="F14" t="str">
            <v>M</v>
          </cell>
          <cell r="G14">
            <v>36.520000000000003</v>
          </cell>
          <cell r="H14">
            <v>13500</v>
          </cell>
          <cell r="I14">
            <v>8627</v>
          </cell>
          <cell r="J14">
            <v>0</v>
          </cell>
        </row>
        <row r="15">
          <cell r="A15" t="str">
            <v>010101</v>
          </cell>
          <cell r="B15" t="str">
            <v>15</v>
          </cell>
          <cell r="C15" t="str">
            <v>4908003</v>
          </cell>
          <cell r="D15" t="str">
            <v>석재붙임(바닥) 패턴깔기</v>
          </cell>
          <cell r="E15" t="str">
            <v>ST-1, ST-3</v>
          </cell>
          <cell r="F15" t="str">
            <v>M2</v>
          </cell>
          <cell r="G15">
            <v>358.6</v>
          </cell>
          <cell r="H15">
            <v>141900</v>
          </cell>
          <cell r="I15">
            <v>80379</v>
          </cell>
          <cell r="J15">
            <v>0</v>
          </cell>
        </row>
        <row r="16">
          <cell r="A16" t="str">
            <v>010101</v>
          </cell>
          <cell r="B16" t="str">
            <v>19</v>
          </cell>
          <cell r="C16" t="str">
            <v>4908005</v>
          </cell>
          <cell r="D16" t="str">
            <v>석재붙임(바닥) SILL</v>
          </cell>
          <cell r="E16" t="str">
            <v>ST-7</v>
          </cell>
          <cell r="F16" t="str">
            <v>M</v>
          </cell>
          <cell r="G16">
            <v>1.8</v>
          </cell>
          <cell r="H16">
            <v>11850</v>
          </cell>
          <cell r="I16">
            <v>44467</v>
          </cell>
          <cell r="J16">
            <v>0</v>
          </cell>
        </row>
        <row r="17">
          <cell r="A17" t="str">
            <v>010101</v>
          </cell>
          <cell r="B17" t="str">
            <v>41</v>
          </cell>
          <cell r="C17" t="str">
            <v>4908061</v>
          </cell>
          <cell r="D17" t="str">
            <v>가평석(욕탕내부)</v>
          </cell>
          <cell r="E17" t="str">
            <v>T=24,H=600</v>
          </cell>
          <cell r="F17" t="str">
            <v>M</v>
          </cell>
          <cell r="G17">
            <v>5.3</v>
          </cell>
          <cell r="H17">
            <v>41573</v>
          </cell>
          <cell r="I17">
            <v>19723</v>
          </cell>
          <cell r="J17">
            <v>127</v>
          </cell>
        </row>
        <row r="18">
          <cell r="A18" t="str">
            <v>010101</v>
          </cell>
          <cell r="B18" t="str">
            <v>26</v>
          </cell>
          <cell r="C18" t="str">
            <v>4908191</v>
          </cell>
          <cell r="D18" t="str">
            <v>화강석트렌치</v>
          </cell>
          <cell r="E18" t="str">
            <v>T=30MM W:100</v>
          </cell>
          <cell r="F18" t="str">
            <v>M</v>
          </cell>
          <cell r="G18">
            <v>60.25</v>
          </cell>
          <cell r="H18">
            <v>8853</v>
          </cell>
          <cell r="I18">
            <v>4010</v>
          </cell>
          <cell r="J18">
            <v>33</v>
          </cell>
        </row>
        <row r="19">
          <cell r="A19" t="str">
            <v>010101</v>
          </cell>
          <cell r="B19" t="str">
            <v>28</v>
          </cell>
          <cell r="C19" t="str">
            <v>4908192</v>
          </cell>
          <cell r="D19" t="str">
            <v>화강석트렌치(ROUND)</v>
          </cell>
          <cell r="E19" t="str">
            <v>T=30MM W:100</v>
          </cell>
          <cell r="F19" t="str">
            <v>M</v>
          </cell>
          <cell r="G19">
            <v>23.52</v>
          </cell>
          <cell r="H19">
            <v>11460</v>
          </cell>
          <cell r="I19">
            <v>6209</v>
          </cell>
          <cell r="J19">
            <v>33</v>
          </cell>
        </row>
        <row r="20">
          <cell r="A20" t="str">
            <v>010101</v>
          </cell>
          <cell r="B20" t="str">
            <v>5</v>
          </cell>
          <cell r="C20" t="str">
            <v>4908683</v>
          </cell>
          <cell r="D20" t="str">
            <v>석재붙임(가평석,버너)</v>
          </cell>
          <cell r="E20" t="str">
            <v>ST-7</v>
          </cell>
          <cell r="F20" t="str">
            <v>M2</v>
          </cell>
          <cell r="G20">
            <v>124.21</v>
          </cell>
          <cell r="H20">
            <v>75900</v>
          </cell>
          <cell r="I20">
            <v>45977</v>
          </cell>
          <cell r="J20">
            <v>0</v>
          </cell>
        </row>
        <row r="21">
          <cell r="A21" t="str">
            <v>010101</v>
          </cell>
          <cell r="B21" t="str">
            <v>3</v>
          </cell>
          <cell r="C21" t="str">
            <v>4909050</v>
          </cell>
          <cell r="D21" t="str">
            <v>타일붙임(R.A.K CERAMICS 619)</v>
          </cell>
          <cell r="E21" t="str">
            <v>TL-1</v>
          </cell>
          <cell r="F21" t="str">
            <v>M2</v>
          </cell>
          <cell r="G21">
            <v>15.26</v>
          </cell>
          <cell r="H21">
            <v>15024</v>
          </cell>
          <cell r="I21">
            <v>19902</v>
          </cell>
          <cell r="J21">
            <v>220</v>
          </cell>
        </row>
        <row r="22">
          <cell r="A22" t="str">
            <v>010101</v>
          </cell>
          <cell r="B22" t="str">
            <v>4</v>
          </cell>
          <cell r="C22" t="str">
            <v>4909052</v>
          </cell>
          <cell r="D22" t="str">
            <v>타일붙임(수입 COLOR CHARTR-1</v>
          </cell>
          <cell r="E22" t="str">
            <v>TL-3 (모자익)</v>
          </cell>
          <cell r="F22" t="str">
            <v>M2</v>
          </cell>
          <cell r="G22">
            <v>68.53</v>
          </cell>
          <cell r="H22">
            <v>34824</v>
          </cell>
          <cell r="I22">
            <v>19902</v>
          </cell>
          <cell r="J22">
            <v>220</v>
          </cell>
        </row>
        <row r="23">
          <cell r="A23" t="str">
            <v>010101</v>
          </cell>
          <cell r="B23" t="str">
            <v>1</v>
          </cell>
          <cell r="C23" t="str">
            <v>4909662</v>
          </cell>
          <cell r="D23" t="str">
            <v>붙임몰탈</v>
          </cell>
          <cell r="F23" t="str">
            <v>M2</v>
          </cell>
          <cell r="G23">
            <v>635.75</v>
          </cell>
          <cell r="H23">
            <v>1043</v>
          </cell>
          <cell r="I23">
            <v>851</v>
          </cell>
          <cell r="J23">
            <v>212</v>
          </cell>
        </row>
        <row r="24">
          <cell r="A24" t="str">
            <v>010101</v>
          </cell>
          <cell r="B24" t="str">
            <v>21</v>
          </cell>
          <cell r="C24" t="str">
            <v>4910002</v>
          </cell>
          <cell r="D24" t="str">
            <v>마루틀설치</v>
          </cell>
          <cell r="E24" t="str">
            <v>90*90 900*900</v>
          </cell>
          <cell r="F24" t="str">
            <v>M2</v>
          </cell>
          <cell r="G24">
            <v>25.85</v>
          </cell>
          <cell r="H24">
            <v>5595</v>
          </cell>
          <cell r="I24">
            <v>4922</v>
          </cell>
          <cell r="J24">
            <v>0</v>
          </cell>
        </row>
        <row r="25">
          <cell r="A25" t="str">
            <v>010101</v>
          </cell>
          <cell r="B25" t="str">
            <v>12</v>
          </cell>
          <cell r="C25" t="str">
            <v>4910004</v>
          </cell>
          <cell r="D25" t="str">
            <v>목조바닥틀설치(라왕)</v>
          </cell>
          <cell r="E25" t="str">
            <v>45*45 450*450</v>
          </cell>
          <cell r="F25" t="str">
            <v>M2</v>
          </cell>
          <cell r="G25">
            <v>80.84</v>
          </cell>
          <cell r="H25">
            <v>4415</v>
          </cell>
          <cell r="I25">
            <v>2045</v>
          </cell>
          <cell r="J25">
            <v>0</v>
          </cell>
        </row>
        <row r="26">
          <cell r="A26" t="str">
            <v>010101</v>
          </cell>
          <cell r="B26" t="str">
            <v>20</v>
          </cell>
          <cell r="C26" t="str">
            <v>4910005</v>
          </cell>
          <cell r="D26" t="str">
            <v>목조바닥틀설치(미송)</v>
          </cell>
          <cell r="E26" t="str">
            <v>45*45 450*450</v>
          </cell>
          <cell r="F26" t="str">
            <v>M2</v>
          </cell>
          <cell r="G26">
            <v>25.85</v>
          </cell>
          <cell r="H26">
            <v>2343</v>
          </cell>
          <cell r="I26">
            <v>2045</v>
          </cell>
          <cell r="J26">
            <v>0</v>
          </cell>
        </row>
        <row r="27">
          <cell r="A27" t="str">
            <v>010101</v>
          </cell>
          <cell r="B27" t="str">
            <v>14</v>
          </cell>
          <cell r="C27" t="str">
            <v>4910056</v>
          </cell>
          <cell r="D27" t="str">
            <v>WOOD FLOORING(T=14,매플)</v>
          </cell>
          <cell r="E27" t="str">
            <v>WF-1</v>
          </cell>
          <cell r="F27" t="str">
            <v>M2</v>
          </cell>
          <cell r="G27">
            <v>80.84</v>
          </cell>
          <cell r="H27">
            <v>56903</v>
          </cell>
          <cell r="I27">
            <v>6992</v>
          </cell>
          <cell r="J27">
            <v>0</v>
          </cell>
        </row>
        <row r="28">
          <cell r="A28" t="str">
            <v>010101</v>
          </cell>
          <cell r="B28" t="str">
            <v>24</v>
          </cell>
          <cell r="C28" t="str">
            <v>4913028</v>
          </cell>
          <cell r="D28" t="str">
            <v>재료분리대설치</v>
          </cell>
          <cell r="E28" t="str">
            <v>SST  W=30MM</v>
          </cell>
          <cell r="F28" t="str">
            <v>M</v>
          </cell>
          <cell r="G28">
            <v>22.5</v>
          </cell>
          <cell r="H28">
            <v>44100</v>
          </cell>
          <cell r="I28">
            <v>2075</v>
          </cell>
          <cell r="J28">
            <v>0</v>
          </cell>
        </row>
        <row r="29">
          <cell r="A29" t="str">
            <v>010101</v>
          </cell>
          <cell r="B29" t="str">
            <v>25</v>
          </cell>
          <cell r="C29" t="str">
            <v>4913216</v>
          </cell>
          <cell r="D29" t="str">
            <v>트렌치 카바</v>
          </cell>
          <cell r="E29" t="str">
            <v>SST W:200</v>
          </cell>
          <cell r="F29" t="str">
            <v>M</v>
          </cell>
          <cell r="G29">
            <v>60.25</v>
          </cell>
          <cell r="H29">
            <v>14551</v>
          </cell>
          <cell r="I29">
            <v>17764</v>
          </cell>
          <cell r="J29">
            <v>67</v>
          </cell>
        </row>
        <row r="30">
          <cell r="A30" t="str">
            <v>010101</v>
          </cell>
          <cell r="B30" t="str">
            <v>27</v>
          </cell>
          <cell r="C30" t="str">
            <v>4913221</v>
          </cell>
          <cell r="D30" t="str">
            <v>트렌치 카바(ROUND)</v>
          </cell>
          <cell r="E30" t="str">
            <v>SST W:200</v>
          </cell>
          <cell r="F30" t="str">
            <v>M</v>
          </cell>
          <cell r="G30">
            <v>23.52</v>
          </cell>
          <cell r="H30">
            <v>18188</v>
          </cell>
          <cell r="I30">
            <v>22205</v>
          </cell>
          <cell r="J30">
            <v>83</v>
          </cell>
        </row>
        <row r="31">
          <cell r="A31" t="str">
            <v>010101</v>
          </cell>
          <cell r="B31" t="str">
            <v>2</v>
          </cell>
          <cell r="C31" t="str">
            <v>4914053</v>
          </cell>
          <cell r="D31" t="str">
            <v>셀프레벨링</v>
          </cell>
          <cell r="E31" t="str">
            <v>T=21</v>
          </cell>
          <cell r="F31" t="str">
            <v>M2</v>
          </cell>
          <cell r="G31">
            <v>1219.78</v>
          </cell>
          <cell r="H31">
            <v>6562</v>
          </cell>
          <cell r="I31">
            <v>13666</v>
          </cell>
          <cell r="J31">
            <v>0</v>
          </cell>
        </row>
        <row r="32">
          <cell r="A32" t="str">
            <v>010101</v>
          </cell>
          <cell r="B32" t="str">
            <v>13</v>
          </cell>
          <cell r="C32" t="str">
            <v>4914065</v>
          </cell>
          <cell r="D32" t="str">
            <v>보호몰탈</v>
          </cell>
          <cell r="E32" t="str">
            <v>바닥 T=55MM</v>
          </cell>
          <cell r="F32" t="str">
            <v>M2</v>
          </cell>
          <cell r="G32">
            <v>80.84</v>
          </cell>
          <cell r="H32">
            <v>2008</v>
          </cell>
          <cell r="I32">
            <v>10102</v>
          </cell>
          <cell r="J32">
            <v>409</v>
          </cell>
        </row>
        <row r="33">
          <cell r="A33" t="str">
            <v>010101</v>
          </cell>
          <cell r="B33" t="str">
            <v>7</v>
          </cell>
          <cell r="C33" t="str">
            <v>4917256</v>
          </cell>
          <cell r="D33" t="str">
            <v>비닐타일붙이기(센스 4541)</v>
          </cell>
          <cell r="E33" t="str">
            <v>VT-1</v>
          </cell>
          <cell r="F33" t="str">
            <v>M2</v>
          </cell>
          <cell r="G33">
            <v>254.55</v>
          </cell>
          <cell r="H33">
            <v>11374</v>
          </cell>
          <cell r="I33">
            <v>4792</v>
          </cell>
          <cell r="J33">
            <v>0</v>
          </cell>
        </row>
        <row r="34">
          <cell r="A34" t="str">
            <v>010101</v>
          </cell>
          <cell r="B34" t="str">
            <v>18</v>
          </cell>
          <cell r="C34" t="str">
            <v>4917257</v>
          </cell>
          <cell r="D34" t="str">
            <v>비닐타일붙이기(센스 4543)</v>
          </cell>
          <cell r="E34" t="str">
            <v>VT-2</v>
          </cell>
          <cell r="F34" t="str">
            <v>M2</v>
          </cell>
          <cell r="G34">
            <v>162.85</v>
          </cell>
          <cell r="H34">
            <v>11374</v>
          </cell>
          <cell r="I34">
            <v>4792</v>
          </cell>
          <cell r="J34">
            <v>0</v>
          </cell>
        </row>
        <row r="35">
          <cell r="A35" t="str">
            <v>010101</v>
          </cell>
          <cell r="B35" t="str">
            <v>8</v>
          </cell>
          <cell r="C35" t="str">
            <v>4917258</v>
          </cell>
          <cell r="D35" t="str">
            <v>비닐타일붙이기(아로마PE-102)</v>
          </cell>
          <cell r="E35" t="str">
            <v>VT-3</v>
          </cell>
          <cell r="F35" t="str">
            <v>M2</v>
          </cell>
          <cell r="G35">
            <v>163.6</v>
          </cell>
          <cell r="H35">
            <v>10324</v>
          </cell>
          <cell r="I35">
            <v>4792</v>
          </cell>
          <cell r="J35">
            <v>0</v>
          </cell>
        </row>
        <row r="36">
          <cell r="A36" t="str">
            <v>010101</v>
          </cell>
          <cell r="B36" t="str">
            <v>9</v>
          </cell>
          <cell r="C36" t="str">
            <v>4917259</v>
          </cell>
          <cell r="D36" t="str">
            <v>비닐타일붙이기(아로마PE-109)</v>
          </cell>
          <cell r="E36" t="str">
            <v>VT-4</v>
          </cell>
          <cell r="F36" t="str">
            <v>M2</v>
          </cell>
          <cell r="G36">
            <v>43.01</v>
          </cell>
          <cell r="H36">
            <v>10324</v>
          </cell>
          <cell r="I36">
            <v>4792</v>
          </cell>
          <cell r="J36">
            <v>0</v>
          </cell>
        </row>
        <row r="37">
          <cell r="A37" t="str">
            <v>010101</v>
          </cell>
          <cell r="B37" t="str">
            <v>10</v>
          </cell>
          <cell r="C37" t="str">
            <v>4917260</v>
          </cell>
          <cell r="D37" t="str">
            <v>비닐타일붙이기(센스 TE4540)</v>
          </cell>
          <cell r="E37" t="str">
            <v>VT-5</v>
          </cell>
          <cell r="F37" t="str">
            <v>M2</v>
          </cell>
          <cell r="G37">
            <v>176.58</v>
          </cell>
          <cell r="H37">
            <v>11374</v>
          </cell>
          <cell r="I37">
            <v>4792</v>
          </cell>
          <cell r="J37">
            <v>0</v>
          </cell>
        </row>
        <row r="38">
          <cell r="A38" t="str">
            <v>010101</v>
          </cell>
          <cell r="B38" t="str">
            <v>6</v>
          </cell>
          <cell r="C38" t="str">
            <v>4917261</v>
          </cell>
          <cell r="D38" t="str">
            <v>비닐타일붙이기(센스STW9500B)</v>
          </cell>
          <cell r="E38" t="str">
            <v>VT-6</v>
          </cell>
          <cell r="F38" t="str">
            <v>M2</v>
          </cell>
          <cell r="G38">
            <v>264.2</v>
          </cell>
          <cell r="H38">
            <v>10324</v>
          </cell>
          <cell r="I38">
            <v>4792</v>
          </cell>
          <cell r="J38">
            <v>0</v>
          </cell>
        </row>
        <row r="39">
          <cell r="A39" t="str">
            <v>010101</v>
          </cell>
          <cell r="B39" t="str">
            <v>11</v>
          </cell>
          <cell r="C39" t="str">
            <v>4917277</v>
          </cell>
          <cell r="D39" t="str">
            <v>인조잔디본드붙임</v>
          </cell>
          <cell r="E39" t="str">
            <v>GS-1</v>
          </cell>
          <cell r="F39" t="str">
            <v>M2</v>
          </cell>
          <cell r="G39">
            <v>101.3</v>
          </cell>
          <cell r="H39">
            <v>18066</v>
          </cell>
          <cell r="I39">
            <v>2996</v>
          </cell>
          <cell r="J39">
            <v>0</v>
          </cell>
        </row>
        <row r="40">
          <cell r="A40" t="str">
            <v>010102</v>
          </cell>
          <cell r="B40" t="str">
            <v>65</v>
          </cell>
          <cell r="C40" t="str">
            <v>0601120</v>
          </cell>
          <cell r="D40" t="str">
            <v>장식기둥</v>
          </cell>
          <cell r="E40" t="str">
            <v>R=180,H=2500</v>
          </cell>
          <cell r="F40" t="str">
            <v>EA</v>
          </cell>
          <cell r="G40">
            <v>5</v>
          </cell>
          <cell r="H40">
            <v>1500000</v>
          </cell>
          <cell r="I40">
            <v>0</v>
          </cell>
          <cell r="J40">
            <v>0</v>
          </cell>
        </row>
        <row r="41">
          <cell r="A41" t="str">
            <v>010102</v>
          </cell>
          <cell r="B41" t="str">
            <v>63</v>
          </cell>
          <cell r="C41" t="str">
            <v>3902604</v>
          </cell>
          <cell r="D41" t="str">
            <v>시쟐레이션</v>
          </cell>
          <cell r="E41" t="str">
            <v>H=2850</v>
          </cell>
          <cell r="F41" t="str">
            <v>M2</v>
          </cell>
          <cell r="G41">
            <v>110.07</v>
          </cell>
          <cell r="H41">
            <v>42750</v>
          </cell>
          <cell r="I41">
            <v>0</v>
          </cell>
          <cell r="J41">
            <v>0</v>
          </cell>
        </row>
        <row r="42">
          <cell r="A42" t="str">
            <v>010102</v>
          </cell>
          <cell r="B42" t="str">
            <v>50</v>
          </cell>
          <cell r="C42" t="str">
            <v>3908173</v>
          </cell>
          <cell r="D42" t="str">
            <v>파우더 선반</v>
          </cell>
          <cell r="F42" t="str">
            <v>M</v>
          </cell>
          <cell r="G42">
            <v>14.5</v>
          </cell>
          <cell r="H42">
            <v>180000</v>
          </cell>
        </row>
        <row r="43">
          <cell r="A43" t="str">
            <v>010102</v>
          </cell>
          <cell r="B43" t="str">
            <v>43</v>
          </cell>
          <cell r="C43" t="str">
            <v>3908197</v>
          </cell>
          <cell r="D43" t="str">
            <v>세면대상판</v>
          </cell>
          <cell r="F43" t="str">
            <v>M</v>
          </cell>
          <cell r="G43">
            <v>12</v>
          </cell>
          <cell r="H43">
            <v>218500</v>
          </cell>
        </row>
        <row r="44">
          <cell r="A44" t="str">
            <v>010102</v>
          </cell>
          <cell r="B44" t="str">
            <v>24</v>
          </cell>
          <cell r="C44" t="str">
            <v>3910083</v>
          </cell>
          <cell r="D44" t="str">
            <v>스피커박스</v>
          </cell>
          <cell r="F44" t="str">
            <v>EA</v>
          </cell>
          <cell r="G44">
            <v>2</v>
          </cell>
          <cell r="H44">
            <v>142500</v>
          </cell>
          <cell r="J44">
            <v>0</v>
          </cell>
        </row>
        <row r="45">
          <cell r="A45" t="str">
            <v>010102</v>
          </cell>
          <cell r="B45" t="str">
            <v>61</v>
          </cell>
          <cell r="C45" t="str">
            <v>3910139</v>
          </cell>
          <cell r="D45" t="str">
            <v>스프러스판넬</v>
          </cell>
          <cell r="F45" t="str">
            <v>M2</v>
          </cell>
          <cell r="G45">
            <v>110.07</v>
          </cell>
          <cell r="H45">
            <v>250000</v>
          </cell>
        </row>
        <row r="46">
          <cell r="A46" t="str">
            <v>010102</v>
          </cell>
          <cell r="B46" t="str">
            <v>18</v>
          </cell>
          <cell r="C46" t="str">
            <v>3913015</v>
          </cell>
          <cell r="D46" t="str">
            <v>METAL PANEL</v>
          </cell>
          <cell r="F46" t="str">
            <v>M2</v>
          </cell>
          <cell r="G46">
            <v>8.91</v>
          </cell>
          <cell r="H46">
            <v>85500</v>
          </cell>
        </row>
        <row r="47">
          <cell r="A47" t="str">
            <v>010102</v>
          </cell>
          <cell r="B47" t="str">
            <v>19</v>
          </cell>
          <cell r="C47" t="str">
            <v>3913016</v>
          </cell>
          <cell r="D47" t="str">
            <v>METAL BASE</v>
          </cell>
          <cell r="F47" t="str">
            <v>M</v>
          </cell>
          <cell r="G47">
            <v>167.82</v>
          </cell>
          <cell r="H47">
            <v>15200</v>
          </cell>
          <cell r="J47">
            <v>0</v>
          </cell>
        </row>
        <row r="48">
          <cell r="A48" t="str">
            <v>010102</v>
          </cell>
          <cell r="B48" t="str">
            <v>28</v>
          </cell>
          <cell r="C48" t="str">
            <v>3913017</v>
          </cell>
          <cell r="D48" t="str">
            <v>METAL 허리몰딩</v>
          </cell>
          <cell r="F48" t="str">
            <v>M</v>
          </cell>
          <cell r="G48">
            <v>13.2</v>
          </cell>
          <cell r="H48">
            <v>28000</v>
          </cell>
          <cell r="J48">
            <v>0</v>
          </cell>
        </row>
        <row r="49">
          <cell r="A49" t="str">
            <v>010102</v>
          </cell>
          <cell r="B49" t="str">
            <v>16</v>
          </cell>
          <cell r="C49" t="str">
            <v>3913040</v>
          </cell>
          <cell r="D49" t="str">
            <v>유리후레임</v>
          </cell>
          <cell r="E49" t="str">
            <v>SUS</v>
          </cell>
          <cell r="F49" t="str">
            <v>M</v>
          </cell>
          <cell r="G49">
            <v>414.6</v>
          </cell>
          <cell r="H49">
            <v>30000</v>
          </cell>
        </row>
        <row r="50">
          <cell r="A50" t="str">
            <v>010102</v>
          </cell>
          <cell r="B50" t="str">
            <v>51</v>
          </cell>
          <cell r="C50" t="str">
            <v>3913128</v>
          </cell>
          <cell r="D50" t="str">
            <v>거울후레임</v>
          </cell>
          <cell r="F50" t="str">
            <v>M</v>
          </cell>
          <cell r="G50">
            <v>16.8</v>
          </cell>
          <cell r="H50">
            <v>25500</v>
          </cell>
        </row>
        <row r="51">
          <cell r="A51" t="str">
            <v>010102</v>
          </cell>
          <cell r="B51" t="str">
            <v>10</v>
          </cell>
          <cell r="C51" t="str">
            <v>3913512</v>
          </cell>
          <cell r="D51" t="str">
            <v>보강앵글</v>
          </cell>
          <cell r="E51" t="str">
            <v>45*45</v>
          </cell>
          <cell r="F51" t="str">
            <v>M2</v>
          </cell>
          <cell r="G51">
            <v>263.05</v>
          </cell>
          <cell r="H51">
            <v>28000</v>
          </cell>
        </row>
        <row r="52">
          <cell r="A52" t="str">
            <v>010102</v>
          </cell>
          <cell r="B52" t="str">
            <v>64</v>
          </cell>
          <cell r="C52" t="str">
            <v>3915015</v>
          </cell>
          <cell r="D52" t="str">
            <v>페어글라스</v>
          </cell>
          <cell r="E52" t="str">
            <v>T=16</v>
          </cell>
          <cell r="F52" t="str">
            <v>M2</v>
          </cell>
          <cell r="G52">
            <v>4.68</v>
          </cell>
          <cell r="H52">
            <v>37500</v>
          </cell>
        </row>
        <row r="53">
          <cell r="A53" t="str">
            <v>010102</v>
          </cell>
          <cell r="B53" t="str">
            <v>55</v>
          </cell>
          <cell r="C53" t="str">
            <v>3915036</v>
          </cell>
          <cell r="D53" t="str">
            <v>유리칸막이 후레임</v>
          </cell>
          <cell r="F53" t="str">
            <v>M</v>
          </cell>
          <cell r="G53">
            <v>16.899999999999999</v>
          </cell>
          <cell r="H53">
            <v>28000</v>
          </cell>
        </row>
        <row r="54">
          <cell r="A54" t="str">
            <v>010102</v>
          </cell>
          <cell r="B54" t="str">
            <v>30</v>
          </cell>
          <cell r="C54" t="str">
            <v>3917007</v>
          </cell>
          <cell r="D54" t="str">
            <v>필름붙이기</v>
          </cell>
          <cell r="F54" t="str">
            <v>M2</v>
          </cell>
          <cell r="G54">
            <v>80.64</v>
          </cell>
          <cell r="H54">
            <v>19300</v>
          </cell>
        </row>
        <row r="55">
          <cell r="A55" t="str">
            <v>010102</v>
          </cell>
          <cell r="B55" t="str">
            <v>38</v>
          </cell>
          <cell r="C55" t="str">
            <v>3917540</v>
          </cell>
          <cell r="D55" t="str">
            <v>PHOTO SPACE</v>
          </cell>
          <cell r="F55" t="str">
            <v>M2</v>
          </cell>
          <cell r="G55">
            <v>4.5</v>
          </cell>
          <cell r="H55">
            <v>142500</v>
          </cell>
          <cell r="J55">
            <v>0</v>
          </cell>
        </row>
        <row r="56">
          <cell r="A56" t="str">
            <v>010102</v>
          </cell>
          <cell r="B56" t="str">
            <v>22</v>
          </cell>
          <cell r="C56" t="str">
            <v>4203048</v>
          </cell>
          <cell r="D56" t="str">
            <v>ST'L 파티션</v>
          </cell>
          <cell r="E56" t="str">
            <v>H=1050</v>
          </cell>
          <cell r="F56" t="str">
            <v>M</v>
          </cell>
          <cell r="G56">
            <v>7.2</v>
          </cell>
          <cell r="H56">
            <v>192000</v>
          </cell>
          <cell r="I56">
            <v>0</v>
          </cell>
          <cell r="J56">
            <v>0</v>
          </cell>
        </row>
        <row r="57">
          <cell r="A57" t="str">
            <v>010102</v>
          </cell>
          <cell r="B57" t="str">
            <v>60</v>
          </cell>
          <cell r="C57" t="str">
            <v>4908018</v>
          </cell>
          <cell r="D57" t="str">
            <v>유리후레임 (석재)</v>
          </cell>
          <cell r="E57" t="str">
            <v>ST-1,W=300</v>
          </cell>
          <cell r="F57" t="str">
            <v>M</v>
          </cell>
          <cell r="G57">
            <v>17.600000000000001</v>
          </cell>
          <cell r="H57">
            <v>22320</v>
          </cell>
          <cell r="I57">
            <v>40692</v>
          </cell>
          <cell r="J57">
            <v>0</v>
          </cell>
        </row>
        <row r="58">
          <cell r="A58" t="str">
            <v>010102</v>
          </cell>
          <cell r="B58" t="str">
            <v>48</v>
          </cell>
          <cell r="C58" t="str">
            <v>4908154</v>
          </cell>
          <cell r="D58" t="str">
            <v>석재칸막이(화장실)</v>
          </cell>
          <cell r="E58" t="str">
            <v>ST-2,T=40</v>
          </cell>
          <cell r="F58" t="str">
            <v>M2</v>
          </cell>
          <cell r="G58">
            <v>17.8</v>
          </cell>
          <cell r="H58">
            <v>157500</v>
          </cell>
          <cell r="I58">
            <v>104244</v>
          </cell>
          <cell r="J58">
            <v>0</v>
          </cell>
        </row>
        <row r="59">
          <cell r="A59" t="str">
            <v>010102</v>
          </cell>
          <cell r="B59" t="str">
            <v>49</v>
          </cell>
          <cell r="C59" t="str">
            <v>4908686</v>
          </cell>
          <cell r="D59" t="str">
            <v>코리앙시에라미드나이트</v>
          </cell>
          <cell r="E59" t="str">
            <v>ST-9</v>
          </cell>
          <cell r="F59" t="str">
            <v>M</v>
          </cell>
          <cell r="G59">
            <v>44.25</v>
          </cell>
          <cell r="H59">
            <v>209000</v>
          </cell>
          <cell r="I59">
            <v>90081</v>
          </cell>
          <cell r="J59">
            <v>0</v>
          </cell>
        </row>
        <row r="60">
          <cell r="A60" t="str">
            <v>010102</v>
          </cell>
          <cell r="B60" t="str">
            <v>44</v>
          </cell>
          <cell r="C60" t="str">
            <v>4908795</v>
          </cell>
          <cell r="D60" t="str">
            <v>석재붙임(크리마필,벽체)</v>
          </cell>
          <cell r="E60" t="str">
            <v>ST-1 (폴리싱)</v>
          </cell>
          <cell r="F60" t="str">
            <v>M2</v>
          </cell>
          <cell r="G60">
            <v>557.47</v>
          </cell>
          <cell r="H60">
            <v>87526</v>
          </cell>
          <cell r="I60">
            <v>45040</v>
          </cell>
          <cell r="J60">
            <v>0</v>
          </cell>
        </row>
        <row r="61">
          <cell r="A61" t="str">
            <v>010102</v>
          </cell>
          <cell r="B61" t="str">
            <v>46</v>
          </cell>
          <cell r="C61" t="str">
            <v>4908796</v>
          </cell>
          <cell r="D61" t="str">
            <v>석재붙임(레드웨이브 벽체)</v>
          </cell>
          <cell r="E61" t="str">
            <v>ST-2</v>
          </cell>
          <cell r="F61" t="str">
            <v>M2</v>
          </cell>
          <cell r="G61">
            <v>165.23</v>
          </cell>
          <cell r="H61">
            <v>99526</v>
          </cell>
          <cell r="I61">
            <v>45040</v>
          </cell>
          <cell r="J61">
            <v>0</v>
          </cell>
        </row>
        <row r="62">
          <cell r="A62" t="str">
            <v>010102</v>
          </cell>
          <cell r="B62" t="str">
            <v>45</v>
          </cell>
          <cell r="C62" t="str">
            <v>4908797</v>
          </cell>
          <cell r="D62" t="str">
            <v>석재붙임(크리마필,벽체)</v>
          </cell>
          <cell r="E62" t="str">
            <v>ST-1-1 (HONED)</v>
          </cell>
          <cell r="F62" t="str">
            <v>M2</v>
          </cell>
          <cell r="G62">
            <v>91.72</v>
          </cell>
          <cell r="H62">
            <v>95026</v>
          </cell>
          <cell r="I62">
            <v>67561</v>
          </cell>
          <cell r="J62">
            <v>0</v>
          </cell>
        </row>
        <row r="63">
          <cell r="A63" t="str">
            <v>010102</v>
          </cell>
          <cell r="B63" t="str">
            <v>34</v>
          </cell>
          <cell r="C63" t="str">
            <v>4908800</v>
          </cell>
          <cell r="D63" t="str">
            <v>석재걸레받이(H=100)</v>
          </cell>
          <cell r="E63" t="str">
            <v>ST-2</v>
          </cell>
          <cell r="F63" t="str">
            <v>M</v>
          </cell>
          <cell r="G63">
            <v>214.19</v>
          </cell>
          <cell r="H63">
            <v>18526</v>
          </cell>
          <cell r="I63">
            <v>11789</v>
          </cell>
          <cell r="J63">
            <v>0</v>
          </cell>
        </row>
        <row r="64">
          <cell r="A64" t="str">
            <v>010102</v>
          </cell>
          <cell r="B64" t="str">
            <v>52</v>
          </cell>
          <cell r="C64" t="str">
            <v>4908802</v>
          </cell>
          <cell r="D64" t="str">
            <v>석재붙임(가평석,폴리싱)</v>
          </cell>
          <cell r="E64" t="str">
            <v>ST-7-1(습식)</v>
          </cell>
          <cell r="F64" t="str">
            <v>M2</v>
          </cell>
          <cell r="G64">
            <v>141.76</v>
          </cell>
          <cell r="H64">
            <v>87939</v>
          </cell>
          <cell r="I64">
            <v>53763</v>
          </cell>
          <cell r="J64">
            <v>211</v>
          </cell>
        </row>
        <row r="65">
          <cell r="A65" t="str">
            <v>010102</v>
          </cell>
          <cell r="B65" t="str">
            <v>53</v>
          </cell>
          <cell r="C65" t="str">
            <v>4908803</v>
          </cell>
          <cell r="D65" t="str">
            <v>석재붙임(가평석+인디안블랙)</v>
          </cell>
          <cell r="E65" t="str">
            <v>패턴(습식)</v>
          </cell>
          <cell r="F65" t="str">
            <v>M2</v>
          </cell>
          <cell r="G65">
            <v>132.25</v>
          </cell>
          <cell r="H65">
            <v>93438</v>
          </cell>
          <cell r="I65">
            <v>53763</v>
          </cell>
          <cell r="J65">
            <v>211</v>
          </cell>
        </row>
        <row r="66">
          <cell r="A66" t="str">
            <v>010102</v>
          </cell>
          <cell r="B66" t="str">
            <v>35</v>
          </cell>
          <cell r="C66" t="str">
            <v>4909663</v>
          </cell>
          <cell r="D66" t="str">
            <v>타일붙임</v>
          </cell>
          <cell r="E66" t="str">
            <v>TL=12,13</v>
          </cell>
          <cell r="F66" t="str">
            <v>M2</v>
          </cell>
          <cell r="G66">
            <v>12.54</v>
          </cell>
          <cell r="H66">
            <v>18874</v>
          </cell>
          <cell r="I66">
            <v>19902</v>
          </cell>
          <cell r="J66">
            <v>220</v>
          </cell>
        </row>
        <row r="67">
          <cell r="A67" t="str">
            <v>010102</v>
          </cell>
          <cell r="B67" t="str">
            <v>20</v>
          </cell>
          <cell r="C67" t="str">
            <v>4910011</v>
          </cell>
          <cell r="D67" t="str">
            <v>목조벽틀설치(라왕)</v>
          </cell>
          <cell r="E67" t="str">
            <v>30*30 450*450</v>
          </cell>
          <cell r="F67" t="str">
            <v>M2</v>
          </cell>
          <cell r="G67">
            <v>15</v>
          </cell>
          <cell r="H67">
            <v>2256</v>
          </cell>
          <cell r="I67">
            <v>2091</v>
          </cell>
          <cell r="J67">
            <v>0</v>
          </cell>
        </row>
        <row r="68">
          <cell r="A68" t="str">
            <v>010102</v>
          </cell>
          <cell r="B68" t="str">
            <v>59</v>
          </cell>
          <cell r="C68" t="str">
            <v>4910012</v>
          </cell>
          <cell r="D68" t="str">
            <v>목조벽틀설치(라왕)</v>
          </cell>
          <cell r="E68" t="str">
            <v>50*50 450*600</v>
          </cell>
          <cell r="F68" t="str">
            <v>M2</v>
          </cell>
          <cell r="G68">
            <v>234.62</v>
          </cell>
          <cell r="H68">
            <v>5452</v>
          </cell>
          <cell r="I68">
            <v>2091</v>
          </cell>
          <cell r="J68">
            <v>0</v>
          </cell>
        </row>
        <row r="69">
          <cell r="A69" t="str">
            <v>010102</v>
          </cell>
          <cell r="B69" t="str">
            <v>11</v>
          </cell>
          <cell r="C69" t="str">
            <v>4910013</v>
          </cell>
          <cell r="D69" t="str">
            <v>목조벽틀설치(라왕)</v>
          </cell>
          <cell r="E69" t="str">
            <v>70*70 450*600</v>
          </cell>
          <cell r="F69" t="str">
            <v>M2</v>
          </cell>
          <cell r="G69">
            <v>27.1</v>
          </cell>
          <cell r="H69">
            <v>10688</v>
          </cell>
          <cell r="I69">
            <v>2091</v>
          </cell>
          <cell r="J69">
            <v>0</v>
          </cell>
        </row>
        <row r="70">
          <cell r="A70" t="str">
            <v>010102</v>
          </cell>
          <cell r="B70" t="str">
            <v>32</v>
          </cell>
          <cell r="C70" t="str">
            <v>4910015</v>
          </cell>
          <cell r="D70" t="str">
            <v>WOOD 띠장</v>
          </cell>
          <cell r="E70" t="str">
            <v>WD-3, H=120</v>
          </cell>
          <cell r="F70" t="str">
            <v>M</v>
          </cell>
          <cell r="G70">
            <v>49.87</v>
          </cell>
          <cell r="H70">
            <v>1844</v>
          </cell>
          <cell r="I70">
            <v>15769</v>
          </cell>
          <cell r="J70">
            <v>0</v>
          </cell>
        </row>
        <row r="71">
          <cell r="A71" t="str">
            <v>010102</v>
          </cell>
          <cell r="B71" t="str">
            <v>47</v>
          </cell>
          <cell r="C71" t="str">
            <v>4910018</v>
          </cell>
          <cell r="D71" t="str">
            <v>WOOD TRIM</v>
          </cell>
          <cell r="E71" t="str">
            <v>20*20</v>
          </cell>
          <cell r="F71" t="str">
            <v>M</v>
          </cell>
          <cell r="G71">
            <v>148.03</v>
          </cell>
          <cell r="H71">
            <v>2152</v>
          </cell>
          <cell r="I71">
            <v>5036</v>
          </cell>
          <cell r="J71">
            <v>0</v>
          </cell>
        </row>
        <row r="72">
          <cell r="A72" t="str">
            <v>010102</v>
          </cell>
          <cell r="B72" t="str">
            <v>39</v>
          </cell>
          <cell r="C72" t="str">
            <v>4910039</v>
          </cell>
          <cell r="D72" t="str">
            <v>합판보강띠장</v>
          </cell>
          <cell r="E72" t="str">
            <v>T=9</v>
          </cell>
          <cell r="F72" t="str">
            <v>M2</v>
          </cell>
          <cell r="G72">
            <v>177.78</v>
          </cell>
          <cell r="H72">
            <v>1669</v>
          </cell>
          <cell r="I72">
            <v>6633</v>
          </cell>
          <cell r="J72">
            <v>0</v>
          </cell>
        </row>
        <row r="73">
          <cell r="A73" t="str">
            <v>010102</v>
          </cell>
          <cell r="B73" t="str">
            <v>3</v>
          </cell>
          <cell r="C73" t="str">
            <v>4910053</v>
          </cell>
          <cell r="D73" t="str">
            <v>석고보드 취부(벽체,바탕)</v>
          </cell>
          <cell r="E73" t="str">
            <v>T=9*1PLY</v>
          </cell>
          <cell r="F73" t="str">
            <v>M2</v>
          </cell>
          <cell r="G73">
            <v>3648.41</v>
          </cell>
          <cell r="H73">
            <v>1284</v>
          </cell>
          <cell r="I73">
            <v>3764</v>
          </cell>
          <cell r="J73">
            <v>0</v>
          </cell>
        </row>
        <row r="74">
          <cell r="A74" t="str">
            <v>010102</v>
          </cell>
          <cell r="B74" t="str">
            <v>4</v>
          </cell>
          <cell r="C74" t="str">
            <v>4910054</v>
          </cell>
          <cell r="D74" t="str">
            <v>석고보드 취부(벽체,치장)</v>
          </cell>
          <cell r="E74" t="str">
            <v>T=9*1PLY</v>
          </cell>
          <cell r="F74" t="str">
            <v>M2</v>
          </cell>
          <cell r="G74">
            <v>3526.81</v>
          </cell>
          <cell r="H74">
            <v>1284</v>
          </cell>
          <cell r="I74">
            <v>7528</v>
          </cell>
          <cell r="J74">
            <v>0</v>
          </cell>
        </row>
        <row r="75">
          <cell r="A75" t="str">
            <v>010102</v>
          </cell>
          <cell r="B75" t="str">
            <v>12</v>
          </cell>
          <cell r="C75" t="str">
            <v>4910066</v>
          </cell>
          <cell r="D75" t="str">
            <v>합판붙임 (곡면)</v>
          </cell>
          <cell r="E75" t="str">
            <v>T=5*2PLY</v>
          </cell>
          <cell r="F75" t="str">
            <v>M2</v>
          </cell>
          <cell r="G75">
            <v>54.21</v>
          </cell>
          <cell r="H75">
            <v>5451</v>
          </cell>
          <cell r="I75">
            <v>16583</v>
          </cell>
          <cell r="J75">
            <v>0</v>
          </cell>
        </row>
        <row r="76">
          <cell r="A76" t="str">
            <v>010102</v>
          </cell>
          <cell r="B76" t="str">
            <v>23</v>
          </cell>
          <cell r="C76" t="str">
            <v>4910067</v>
          </cell>
          <cell r="D76" t="str">
            <v>합판붙임</v>
          </cell>
          <cell r="E76" t="str">
            <v>T=9</v>
          </cell>
          <cell r="F76" t="str">
            <v>M2</v>
          </cell>
          <cell r="G76">
            <v>237.39</v>
          </cell>
          <cell r="H76">
            <v>4000</v>
          </cell>
          <cell r="I76">
            <v>6633</v>
          </cell>
          <cell r="J76">
            <v>0</v>
          </cell>
        </row>
        <row r="77">
          <cell r="A77" t="str">
            <v>010102</v>
          </cell>
          <cell r="B77" t="str">
            <v>1</v>
          </cell>
          <cell r="C77" t="str">
            <v>4910071</v>
          </cell>
          <cell r="D77" t="str">
            <v>METAL STUD</v>
          </cell>
          <cell r="E77" t="str">
            <v>100*45</v>
          </cell>
          <cell r="F77" t="str">
            <v>M2</v>
          </cell>
          <cell r="G77">
            <v>958.68</v>
          </cell>
          <cell r="H77">
            <v>6677</v>
          </cell>
          <cell r="I77">
            <v>21115</v>
          </cell>
          <cell r="J77">
            <v>0</v>
          </cell>
        </row>
        <row r="78">
          <cell r="A78" t="str">
            <v>010102</v>
          </cell>
          <cell r="B78" t="str">
            <v>21</v>
          </cell>
          <cell r="C78" t="str">
            <v>4910072</v>
          </cell>
          <cell r="D78" t="str">
            <v>합판붙임</v>
          </cell>
          <cell r="E78" t="str">
            <v>T=12</v>
          </cell>
          <cell r="F78" t="str">
            <v>M2</v>
          </cell>
          <cell r="G78">
            <v>22.05</v>
          </cell>
          <cell r="H78">
            <v>5649</v>
          </cell>
          <cell r="I78">
            <v>6633</v>
          </cell>
          <cell r="J78">
            <v>0</v>
          </cell>
        </row>
        <row r="79">
          <cell r="A79" t="str">
            <v>010102</v>
          </cell>
          <cell r="B79" t="str">
            <v>42</v>
          </cell>
          <cell r="C79" t="str">
            <v>4910091</v>
          </cell>
          <cell r="D79" t="str">
            <v>줄눈</v>
          </cell>
          <cell r="F79" t="str">
            <v>M</v>
          </cell>
          <cell r="G79">
            <v>220.35</v>
          </cell>
          <cell r="H79">
            <v>1277</v>
          </cell>
          <cell r="I79">
            <v>12359</v>
          </cell>
          <cell r="J79">
            <v>0</v>
          </cell>
        </row>
        <row r="80">
          <cell r="A80" t="str">
            <v>010102</v>
          </cell>
          <cell r="B80" t="str">
            <v>62</v>
          </cell>
          <cell r="C80" t="str">
            <v>4910094</v>
          </cell>
          <cell r="D80" t="str">
            <v>밤라이트취부</v>
          </cell>
          <cell r="F80" t="str">
            <v>M2</v>
          </cell>
          <cell r="G80">
            <v>234.62</v>
          </cell>
          <cell r="H80">
            <v>1725</v>
          </cell>
          <cell r="I80">
            <v>4182</v>
          </cell>
          <cell r="J80">
            <v>0</v>
          </cell>
        </row>
        <row r="81">
          <cell r="A81" t="str">
            <v>010102</v>
          </cell>
          <cell r="B81" t="str">
            <v>31</v>
          </cell>
          <cell r="C81" t="str">
            <v>4910158</v>
          </cell>
          <cell r="D81" t="str">
            <v>무늬목판넬 (OAK)</v>
          </cell>
          <cell r="E81" t="str">
            <v>WD-1</v>
          </cell>
          <cell r="F81" t="str">
            <v>M2</v>
          </cell>
          <cell r="G81">
            <v>76.239999999999995</v>
          </cell>
          <cell r="H81">
            <v>11095</v>
          </cell>
          <cell r="I81">
            <v>116214</v>
          </cell>
          <cell r="J81">
            <v>0</v>
          </cell>
        </row>
        <row r="82">
          <cell r="A82" t="str">
            <v>010102</v>
          </cell>
          <cell r="B82" t="str">
            <v>13</v>
          </cell>
          <cell r="C82" t="str">
            <v>4910176</v>
          </cell>
          <cell r="D82" t="str">
            <v>WOOD FRAME (ROUND)</v>
          </cell>
          <cell r="F82" t="str">
            <v>M</v>
          </cell>
          <cell r="G82">
            <v>9.9700000000000006</v>
          </cell>
          <cell r="H82">
            <v>44322</v>
          </cell>
          <cell r="I82">
            <v>86235</v>
          </cell>
          <cell r="J82">
            <v>0</v>
          </cell>
        </row>
        <row r="83">
          <cell r="A83" t="str">
            <v>010102</v>
          </cell>
          <cell r="B83" t="str">
            <v>8</v>
          </cell>
          <cell r="C83" t="str">
            <v>4913004</v>
          </cell>
          <cell r="D83" t="str">
            <v>METAL STUD</v>
          </cell>
          <cell r="E83" t="str">
            <v>50*45*0.8</v>
          </cell>
          <cell r="F83" t="str">
            <v>M2</v>
          </cell>
          <cell r="G83">
            <v>1579.34</v>
          </cell>
          <cell r="H83">
            <v>5346</v>
          </cell>
          <cell r="I83">
            <v>21115</v>
          </cell>
          <cell r="J83">
            <v>0</v>
          </cell>
        </row>
        <row r="84">
          <cell r="A84" t="str">
            <v>010102</v>
          </cell>
          <cell r="B84" t="str">
            <v>5</v>
          </cell>
          <cell r="C84" t="str">
            <v>4913014</v>
          </cell>
          <cell r="D84" t="str">
            <v>METAL STUD</v>
          </cell>
          <cell r="E84" t="str">
            <v>65*45*0.8</v>
          </cell>
          <cell r="F84" t="str">
            <v>M2</v>
          </cell>
          <cell r="G84">
            <v>270.99</v>
          </cell>
          <cell r="H84">
            <v>5670</v>
          </cell>
          <cell r="I84">
            <v>21115</v>
          </cell>
          <cell r="J84">
            <v>0</v>
          </cell>
        </row>
        <row r="85">
          <cell r="A85" t="str">
            <v>010102</v>
          </cell>
          <cell r="B85" t="str">
            <v>27</v>
          </cell>
          <cell r="C85" t="str">
            <v>4913037</v>
          </cell>
          <cell r="D85" t="str">
            <v>걸레받이(홍송)</v>
          </cell>
          <cell r="E85" t="str">
            <v>WD-3</v>
          </cell>
          <cell r="F85" t="str">
            <v>M</v>
          </cell>
          <cell r="G85">
            <v>194</v>
          </cell>
          <cell r="H85">
            <v>1926</v>
          </cell>
          <cell r="I85">
            <v>14018</v>
          </cell>
          <cell r="J85">
            <v>0</v>
          </cell>
        </row>
        <row r="86">
          <cell r="A86" t="str">
            <v>010102</v>
          </cell>
          <cell r="B86" t="str">
            <v>26</v>
          </cell>
          <cell r="C86" t="str">
            <v>4913100</v>
          </cell>
          <cell r="D86" t="str">
            <v>코너비드(앵글)</v>
          </cell>
          <cell r="E86" t="str">
            <v>50*50*4 H:1000</v>
          </cell>
          <cell r="F86" t="str">
            <v>개</v>
          </cell>
          <cell r="G86">
            <v>33</v>
          </cell>
          <cell r="H86">
            <v>1537</v>
          </cell>
          <cell r="I86">
            <v>7512</v>
          </cell>
          <cell r="J86">
            <v>25</v>
          </cell>
        </row>
        <row r="87">
          <cell r="A87" t="str">
            <v>010102</v>
          </cell>
          <cell r="B87" t="str">
            <v>14</v>
          </cell>
          <cell r="C87" t="str">
            <v>4913793</v>
          </cell>
          <cell r="D87" t="str">
            <v>각파이프구조틀</v>
          </cell>
          <cell r="E87" t="str">
            <v>50*30*2.3</v>
          </cell>
          <cell r="F87" t="str">
            <v>M2</v>
          </cell>
          <cell r="G87">
            <v>2.12</v>
          </cell>
          <cell r="H87">
            <v>5875</v>
          </cell>
          <cell r="I87">
            <v>32587</v>
          </cell>
          <cell r="J87">
            <v>123</v>
          </cell>
        </row>
        <row r="88">
          <cell r="A88" t="str">
            <v>010102</v>
          </cell>
          <cell r="B88" t="str">
            <v>15</v>
          </cell>
          <cell r="C88" t="str">
            <v>4915010</v>
          </cell>
          <cell r="D88" t="str">
            <v>유리끼우기및닦기</v>
          </cell>
          <cell r="E88" t="str">
            <v>T=10,강화유리</v>
          </cell>
          <cell r="F88" t="str">
            <v>M2</v>
          </cell>
          <cell r="G88">
            <v>126.5</v>
          </cell>
          <cell r="H88">
            <v>32574</v>
          </cell>
          <cell r="I88">
            <v>22944</v>
          </cell>
          <cell r="J88">
            <v>0</v>
          </cell>
        </row>
        <row r="89">
          <cell r="A89" t="str">
            <v>010102</v>
          </cell>
          <cell r="B89" t="str">
            <v>17</v>
          </cell>
          <cell r="C89" t="str">
            <v>4915013</v>
          </cell>
          <cell r="D89" t="str">
            <v>유리끼우기및닦기 (곡면)</v>
          </cell>
          <cell r="E89" t="str">
            <v>T=10,강화유리</v>
          </cell>
          <cell r="F89" t="str">
            <v>M2</v>
          </cell>
          <cell r="G89">
            <v>1.88</v>
          </cell>
          <cell r="H89">
            <v>52118</v>
          </cell>
          <cell r="I89">
            <v>36710</v>
          </cell>
          <cell r="J89">
            <v>0</v>
          </cell>
        </row>
        <row r="90">
          <cell r="A90" t="str">
            <v>010102</v>
          </cell>
          <cell r="B90" t="str">
            <v>54</v>
          </cell>
          <cell r="C90" t="str">
            <v>4915035</v>
          </cell>
          <cell r="D90" t="str">
            <v>유리칸막이</v>
          </cell>
          <cell r="E90" t="str">
            <v>300*1300</v>
          </cell>
          <cell r="F90" t="str">
            <v>EA</v>
          </cell>
          <cell r="G90">
            <v>26</v>
          </cell>
          <cell r="H90">
            <v>12703</v>
          </cell>
          <cell r="I90">
            <v>8948</v>
          </cell>
          <cell r="J90">
            <v>0</v>
          </cell>
        </row>
        <row r="91">
          <cell r="A91" t="str">
            <v>010102</v>
          </cell>
          <cell r="B91" t="str">
            <v>36</v>
          </cell>
          <cell r="C91" t="str">
            <v>4916201</v>
          </cell>
          <cell r="D91" t="str">
            <v>수성로울러 3회칠</v>
          </cell>
          <cell r="E91" t="str">
            <v>내벽.1급</v>
          </cell>
          <cell r="F91" t="str">
            <v>M2</v>
          </cell>
          <cell r="G91">
            <v>88.42</v>
          </cell>
          <cell r="H91">
            <v>570</v>
          </cell>
          <cell r="I91">
            <v>2592</v>
          </cell>
          <cell r="J91">
            <v>0</v>
          </cell>
        </row>
        <row r="92">
          <cell r="A92" t="str">
            <v>010102</v>
          </cell>
          <cell r="B92" t="str">
            <v>66</v>
          </cell>
          <cell r="C92" t="str">
            <v>4916805</v>
          </cell>
          <cell r="D92" t="str">
            <v>멀티스팩</v>
          </cell>
          <cell r="F92" t="str">
            <v>M2</v>
          </cell>
          <cell r="G92">
            <v>52.95</v>
          </cell>
          <cell r="H92">
            <v>9578</v>
          </cell>
          <cell r="I92">
            <v>18089</v>
          </cell>
          <cell r="J92">
            <v>0</v>
          </cell>
        </row>
        <row r="93">
          <cell r="A93" t="str">
            <v>010102</v>
          </cell>
          <cell r="B93" t="str">
            <v>25</v>
          </cell>
          <cell r="C93" t="str">
            <v>4916807</v>
          </cell>
          <cell r="D93" t="str">
            <v>멀티스팩</v>
          </cell>
          <cell r="E93" t="str">
            <v>PT-4</v>
          </cell>
          <cell r="F93" t="str">
            <v>M2</v>
          </cell>
          <cell r="G93">
            <v>424.69</v>
          </cell>
          <cell r="H93">
            <v>10328</v>
          </cell>
          <cell r="I93">
            <v>18089</v>
          </cell>
          <cell r="J93">
            <v>0</v>
          </cell>
        </row>
        <row r="94">
          <cell r="A94" t="str">
            <v>010102</v>
          </cell>
          <cell r="B94" t="str">
            <v>33</v>
          </cell>
          <cell r="C94" t="str">
            <v>4916808</v>
          </cell>
          <cell r="D94" t="str">
            <v>멀티스팩</v>
          </cell>
          <cell r="E94" t="str">
            <v>PT-5</v>
          </cell>
          <cell r="F94" t="str">
            <v>M2</v>
          </cell>
          <cell r="G94">
            <v>621.12</v>
          </cell>
          <cell r="H94">
            <v>10328</v>
          </cell>
          <cell r="I94">
            <v>18089</v>
          </cell>
          <cell r="J94">
            <v>0</v>
          </cell>
        </row>
        <row r="95">
          <cell r="A95" t="str">
            <v>010102</v>
          </cell>
          <cell r="B95" t="str">
            <v>29</v>
          </cell>
          <cell r="C95" t="str">
            <v>4917532</v>
          </cell>
          <cell r="D95" t="str">
            <v>천판넬</v>
          </cell>
          <cell r="E95" t="str">
            <v>FP-1</v>
          </cell>
          <cell r="F95" t="str">
            <v>M2</v>
          </cell>
          <cell r="G95">
            <v>101.54</v>
          </cell>
          <cell r="H95">
            <v>25629</v>
          </cell>
          <cell r="I95">
            <v>32415</v>
          </cell>
          <cell r="J95">
            <v>0</v>
          </cell>
        </row>
        <row r="96">
          <cell r="A96" t="str">
            <v>010102</v>
          </cell>
          <cell r="B96" t="str">
            <v>2</v>
          </cell>
          <cell r="C96" t="str">
            <v>4918719</v>
          </cell>
          <cell r="D96" t="str">
            <v>암면넣기</v>
          </cell>
          <cell r="E96" t="str">
            <v>#100      T:100</v>
          </cell>
          <cell r="F96" t="str">
            <v>M2</v>
          </cell>
          <cell r="G96">
            <v>855.24</v>
          </cell>
          <cell r="H96">
            <v>6600</v>
          </cell>
          <cell r="I96">
            <v>2306</v>
          </cell>
          <cell r="J96">
            <v>0</v>
          </cell>
        </row>
        <row r="97">
          <cell r="A97" t="str">
            <v>010102</v>
          </cell>
          <cell r="B97" t="str">
            <v>6</v>
          </cell>
          <cell r="C97" t="str">
            <v>4918720</v>
          </cell>
          <cell r="D97" t="str">
            <v>암면넣기</v>
          </cell>
          <cell r="E97" t="str">
            <v>#100      T:50</v>
          </cell>
          <cell r="F97" t="str">
            <v>M2</v>
          </cell>
          <cell r="G97">
            <v>1870.33</v>
          </cell>
          <cell r="H97">
            <v>3300</v>
          </cell>
          <cell r="I97">
            <v>2306</v>
          </cell>
          <cell r="J97">
            <v>0</v>
          </cell>
        </row>
        <row r="98">
          <cell r="A98" t="str">
            <v>010102</v>
          </cell>
          <cell r="B98" t="str">
            <v>7</v>
          </cell>
          <cell r="C98" t="str">
            <v>4920106</v>
          </cell>
          <cell r="D98" t="str">
            <v>방음코킹</v>
          </cell>
          <cell r="F98" t="str">
            <v>M</v>
          </cell>
          <cell r="G98">
            <v>173.2</v>
          </cell>
          <cell r="H98">
            <v>360</v>
          </cell>
          <cell r="I98">
            <v>2288</v>
          </cell>
          <cell r="J98">
            <v>0</v>
          </cell>
        </row>
        <row r="99">
          <cell r="A99" t="str">
            <v>010102</v>
          </cell>
          <cell r="B99" t="str">
            <v>57</v>
          </cell>
          <cell r="C99" t="str">
            <v>4999R08</v>
          </cell>
          <cell r="D99" t="str">
            <v>원형계단마감</v>
          </cell>
          <cell r="F99" t="str">
            <v>식</v>
          </cell>
          <cell r="G99">
            <v>1</v>
          </cell>
          <cell r="H99">
            <v>61750000</v>
          </cell>
          <cell r="I99">
            <v>0</v>
          </cell>
          <cell r="J99">
            <v>0</v>
          </cell>
        </row>
        <row r="100">
          <cell r="A100" t="str">
            <v>010102</v>
          </cell>
          <cell r="B100" t="str">
            <v>58</v>
          </cell>
          <cell r="C100" t="str">
            <v>499E01D</v>
          </cell>
          <cell r="D100" t="str">
            <v>암면보드취부</v>
          </cell>
          <cell r="E100" t="str">
            <v>T=50</v>
          </cell>
          <cell r="F100" t="str">
            <v>M2</v>
          </cell>
          <cell r="G100">
            <v>234.62</v>
          </cell>
          <cell r="H100">
            <v>5351</v>
          </cell>
          <cell r="I100">
            <v>4362</v>
          </cell>
          <cell r="J100">
            <v>0</v>
          </cell>
        </row>
        <row r="101">
          <cell r="A101" t="str">
            <v>010102</v>
          </cell>
          <cell r="B101" t="str">
            <v>41</v>
          </cell>
          <cell r="C101" t="str">
            <v>499F03E</v>
          </cell>
          <cell r="D101" t="str">
            <v>거울주위코킹</v>
          </cell>
          <cell r="E101" t="str">
            <v>5*5</v>
          </cell>
          <cell r="F101" t="str">
            <v>M</v>
          </cell>
          <cell r="G101">
            <v>107.7</v>
          </cell>
          <cell r="H101">
            <v>213</v>
          </cell>
          <cell r="I101">
            <v>1144</v>
          </cell>
          <cell r="J101">
            <v>0</v>
          </cell>
        </row>
        <row r="102">
          <cell r="A102" t="str">
            <v>010102</v>
          </cell>
          <cell r="B102" t="str">
            <v>40</v>
          </cell>
          <cell r="C102" t="str">
            <v>499F03H</v>
          </cell>
          <cell r="D102" t="str">
            <v>거울붙임</v>
          </cell>
          <cell r="F102" t="str">
            <v>M2</v>
          </cell>
          <cell r="G102">
            <v>162.49</v>
          </cell>
          <cell r="H102">
            <v>14471</v>
          </cell>
          <cell r="I102">
            <v>22680</v>
          </cell>
          <cell r="J102">
            <v>0</v>
          </cell>
        </row>
        <row r="103">
          <cell r="A103" t="str">
            <v>010102</v>
          </cell>
          <cell r="B103" t="str">
            <v>37</v>
          </cell>
          <cell r="C103" t="str">
            <v>9332248</v>
          </cell>
          <cell r="D103" t="str">
            <v>라바베이스붙임</v>
          </cell>
          <cell r="F103" t="str">
            <v>M</v>
          </cell>
          <cell r="G103">
            <v>91.8</v>
          </cell>
          <cell r="H103">
            <v>600</v>
          </cell>
          <cell r="I103">
            <v>0</v>
          </cell>
          <cell r="J103">
            <v>0</v>
          </cell>
        </row>
        <row r="104">
          <cell r="A104" t="str">
            <v>010103</v>
          </cell>
          <cell r="B104" t="str">
            <v>72</v>
          </cell>
          <cell r="C104" t="str">
            <v>0601121</v>
          </cell>
          <cell r="D104" t="str">
            <v>스트립 벨트</v>
          </cell>
          <cell r="F104" t="str">
            <v>M</v>
          </cell>
          <cell r="G104">
            <v>41.05</v>
          </cell>
          <cell r="H104">
            <v>7000</v>
          </cell>
          <cell r="I104">
            <v>0</v>
          </cell>
          <cell r="J104">
            <v>0</v>
          </cell>
        </row>
        <row r="105">
          <cell r="A105" t="str">
            <v>010103</v>
          </cell>
          <cell r="B105" t="str">
            <v>102</v>
          </cell>
          <cell r="C105" t="str">
            <v>0601122</v>
          </cell>
          <cell r="D105" t="str">
            <v>광천정 몰딩</v>
          </cell>
          <cell r="E105" t="str">
            <v>직선</v>
          </cell>
          <cell r="F105" t="str">
            <v>M</v>
          </cell>
          <cell r="G105">
            <v>231</v>
          </cell>
          <cell r="H105">
            <v>5000</v>
          </cell>
          <cell r="I105">
            <v>0</v>
          </cell>
          <cell r="J105">
            <v>0</v>
          </cell>
        </row>
        <row r="106">
          <cell r="A106" t="str">
            <v>010103</v>
          </cell>
          <cell r="B106" t="str">
            <v>103</v>
          </cell>
          <cell r="C106" t="str">
            <v>0601123</v>
          </cell>
          <cell r="D106" t="str">
            <v>광천정 몰딩</v>
          </cell>
          <cell r="E106" t="str">
            <v>곡선</v>
          </cell>
          <cell r="F106" t="str">
            <v>M</v>
          </cell>
          <cell r="G106">
            <v>20</v>
          </cell>
          <cell r="H106">
            <v>5900</v>
          </cell>
          <cell r="I106">
            <v>0</v>
          </cell>
          <cell r="J106">
            <v>0</v>
          </cell>
        </row>
        <row r="107">
          <cell r="A107" t="str">
            <v>010103</v>
          </cell>
          <cell r="B107" t="str">
            <v>27</v>
          </cell>
          <cell r="C107" t="str">
            <v>0855</v>
          </cell>
          <cell r="D107" t="str">
            <v>커튼박스 (STEEL)</v>
          </cell>
          <cell r="E107" t="str">
            <v>250*300*1.6</v>
          </cell>
          <cell r="F107" t="str">
            <v>M</v>
          </cell>
          <cell r="G107">
            <v>19</v>
          </cell>
          <cell r="H107">
            <v>40000</v>
          </cell>
          <cell r="I107">
            <v>0</v>
          </cell>
          <cell r="J107">
            <v>0</v>
          </cell>
        </row>
        <row r="108">
          <cell r="A108" t="str">
            <v>010103</v>
          </cell>
          <cell r="B108" t="str">
            <v>25</v>
          </cell>
          <cell r="C108" t="str">
            <v>0882</v>
          </cell>
          <cell r="D108" t="str">
            <v>단천정(지하1F)</v>
          </cell>
          <cell r="E108" t="str">
            <v>H=120</v>
          </cell>
          <cell r="F108" t="str">
            <v>M</v>
          </cell>
          <cell r="G108">
            <v>16</v>
          </cell>
          <cell r="H108">
            <v>15000</v>
          </cell>
          <cell r="I108">
            <v>0</v>
          </cell>
          <cell r="J108">
            <v>0</v>
          </cell>
        </row>
        <row r="109">
          <cell r="A109" t="str">
            <v>010103</v>
          </cell>
          <cell r="B109" t="str">
            <v>79</v>
          </cell>
          <cell r="C109" t="str">
            <v>0889</v>
          </cell>
          <cell r="D109" t="str">
            <v>간접등박스(곡선)</v>
          </cell>
          <cell r="E109" t="str">
            <v>300*300</v>
          </cell>
          <cell r="F109" t="str">
            <v>M</v>
          </cell>
          <cell r="G109">
            <v>10.3</v>
          </cell>
          <cell r="H109">
            <v>60000</v>
          </cell>
          <cell r="I109">
            <v>0</v>
          </cell>
          <cell r="J109">
            <v>0</v>
          </cell>
        </row>
        <row r="110">
          <cell r="A110" t="str">
            <v>010103</v>
          </cell>
          <cell r="B110" t="str">
            <v>26</v>
          </cell>
          <cell r="C110" t="str">
            <v>0890</v>
          </cell>
          <cell r="D110" t="str">
            <v>단천정</v>
          </cell>
          <cell r="E110" t="str">
            <v>800*1000</v>
          </cell>
          <cell r="F110" t="str">
            <v>M</v>
          </cell>
          <cell r="G110">
            <v>32</v>
          </cell>
          <cell r="H110">
            <v>100000</v>
          </cell>
          <cell r="I110">
            <v>0</v>
          </cell>
          <cell r="J110">
            <v>0</v>
          </cell>
        </row>
        <row r="111">
          <cell r="A111" t="str">
            <v>010103</v>
          </cell>
          <cell r="B111" t="str">
            <v>70</v>
          </cell>
          <cell r="C111" t="str">
            <v>3803030</v>
          </cell>
          <cell r="D111" t="str">
            <v>스코어보드 보강</v>
          </cell>
          <cell r="F111" t="str">
            <v>EA</v>
          </cell>
          <cell r="G111">
            <v>4</v>
          </cell>
          <cell r="H111">
            <v>69000</v>
          </cell>
          <cell r="I111">
            <v>0</v>
          </cell>
          <cell r="J111">
            <v>0</v>
          </cell>
        </row>
        <row r="112">
          <cell r="A112" t="str">
            <v>010103</v>
          </cell>
          <cell r="B112" t="str">
            <v>10</v>
          </cell>
          <cell r="C112" t="str">
            <v>3910035</v>
          </cell>
          <cell r="D112" t="str">
            <v>등구멍뚫기및 보강</v>
          </cell>
          <cell r="E112" t="str">
            <v>D/L</v>
          </cell>
          <cell r="F112" t="str">
            <v>EA</v>
          </cell>
          <cell r="G112">
            <v>565</v>
          </cell>
          <cell r="H112">
            <v>3550</v>
          </cell>
        </row>
        <row r="113">
          <cell r="A113" t="str">
            <v>010103</v>
          </cell>
          <cell r="B113" t="str">
            <v>12</v>
          </cell>
          <cell r="C113" t="str">
            <v>3910036</v>
          </cell>
          <cell r="D113" t="str">
            <v>등구멍뚫기및 보강</v>
          </cell>
          <cell r="E113" t="str">
            <v>펜던트</v>
          </cell>
          <cell r="F113" t="str">
            <v>EA</v>
          </cell>
          <cell r="G113">
            <v>13</v>
          </cell>
          <cell r="H113">
            <v>6500</v>
          </cell>
        </row>
        <row r="114">
          <cell r="A114" t="str">
            <v>010103</v>
          </cell>
          <cell r="B114" t="str">
            <v>21</v>
          </cell>
          <cell r="C114" t="str">
            <v>3910139</v>
          </cell>
          <cell r="D114" t="str">
            <v>스프러스판넬</v>
          </cell>
          <cell r="F114" t="str">
            <v>M2</v>
          </cell>
          <cell r="G114">
            <v>74.349999999999994</v>
          </cell>
          <cell r="H114">
            <v>250000</v>
          </cell>
        </row>
        <row r="115">
          <cell r="A115" t="str">
            <v>010103</v>
          </cell>
          <cell r="B115" t="str">
            <v>66</v>
          </cell>
          <cell r="C115" t="str">
            <v>3913018</v>
          </cell>
          <cell r="D115" t="str">
            <v>SST'L 천정메지</v>
          </cell>
          <cell r="E115" t="str">
            <v>100*100</v>
          </cell>
          <cell r="F115" t="str">
            <v>M</v>
          </cell>
          <cell r="G115">
            <v>57.2</v>
          </cell>
          <cell r="H115">
            <v>28000</v>
          </cell>
        </row>
        <row r="116">
          <cell r="A116" t="str">
            <v>010103</v>
          </cell>
          <cell r="B116" t="str">
            <v>84</v>
          </cell>
          <cell r="C116" t="str">
            <v>3913029</v>
          </cell>
          <cell r="D116" t="str">
            <v>AL 격자 루바</v>
          </cell>
          <cell r="E116" t="str">
            <v>600*1500</v>
          </cell>
          <cell r="F116" t="str">
            <v>EA</v>
          </cell>
          <cell r="G116">
            <v>65.319999999999993</v>
          </cell>
          <cell r="H116">
            <v>70500</v>
          </cell>
        </row>
        <row r="117">
          <cell r="A117" t="str">
            <v>010103</v>
          </cell>
          <cell r="B117" t="str">
            <v>86</v>
          </cell>
          <cell r="C117" t="str">
            <v>3913042</v>
          </cell>
          <cell r="D117" t="str">
            <v>단천정</v>
          </cell>
          <cell r="E117" t="str">
            <v>H=500</v>
          </cell>
          <cell r="F117" t="str">
            <v>M</v>
          </cell>
          <cell r="G117">
            <v>52.4</v>
          </cell>
          <cell r="H117">
            <v>35000</v>
          </cell>
        </row>
        <row r="118">
          <cell r="A118" t="str">
            <v>010103</v>
          </cell>
          <cell r="B118" t="str">
            <v>88</v>
          </cell>
          <cell r="C118" t="str">
            <v>3913051</v>
          </cell>
          <cell r="D118" t="str">
            <v>커텐박스</v>
          </cell>
          <cell r="E118" t="str">
            <v>250*200</v>
          </cell>
          <cell r="F118" t="str">
            <v>M</v>
          </cell>
          <cell r="G118">
            <v>41</v>
          </cell>
          <cell r="H118">
            <v>35000</v>
          </cell>
          <cell r="J118">
            <v>0</v>
          </cell>
        </row>
        <row r="119">
          <cell r="A119" t="str">
            <v>010103</v>
          </cell>
          <cell r="B119" t="str">
            <v>41</v>
          </cell>
          <cell r="C119" t="str">
            <v>3913056</v>
          </cell>
          <cell r="D119" t="str">
            <v>간접등박스</v>
          </cell>
          <cell r="E119" t="str">
            <v>250*300</v>
          </cell>
          <cell r="F119" t="str">
            <v>M</v>
          </cell>
          <cell r="G119">
            <v>11.6</v>
          </cell>
          <cell r="H119">
            <v>40000</v>
          </cell>
        </row>
        <row r="120">
          <cell r="A120" t="str">
            <v>010103</v>
          </cell>
          <cell r="B120" t="str">
            <v>55</v>
          </cell>
          <cell r="C120" t="str">
            <v>3913057</v>
          </cell>
          <cell r="D120" t="str">
            <v>원형간접등박스</v>
          </cell>
          <cell r="F120" t="str">
            <v>M</v>
          </cell>
          <cell r="G120">
            <v>41.4</v>
          </cell>
          <cell r="H120">
            <v>70000</v>
          </cell>
        </row>
        <row r="121">
          <cell r="A121" t="str">
            <v>010103</v>
          </cell>
          <cell r="B121" t="str">
            <v>64</v>
          </cell>
          <cell r="C121" t="str">
            <v>3913058</v>
          </cell>
          <cell r="D121" t="str">
            <v>NEON TUBE</v>
          </cell>
          <cell r="F121" t="str">
            <v>M</v>
          </cell>
          <cell r="G121">
            <v>144.30000000000001</v>
          </cell>
          <cell r="H121">
            <v>40000</v>
          </cell>
        </row>
        <row r="122">
          <cell r="A122" t="str">
            <v>010103</v>
          </cell>
          <cell r="B122" t="str">
            <v>43</v>
          </cell>
          <cell r="C122" t="str">
            <v>3913059</v>
          </cell>
          <cell r="D122" t="str">
            <v>간접등박스</v>
          </cell>
          <cell r="E122" t="str">
            <v>200*300</v>
          </cell>
          <cell r="F122" t="str">
            <v>M</v>
          </cell>
          <cell r="G122">
            <v>766.55</v>
          </cell>
          <cell r="H122">
            <v>36000</v>
          </cell>
        </row>
        <row r="123">
          <cell r="A123" t="str">
            <v>010103</v>
          </cell>
          <cell r="B123" t="str">
            <v>45</v>
          </cell>
          <cell r="C123" t="str">
            <v>3913060</v>
          </cell>
          <cell r="D123" t="str">
            <v>간접등박스</v>
          </cell>
          <cell r="E123" t="str">
            <v>300*400</v>
          </cell>
          <cell r="F123" t="str">
            <v>M</v>
          </cell>
          <cell r="G123">
            <v>19.2</v>
          </cell>
          <cell r="H123">
            <v>48000</v>
          </cell>
        </row>
        <row r="124">
          <cell r="A124" t="str">
            <v>010103</v>
          </cell>
          <cell r="B124" t="str">
            <v>51</v>
          </cell>
          <cell r="C124" t="str">
            <v>3913061</v>
          </cell>
          <cell r="D124" t="str">
            <v>간접등박스</v>
          </cell>
          <cell r="E124" t="str">
            <v>400*120</v>
          </cell>
          <cell r="F124" t="str">
            <v>M</v>
          </cell>
          <cell r="G124">
            <v>4.8</v>
          </cell>
          <cell r="H124">
            <v>36000</v>
          </cell>
        </row>
        <row r="125">
          <cell r="A125" t="str">
            <v>010103</v>
          </cell>
          <cell r="B125" t="str">
            <v>53</v>
          </cell>
          <cell r="C125" t="str">
            <v>3913062</v>
          </cell>
          <cell r="D125" t="str">
            <v>간접등박스</v>
          </cell>
          <cell r="E125" t="str">
            <v>120*450*120</v>
          </cell>
          <cell r="F125" t="str">
            <v>M</v>
          </cell>
          <cell r="G125">
            <v>32.4</v>
          </cell>
          <cell r="H125">
            <v>48000</v>
          </cell>
          <cell r="J125">
            <v>0</v>
          </cell>
        </row>
        <row r="126">
          <cell r="A126" t="str">
            <v>010103</v>
          </cell>
          <cell r="B126" t="str">
            <v>57</v>
          </cell>
          <cell r="C126" t="str">
            <v>3913064</v>
          </cell>
          <cell r="D126" t="str">
            <v>ST'L 격자틀</v>
          </cell>
          <cell r="E126" t="str">
            <v>45*35</v>
          </cell>
          <cell r="F126" t="str">
            <v>M2</v>
          </cell>
          <cell r="G126">
            <v>44.94</v>
          </cell>
          <cell r="H126">
            <v>35000</v>
          </cell>
        </row>
        <row r="127">
          <cell r="A127" t="str">
            <v>010103</v>
          </cell>
          <cell r="B127" t="str">
            <v>59</v>
          </cell>
          <cell r="C127" t="str">
            <v>3913065</v>
          </cell>
          <cell r="D127" t="str">
            <v>단천정</v>
          </cell>
          <cell r="E127" t="str">
            <v>H=350</v>
          </cell>
          <cell r="F127" t="str">
            <v>M</v>
          </cell>
          <cell r="G127">
            <v>44.98</v>
          </cell>
          <cell r="H127">
            <v>28000</v>
          </cell>
        </row>
        <row r="128">
          <cell r="A128" t="str">
            <v>010103</v>
          </cell>
          <cell r="B128" t="str">
            <v>68</v>
          </cell>
          <cell r="C128" t="str">
            <v>3913067</v>
          </cell>
          <cell r="D128" t="str">
            <v>MT-B-L</v>
          </cell>
          <cell r="E128" t="str">
            <v>W=200</v>
          </cell>
          <cell r="F128" t="str">
            <v>M</v>
          </cell>
          <cell r="G128">
            <v>18.5</v>
          </cell>
          <cell r="H128">
            <v>32000</v>
          </cell>
        </row>
        <row r="129">
          <cell r="A129" t="str">
            <v>010103</v>
          </cell>
          <cell r="B129" t="str">
            <v>61</v>
          </cell>
          <cell r="C129" t="str">
            <v>3913068</v>
          </cell>
          <cell r="D129" t="str">
            <v>ST'L PLATE</v>
          </cell>
          <cell r="E129" t="str">
            <v>T=1.6</v>
          </cell>
          <cell r="F129" t="str">
            <v>M2</v>
          </cell>
          <cell r="G129">
            <v>55.54</v>
          </cell>
          <cell r="H129">
            <v>55000</v>
          </cell>
        </row>
        <row r="130">
          <cell r="A130" t="str">
            <v>010103</v>
          </cell>
          <cell r="B130" t="str">
            <v>24</v>
          </cell>
          <cell r="C130" t="str">
            <v>3913069</v>
          </cell>
          <cell r="D130" t="str">
            <v>단천정</v>
          </cell>
          <cell r="E130" t="str">
            <v>H=50</v>
          </cell>
          <cell r="F130" t="str">
            <v>M</v>
          </cell>
          <cell r="G130">
            <v>18.899999999999999</v>
          </cell>
          <cell r="H130">
            <v>7000</v>
          </cell>
          <cell r="I130">
            <v>0</v>
          </cell>
          <cell r="J130">
            <v>0</v>
          </cell>
        </row>
        <row r="131">
          <cell r="A131" t="str">
            <v>010103</v>
          </cell>
          <cell r="B131" t="str">
            <v>30</v>
          </cell>
          <cell r="C131" t="str">
            <v>3913070</v>
          </cell>
          <cell r="D131" t="str">
            <v>간접등박스</v>
          </cell>
          <cell r="E131" t="str">
            <v>120*250*300</v>
          </cell>
          <cell r="F131" t="str">
            <v>M</v>
          </cell>
          <cell r="G131">
            <v>82.85</v>
          </cell>
          <cell r="H131">
            <v>30000</v>
          </cell>
        </row>
        <row r="132">
          <cell r="A132" t="str">
            <v>010103</v>
          </cell>
          <cell r="B132" t="str">
            <v>35</v>
          </cell>
          <cell r="C132" t="str">
            <v>3913071</v>
          </cell>
          <cell r="D132" t="str">
            <v>간접등박스</v>
          </cell>
          <cell r="E132" t="str">
            <v>200*600*200</v>
          </cell>
          <cell r="F132" t="str">
            <v>M</v>
          </cell>
          <cell r="G132">
            <v>190.2</v>
          </cell>
          <cell r="H132">
            <v>72000</v>
          </cell>
        </row>
        <row r="133">
          <cell r="A133" t="str">
            <v>010103</v>
          </cell>
          <cell r="B133" t="str">
            <v>37</v>
          </cell>
          <cell r="C133" t="str">
            <v>3913072</v>
          </cell>
          <cell r="D133" t="str">
            <v>간접등박스</v>
          </cell>
          <cell r="E133" t="str">
            <v>400*200</v>
          </cell>
          <cell r="F133" t="str">
            <v>M</v>
          </cell>
          <cell r="G133">
            <v>57.5</v>
          </cell>
          <cell r="H133">
            <v>43000</v>
          </cell>
        </row>
        <row r="134">
          <cell r="A134" t="str">
            <v>010103</v>
          </cell>
          <cell r="B134" t="str">
            <v>32</v>
          </cell>
          <cell r="C134" t="str">
            <v>3913073</v>
          </cell>
          <cell r="D134" t="str">
            <v>광천정</v>
          </cell>
          <cell r="F134" t="str">
            <v>M</v>
          </cell>
          <cell r="G134">
            <v>72.31</v>
          </cell>
          <cell r="H134">
            <v>63000</v>
          </cell>
        </row>
        <row r="135">
          <cell r="A135" t="str">
            <v>010103</v>
          </cell>
          <cell r="B135" t="str">
            <v>19</v>
          </cell>
          <cell r="C135" t="str">
            <v>3913075</v>
          </cell>
          <cell r="D135" t="str">
            <v>SUS PANNEL</v>
          </cell>
          <cell r="F135" t="str">
            <v>M2</v>
          </cell>
          <cell r="G135">
            <v>26.35</v>
          </cell>
          <cell r="H135">
            <v>50000</v>
          </cell>
        </row>
        <row r="136">
          <cell r="A136" t="str">
            <v>010103</v>
          </cell>
          <cell r="B136" t="str">
            <v>39</v>
          </cell>
          <cell r="C136" t="str">
            <v>3913080</v>
          </cell>
          <cell r="D136" t="str">
            <v>LIGHTING BOX</v>
          </cell>
          <cell r="E136" t="str">
            <v>300*300*2050</v>
          </cell>
          <cell r="F136" t="str">
            <v>M</v>
          </cell>
          <cell r="G136">
            <v>20.100000000000001</v>
          </cell>
          <cell r="H136">
            <v>66500</v>
          </cell>
        </row>
        <row r="137">
          <cell r="A137" t="str">
            <v>010103</v>
          </cell>
          <cell r="B137" t="str">
            <v>74</v>
          </cell>
          <cell r="C137" t="str">
            <v>3913082</v>
          </cell>
          <cell r="D137" t="str">
            <v>단천정(곡선)</v>
          </cell>
          <cell r="E137" t="str">
            <v>H=350</v>
          </cell>
          <cell r="F137" t="str">
            <v>M</v>
          </cell>
          <cell r="G137">
            <v>6</v>
          </cell>
          <cell r="H137">
            <v>40000</v>
          </cell>
        </row>
        <row r="138">
          <cell r="A138" t="str">
            <v>010103</v>
          </cell>
          <cell r="B138" t="str">
            <v>76</v>
          </cell>
          <cell r="C138" t="str">
            <v>3913083</v>
          </cell>
          <cell r="D138" t="str">
            <v>단천정(곡선)</v>
          </cell>
          <cell r="E138" t="str">
            <v>350*200*350</v>
          </cell>
          <cell r="F138" t="str">
            <v>M</v>
          </cell>
          <cell r="G138">
            <v>3</v>
          </cell>
          <cell r="H138">
            <v>100000</v>
          </cell>
        </row>
        <row r="139">
          <cell r="A139" t="str">
            <v>010103</v>
          </cell>
          <cell r="B139" t="str">
            <v>49</v>
          </cell>
          <cell r="C139" t="str">
            <v>3913088</v>
          </cell>
          <cell r="D139" t="str">
            <v>간접등박스</v>
          </cell>
          <cell r="E139" t="str">
            <v>300*600*30</v>
          </cell>
          <cell r="F139" t="str">
            <v>EA</v>
          </cell>
          <cell r="G139">
            <v>6</v>
          </cell>
          <cell r="H139">
            <v>90000</v>
          </cell>
        </row>
        <row r="140">
          <cell r="A140" t="str">
            <v>010103</v>
          </cell>
          <cell r="B140" t="str">
            <v>47</v>
          </cell>
          <cell r="C140" t="str">
            <v>3913089</v>
          </cell>
          <cell r="D140" t="str">
            <v>내림등박스</v>
          </cell>
          <cell r="E140" t="str">
            <v>D=800</v>
          </cell>
          <cell r="F140" t="str">
            <v>M</v>
          </cell>
          <cell r="G140">
            <v>10</v>
          </cell>
          <cell r="H140">
            <v>60000</v>
          </cell>
        </row>
        <row r="141">
          <cell r="A141" t="str">
            <v>010103</v>
          </cell>
          <cell r="B141" t="str">
            <v>101</v>
          </cell>
          <cell r="C141" t="str">
            <v>3913090</v>
          </cell>
          <cell r="D141" t="str">
            <v>내림천정</v>
          </cell>
          <cell r="E141" t="str">
            <v>D=500</v>
          </cell>
          <cell r="F141" t="str">
            <v>M</v>
          </cell>
          <cell r="G141">
            <v>51.2</v>
          </cell>
          <cell r="H141">
            <v>39000</v>
          </cell>
        </row>
        <row r="142">
          <cell r="A142" t="str">
            <v>010103</v>
          </cell>
          <cell r="B142" t="str">
            <v>107</v>
          </cell>
          <cell r="C142" t="str">
            <v>3913092</v>
          </cell>
          <cell r="D142" t="str">
            <v>등박스</v>
          </cell>
          <cell r="E142" t="str">
            <v>250*300*250</v>
          </cell>
          <cell r="F142" t="str">
            <v>M</v>
          </cell>
          <cell r="G142">
            <v>23</v>
          </cell>
          <cell r="H142">
            <v>65000</v>
          </cell>
        </row>
        <row r="143">
          <cell r="A143" t="str">
            <v>010103</v>
          </cell>
          <cell r="B143" t="str">
            <v>90</v>
          </cell>
          <cell r="C143" t="str">
            <v>3913094</v>
          </cell>
          <cell r="D143" t="str">
            <v>등박스</v>
          </cell>
          <cell r="E143" t="str">
            <v>200*200*1000</v>
          </cell>
          <cell r="F143" t="str">
            <v>EA</v>
          </cell>
          <cell r="G143">
            <v>4</v>
          </cell>
          <cell r="H143">
            <v>100000</v>
          </cell>
        </row>
        <row r="144">
          <cell r="A144" t="str">
            <v>010103</v>
          </cell>
          <cell r="B144" t="str">
            <v>92</v>
          </cell>
          <cell r="C144" t="str">
            <v>3913095</v>
          </cell>
          <cell r="D144" t="str">
            <v>등박스</v>
          </cell>
          <cell r="E144" t="str">
            <v>200*200*500</v>
          </cell>
          <cell r="F144" t="str">
            <v>EA</v>
          </cell>
          <cell r="G144">
            <v>1</v>
          </cell>
          <cell r="H144">
            <v>70000</v>
          </cell>
        </row>
        <row r="145">
          <cell r="A145" t="str">
            <v>010103</v>
          </cell>
          <cell r="B145" t="str">
            <v>94</v>
          </cell>
          <cell r="C145" t="str">
            <v>3913096</v>
          </cell>
          <cell r="D145" t="str">
            <v>등박스</v>
          </cell>
          <cell r="E145" t="str">
            <v>500*200</v>
          </cell>
          <cell r="F145" t="str">
            <v>M</v>
          </cell>
          <cell r="G145">
            <v>10</v>
          </cell>
          <cell r="H145">
            <v>50000</v>
          </cell>
        </row>
        <row r="146">
          <cell r="A146" t="str">
            <v>010103</v>
          </cell>
          <cell r="B146" t="str">
            <v>96</v>
          </cell>
          <cell r="C146" t="str">
            <v>3913097</v>
          </cell>
          <cell r="D146" t="str">
            <v>등박스</v>
          </cell>
          <cell r="E146" t="str">
            <v>300*250</v>
          </cell>
          <cell r="F146" t="str">
            <v>M</v>
          </cell>
          <cell r="G146">
            <v>5.61</v>
          </cell>
          <cell r="H146">
            <v>40000</v>
          </cell>
        </row>
        <row r="147">
          <cell r="A147" t="str">
            <v>010103</v>
          </cell>
          <cell r="B147" t="str">
            <v>98</v>
          </cell>
          <cell r="C147" t="str">
            <v>3913098</v>
          </cell>
          <cell r="D147" t="str">
            <v>등구멍뚫기및 보강</v>
          </cell>
          <cell r="E147" t="str">
            <v>파라보릭</v>
          </cell>
          <cell r="F147" t="str">
            <v>M</v>
          </cell>
          <cell r="G147">
            <v>32</v>
          </cell>
          <cell r="H147">
            <v>3975</v>
          </cell>
        </row>
        <row r="148">
          <cell r="A148" t="str">
            <v>010103</v>
          </cell>
          <cell r="B148" t="str">
            <v>78</v>
          </cell>
          <cell r="C148" t="str">
            <v>3913099</v>
          </cell>
          <cell r="D148" t="str">
            <v>광천정</v>
          </cell>
          <cell r="E148" t="str">
            <v>H=350</v>
          </cell>
          <cell r="F148" t="str">
            <v>M</v>
          </cell>
          <cell r="G148">
            <v>7</v>
          </cell>
          <cell r="H148">
            <v>63000</v>
          </cell>
        </row>
        <row r="149">
          <cell r="A149" t="str">
            <v>010103</v>
          </cell>
          <cell r="B149" t="str">
            <v>105</v>
          </cell>
          <cell r="C149" t="str">
            <v>3913109</v>
          </cell>
          <cell r="D149" t="str">
            <v>단천정</v>
          </cell>
          <cell r="E149" t="str">
            <v>H=300</v>
          </cell>
          <cell r="F149" t="str">
            <v>M</v>
          </cell>
          <cell r="G149">
            <v>30.05</v>
          </cell>
          <cell r="H149">
            <v>24000</v>
          </cell>
        </row>
        <row r="150">
          <cell r="A150" t="str">
            <v>010103</v>
          </cell>
          <cell r="B150" t="str">
            <v>81</v>
          </cell>
          <cell r="C150" t="str">
            <v>3913132</v>
          </cell>
          <cell r="D150" t="str">
            <v>간접등박스(곡면)</v>
          </cell>
          <cell r="E150" t="str">
            <v>1400*400*150,T=1.2</v>
          </cell>
          <cell r="F150" t="str">
            <v>M</v>
          </cell>
          <cell r="G150">
            <v>7</v>
          </cell>
          <cell r="H150">
            <v>160000</v>
          </cell>
        </row>
        <row r="151">
          <cell r="A151" t="str">
            <v>010103</v>
          </cell>
          <cell r="B151" t="str">
            <v>16</v>
          </cell>
          <cell r="C151" t="str">
            <v>4910021</v>
          </cell>
          <cell r="D151" t="str">
            <v>목조천정틀설치</v>
          </cell>
          <cell r="E151" t="str">
            <v>달대유</v>
          </cell>
          <cell r="F151" t="str">
            <v>M2</v>
          </cell>
          <cell r="G151">
            <v>26.35</v>
          </cell>
          <cell r="H151">
            <v>1755</v>
          </cell>
          <cell r="I151">
            <v>7437</v>
          </cell>
          <cell r="J151">
            <v>0</v>
          </cell>
        </row>
        <row r="152">
          <cell r="A152" t="str">
            <v>010103</v>
          </cell>
          <cell r="B152" t="str">
            <v>5</v>
          </cell>
          <cell r="C152" t="str">
            <v>4910068</v>
          </cell>
          <cell r="D152" t="str">
            <v>석고보드취부(천정,바탕)</v>
          </cell>
          <cell r="E152" t="str">
            <v>T=9*1PLY</v>
          </cell>
          <cell r="F152" t="str">
            <v>M2</v>
          </cell>
          <cell r="G152">
            <v>2144.6999999999998</v>
          </cell>
          <cell r="H152">
            <v>1284</v>
          </cell>
          <cell r="I152">
            <v>0</v>
          </cell>
          <cell r="J152">
            <v>0</v>
          </cell>
        </row>
        <row r="153">
          <cell r="A153" t="str">
            <v>010103</v>
          </cell>
          <cell r="B153" t="str">
            <v>6</v>
          </cell>
          <cell r="C153" t="str">
            <v>4910069</v>
          </cell>
          <cell r="D153" t="str">
            <v>석고보드취부(천정,치장)</v>
          </cell>
          <cell r="E153" t="str">
            <v>T=9*1PLY</v>
          </cell>
          <cell r="F153" t="str">
            <v>M2</v>
          </cell>
          <cell r="G153">
            <v>2084.19</v>
          </cell>
          <cell r="H153">
            <v>1284</v>
          </cell>
          <cell r="I153">
            <v>8156</v>
          </cell>
          <cell r="J153">
            <v>0</v>
          </cell>
        </row>
        <row r="154">
          <cell r="A154" t="str">
            <v>010103</v>
          </cell>
          <cell r="B154" t="str">
            <v>82</v>
          </cell>
          <cell r="C154" t="str">
            <v>4910091</v>
          </cell>
          <cell r="D154" t="str">
            <v>줄눈</v>
          </cell>
          <cell r="F154" t="str">
            <v>M</v>
          </cell>
          <cell r="G154">
            <v>13.1</v>
          </cell>
          <cell r="H154">
            <v>1277</v>
          </cell>
          <cell r="I154">
            <v>12359</v>
          </cell>
          <cell r="J154">
            <v>0</v>
          </cell>
        </row>
        <row r="155">
          <cell r="A155" t="str">
            <v>010103</v>
          </cell>
          <cell r="B155" t="str">
            <v>33</v>
          </cell>
          <cell r="C155" t="str">
            <v>4910093</v>
          </cell>
          <cell r="D155" t="str">
            <v>람마 (홍송)</v>
          </cell>
          <cell r="E155" t="str">
            <v>WD-3 ,H=300</v>
          </cell>
          <cell r="F155" t="str">
            <v>M</v>
          </cell>
          <cell r="G155">
            <v>6.6</v>
          </cell>
          <cell r="H155">
            <v>17192</v>
          </cell>
          <cell r="I155">
            <v>135639</v>
          </cell>
          <cell r="J155">
            <v>0</v>
          </cell>
        </row>
        <row r="156">
          <cell r="A156" t="str">
            <v>010103</v>
          </cell>
          <cell r="B156" t="str">
            <v>22</v>
          </cell>
          <cell r="C156" t="str">
            <v>4910094</v>
          </cell>
          <cell r="D156" t="str">
            <v>밤라이트취부</v>
          </cell>
          <cell r="F156" t="str">
            <v>M2</v>
          </cell>
          <cell r="G156">
            <v>102.7</v>
          </cell>
          <cell r="H156">
            <v>1725</v>
          </cell>
          <cell r="I156">
            <v>4182</v>
          </cell>
          <cell r="J156">
            <v>0</v>
          </cell>
        </row>
        <row r="157">
          <cell r="A157" t="str">
            <v>010103</v>
          </cell>
          <cell r="B157" t="str">
            <v>4</v>
          </cell>
          <cell r="C157" t="str">
            <v>4913001</v>
          </cell>
          <cell r="D157" t="str">
            <v>경량철골천정틀</v>
          </cell>
          <cell r="E157" t="str">
            <v>M-BAR</v>
          </cell>
          <cell r="F157" t="str">
            <v>M2</v>
          </cell>
          <cell r="G157">
            <v>2699.66</v>
          </cell>
          <cell r="H157">
            <v>2341</v>
          </cell>
          <cell r="I157">
            <v>15366</v>
          </cell>
          <cell r="J157">
            <v>0</v>
          </cell>
        </row>
        <row r="158">
          <cell r="A158" t="str">
            <v>010103</v>
          </cell>
          <cell r="B158" t="str">
            <v>3</v>
          </cell>
          <cell r="C158" t="str">
            <v>4913003</v>
          </cell>
          <cell r="D158" t="str">
            <v>경량철골천정틀</v>
          </cell>
          <cell r="E158" t="str">
            <v>T-BAR</v>
          </cell>
          <cell r="F158" t="str">
            <v>M2</v>
          </cell>
          <cell r="G158">
            <v>122.65</v>
          </cell>
          <cell r="H158">
            <v>4329</v>
          </cell>
          <cell r="I158">
            <v>15366</v>
          </cell>
          <cell r="J158">
            <v>0</v>
          </cell>
        </row>
        <row r="159">
          <cell r="A159" t="str">
            <v>010103</v>
          </cell>
          <cell r="B159" t="str">
            <v>13</v>
          </cell>
          <cell r="C159" t="str">
            <v>4913172</v>
          </cell>
          <cell r="D159" t="str">
            <v>점검구</v>
          </cell>
          <cell r="E159" t="str">
            <v>STL 700*700</v>
          </cell>
          <cell r="F159" t="str">
            <v>개소</v>
          </cell>
          <cell r="G159">
            <v>23</v>
          </cell>
          <cell r="H159">
            <v>11643</v>
          </cell>
          <cell r="I159">
            <v>60197</v>
          </cell>
          <cell r="J159">
            <v>206</v>
          </cell>
        </row>
        <row r="160">
          <cell r="A160" t="str">
            <v>010103</v>
          </cell>
          <cell r="B160" t="str">
            <v>99</v>
          </cell>
          <cell r="C160" t="str">
            <v>4915013</v>
          </cell>
          <cell r="D160" t="str">
            <v>유리끼우기및닦기 (곡면)</v>
          </cell>
          <cell r="E160" t="str">
            <v>T=10,강화유리</v>
          </cell>
          <cell r="F160" t="str">
            <v>M2</v>
          </cell>
          <cell r="G160">
            <v>25.2</v>
          </cell>
          <cell r="H160">
            <v>52118</v>
          </cell>
          <cell r="I160">
            <v>36710</v>
          </cell>
          <cell r="J160">
            <v>0</v>
          </cell>
        </row>
        <row r="161">
          <cell r="A161" t="str">
            <v>010103</v>
          </cell>
          <cell r="B161" t="str">
            <v>8</v>
          </cell>
          <cell r="C161" t="str">
            <v>4916255</v>
          </cell>
          <cell r="D161" t="str">
            <v>ALL PUTTY</v>
          </cell>
          <cell r="F161" t="str">
            <v>M2</v>
          </cell>
          <cell r="G161">
            <v>2457.11</v>
          </cell>
          <cell r="H161">
            <v>1336</v>
          </cell>
          <cell r="I161">
            <v>5426</v>
          </cell>
          <cell r="J161">
            <v>0</v>
          </cell>
        </row>
        <row r="162">
          <cell r="A162" t="str">
            <v>010103</v>
          </cell>
          <cell r="B162" t="str">
            <v>14</v>
          </cell>
          <cell r="C162" t="str">
            <v>4916702</v>
          </cell>
          <cell r="D162" t="str">
            <v>색락카 (철재면)</v>
          </cell>
          <cell r="F162" t="str">
            <v>M2</v>
          </cell>
          <cell r="G162">
            <v>786.85</v>
          </cell>
          <cell r="H162">
            <v>2554</v>
          </cell>
          <cell r="I162">
            <v>19898</v>
          </cell>
          <cell r="J162">
            <v>0</v>
          </cell>
        </row>
        <row r="163">
          <cell r="A163" t="str">
            <v>010103</v>
          </cell>
          <cell r="B163" t="str">
            <v>7</v>
          </cell>
          <cell r="C163" t="str">
            <v>4916718</v>
          </cell>
          <cell r="D163" t="str">
            <v>비닐페인트</v>
          </cell>
          <cell r="F163" t="str">
            <v>M2</v>
          </cell>
          <cell r="G163">
            <v>2457.11</v>
          </cell>
          <cell r="H163">
            <v>792</v>
          </cell>
          <cell r="I163">
            <v>4281</v>
          </cell>
          <cell r="J163">
            <v>0</v>
          </cell>
        </row>
        <row r="164">
          <cell r="A164" t="str">
            <v>010103</v>
          </cell>
          <cell r="B164" t="str">
            <v>71</v>
          </cell>
          <cell r="C164" t="str">
            <v>4917143</v>
          </cell>
          <cell r="D164" t="str">
            <v>TEX 취부</v>
          </cell>
          <cell r="F164" t="str">
            <v>M2</v>
          </cell>
          <cell r="G164">
            <v>171.54</v>
          </cell>
          <cell r="H164">
            <v>5500</v>
          </cell>
          <cell r="I164">
            <v>0</v>
          </cell>
          <cell r="J164">
            <v>0</v>
          </cell>
        </row>
        <row r="165">
          <cell r="A165" t="str">
            <v>010103</v>
          </cell>
          <cell r="B165" t="str">
            <v>15</v>
          </cell>
          <cell r="C165" t="str">
            <v>4917538</v>
          </cell>
          <cell r="D165" t="str">
            <v>엑사판</v>
          </cell>
          <cell r="E165" t="str">
            <v>크리스탈 화이트</v>
          </cell>
          <cell r="F165" t="str">
            <v>M2</v>
          </cell>
          <cell r="G165">
            <v>421.6</v>
          </cell>
          <cell r="H165">
            <v>29700</v>
          </cell>
          <cell r="I165">
            <v>0</v>
          </cell>
          <cell r="J165">
            <v>0</v>
          </cell>
        </row>
        <row r="166">
          <cell r="A166" t="str">
            <v>010103</v>
          </cell>
          <cell r="B166" t="str">
            <v>62</v>
          </cell>
          <cell r="C166" t="str">
            <v>4917539</v>
          </cell>
          <cell r="D166" t="str">
            <v>루마싸이트</v>
          </cell>
          <cell r="F166" t="str">
            <v>M2</v>
          </cell>
          <cell r="G166">
            <v>84.94</v>
          </cell>
          <cell r="H166">
            <v>63800</v>
          </cell>
          <cell r="I166">
            <v>7912</v>
          </cell>
          <cell r="J166">
            <v>0</v>
          </cell>
        </row>
        <row r="167">
          <cell r="A167" t="str">
            <v>010103</v>
          </cell>
          <cell r="B167" t="str">
            <v>17</v>
          </cell>
          <cell r="C167" t="str">
            <v>4918720</v>
          </cell>
          <cell r="D167" t="str">
            <v>암면넣기</v>
          </cell>
          <cell r="E167" t="str">
            <v>#100      T:50</v>
          </cell>
          <cell r="F167" t="str">
            <v>M2</v>
          </cell>
          <cell r="G167">
            <v>124.35</v>
          </cell>
          <cell r="H167">
            <v>3300</v>
          </cell>
          <cell r="I167">
            <v>2306</v>
          </cell>
          <cell r="J167">
            <v>0</v>
          </cell>
        </row>
        <row r="168">
          <cell r="A168" t="str">
            <v>010103</v>
          </cell>
          <cell r="B168" t="str">
            <v>28</v>
          </cell>
          <cell r="C168" t="str">
            <v>9332246</v>
          </cell>
          <cell r="D168" t="str">
            <v>A/L MOULDING 설치</v>
          </cell>
          <cell r="F168" t="str">
            <v>M</v>
          </cell>
          <cell r="G168">
            <v>137</v>
          </cell>
          <cell r="H168">
            <v>1085</v>
          </cell>
          <cell r="I168">
            <v>2096</v>
          </cell>
          <cell r="J168">
            <v>0</v>
          </cell>
        </row>
        <row r="169">
          <cell r="A169" t="str">
            <v>010104</v>
          </cell>
          <cell r="B169" t="str">
            <v>2</v>
          </cell>
          <cell r="C169" t="str">
            <v>3915671</v>
          </cell>
          <cell r="D169" t="str">
            <v>STEELDOOR/FRAME</v>
          </cell>
          <cell r="E169" t="str">
            <v>810*2400*35   ST-1</v>
          </cell>
          <cell r="F169" t="str">
            <v>개소</v>
          </cell>
          <cell r="G169">
            <v>1</v>
          </cell>
          <cell r="H169">
            <v>475000</v>
          </cell>
        </row>
        <row r="170">
          <cell r="A170" t="str">
            <v>010104</v>
          </cell>
          <cell r="B170" t="str">
            <v>4</v>
          </cell>
          <cell r="C170" t="str">
            <v>3915672</v>
          </cell>
          <cell r="D170" t="str">
            <v>STEELDOOR/FRAME</v>
          </cell>
          <cell r="E170" t="str">
            <v>1620*2400*35  ST-2</v>
          </cell>
          <cell r="F170" t="str">
            <v>개소</v>
          </cell>
          <cell r="G170">
            <v>1</v>
          </cell>
          <cell r="H170">
            <v>855000</v>
          </cell>
        </row>
        <row r="171">
          <cell r="A171" t="str">
            <v>010104</v>
          </cell>
          <cell r="B171" t="str">
            <v>6</v>
          </cell>
          <cell r="C171" t="str">
            <v>3915674</v>
          </cell>
          <cell r="D171" t="str">
            <v>STEELDOOR/FRAME</v>
          </cell>
          <cell r="E171" t="str">
            <v>850*2205*40   ST-3</v>
          </cell>
          <cell r="F171" t="str">
            <v>개소</v>
          </cell>
          <cell r="G171">
            <v>2</v>
          </cell>
          <cell r="H171">
            <v>475000</v>
          </cell>
        </row>
        <row r="172">
          <cell r="A172" t="str">
            <v>010104</v>
          </cell>
          <cell r="B172" t="str">
            <v>8</v>
          </cell>
          <cell r="C172" t="str">
            <v>3915675</v>
          </cell>
          <cell r="D172" t="str">
            <v>STEELDOOR/FRAME</v>
          </cell>
          <cell r="E172" t="str">
            <v>910*2400*35   ST-4</v>
          </cell>
          <cell r="F172" t="str">
            <v>개소</v>
          </cell>
          <cell r="G172">
            <v>1</v>
          </cell>
          <cell r="H172">
            <v>475000</v>
          </cell>
          <cell r="I172">
            <v>0</v>
          </cell>
          <cell r="J172">
            <v>0</v>
          </cell>
        </row>
        <row r="173">
          <cell r="A173" t="str">
            <v>010104</v>
          </cell>
          <cell r="B173" t="str">
            <v>10</v>
          </cell>
          <cell r="C173" t="str">
            <v>3915676</v>
          </cell>
          <cell r="D173" t="str">
            <v>WOODDOOR/FRAME</v>
          </cell>
          <cell r="E173" t="str">
            <v>850*2400*35   WD-1</v>
          </cell>
          <cell r="F173" t="str">
            <v>개소</v>
          </cell>
          <cell r="G173">
            <v>6</v>
          </cell>
          <cell r="H173">
            <v>760000</v>
          </cell>
        </row>
        <row r="174">
          <cell r="A174" t="str">
            <v>010104</v>
          </cell>
          <cell r="B174" t="str">
            <v>12</v>
          </cell>
          <cell r="C174" t="str">
            <v>3915678</v>
          </cell>
          <cell r="D174" t="str">
            <v>WOODDOOR/FRAME</v>
          </cell>
          <cell r="E174" t="str">
            <v>600*2000*30   WD-2</v>
          </cell>
          <cell r="F174" t="str">
            <v>개소</v>
          </cell>
          <cell r="G174">
            <v>17</v>
          </cell>
          <cell r="H174">
            <v>570000</v>
          </cell>
        </row>
        <row r="175">
          <cell r="A175" t="str">
            <v>010104</v>
          </cell>
          <cell r="B175" t="str">
            <v>14</v>
          </cell>
          <cell r="C175" t="str">
            <v>3915679</v>
          </cell>
          <cell r="D175" t="str">
            <v>WOODDOOR/FRAME</v>
          </cell>
          <cell r="E175" t="str">
            <v>700*2000*30   WD-3</v>
          </cell>
          <cell r="F175" t="str">
            <v>개소</v>
          </cell>
          <cell r="G175">
            <v>3</v>
          </cell>
          <cell r="H175">
            <v>712500</v>
          </cell>
        </row>
        <row r="176">
          <cell r="A176" t="str">
            <v>010104</v>
          </cell>
          <cell r="B176" t="str">
            <v>44</v>
          </cell>
          <cell r="C176" t="str">
            <v>391568.</v>
          </cell>
          <cell r="D176" t="str">
            <v>강화도어</v>
          </cell>
          <cell r="E176" t="str">
            <v>1100*2200</v>
          </cell>
          <cell r="F176" t="str">
            <v>개소</v>
          </cell>
          <cell r="G176">
            <v>1</v>
          </cell>
          <cell r="H176">
            <v>570000</v>
          </cell>
        </row>
        <row r="177">
          <cell r="A177" t="str">
            <v>010104</v>
          </cell>
          <cell r="B177" t="str">
            <v>16</v>
          </cell>
          <cell r="C177" t="str">
            <v>3915680</v>
          </cell>
          <cell r="D177" t="str">
            <v>WOODDOOR/FRAME</v>
          </cell>
          <cell r="E177" t="str">
            <v>1720*2205*50  WD-4</v>
          </cell>
          <cell r="F177" t="str">
            <v>개소</v>
          </cell>
          <cell r="G177">
            <v>3</v>
          </cell>
          <cell r="H177">
            <v>1377500</v>
          </cell>
        </row>
        <row r="178">
          <cell r="A178" t="str">
            <v>010104</v>
          </cell>
          <cell r="B178" t="str">
            <v>18</v>
          </cell>
          <cell r="C178" t="str">
            <v>3915681</v>
          </cell>
          <cell r="D178" t="str">
            <v>WOODDOOR/FRAME</v>
          </cell>
          <cell r="E178" t="str">
            <v>1200*2205*50  WD-5</v>
          </cell>
          <cell r="F178" t="str">
            <v>개소</v>
          </cell>
          <cell r="G178">
            <v>1</v>
          </cell>
          <cell r="H178">
            <v>1140000</v>
          </cell>
        </row>
        <row r="179">
          <cell r="A179" t="str">
            <v>010104</v>
          </cell>
          <cell r="B179" t="str">
            <v>20</v>
          </cell>
          <cell r="C179" t="str">
            <v>3915682</v>
          </cell>
          <cell r="D179" t="str">
            <v>WOODDOOR/FRAME</v>
          </cell>
          <cell r="E179" t="str">
            <v>920*2205*40   WD-9</v>
          </cell>
          <cell r="F179" t="str">
            <v>개소</v>
          </cell>
          <cell r="G179">
            <v>2</v>
          </cell>
          <cell r="H179">
            <v>760000</v>
          </cell>
        </row>
        <row r="180">
          <cell r="A180" t="str">
            <v>010104</v>
          </cell>
          <cell r="B180" t="str">
            <v>22</v>
          </cell>
          <cell r="C180" t="str">
            <v>3915683</v>
          </cell>
          <cell r="D180" t="str">
            <v>WOODDOOR/FRAME</v>
          </cell>
          <cell r="E180" t="str">
            <v>850*2205*70   WD-12</v>
          </cell>
          <cell r="F180" t="str">
            <v>개소</v>
          </cell>
          <cell r="G180">
            <v>4</v>
          </cell>
          <cell r="H180">
            <v>712500</v>
          </cell>
        </row>
        <row r="181">
          <cell r="A181" t="str">
            <v>010104</v>
          </cell>
          <cell r="B181" t="str">
            <v>24</v>
          </cell>
          <cell r="C181" t="str">
            <v>3915684</v>
          </cell>
          <cell r="D181" t="str">
            <v>WOODDOOR/FRAME</v>
          </cell>
          <cell r="E181" t="str">
            <v>1000*2400*40  WD-13</v>
          </cell>
          <cell r="F181" t="str">
            <v>개소</v>
          </cell>
          <cell r="G181">
            <v>3</v>
          </cell>
          <cell r="H181">
            <v>855000</v>
          </cell>
        </row>
        <row r="182">
          <cell r="A182" t="str">
            <v>010104</v>
          </cell>
          <cell r="B182" t="str">
            <v>26</v>
          </cell>
          <cell r="C182" t="str">
            <v>3915685</v>
          </cell>
          <cell r="D182" t="str">
            <v>WOODDOOR/FRAME(도장)</v>
          </cell>
          <cell r="E182" t="str">
            <v>570*2205*40   PT-1</v>
          </cell>
          <cell r="F182" t="str">
            <v>개소</v>
          </cell>
          <cell r="G182">
            <v>2</v>
          </cell>
          <cell r="H182">
            <v>475000</v>
          </cell>
        </row>
        <row r="183">
          <cell r="A183" t="str">
            <v>010104</v>
          </cell>
          <cell r="B183" t="str">
            <v>28</v>
          </cell>
          <cell r="C183" t="str">
            <v>3915686</v>
          </cell>
          <cell r="D183" t="str">
            <v>WOODDOOR/FRAME(도장)</v>
          </cell>
          <cell r="E183" t="str">
            <v>820*2205*40   PT-2</v>
          </cell>
          <cell r="F183" t="str">
            <v>개소</v>
          </cell>
          <cell r="G183">
            <v>10</v>
          </cell>
          <cell r="H183">
            <v>570000</v>
          </cell>
        </row>
        <row r="184">
          <cell r="A184" t="str">
            <v>010104</v>
          </cell>
          <cell r="B184" t="str">
            <v>30</v>
          </cell>
          <cell r="C184" t="str">
            <v>3915687</v>
          </cell>
          <cell r="D184" t="str">
            <v>WOODDOOR/FRAME(도장)</v>
          </cell>
          <cell r="E184" t="str">
            <v>620*2205*40   PT-3</v>
          </cell>
          <cell r="F184" t="str">
            <v>개소</v>
          </cell>
          <cell r="G184">
            <v>1</v>
          </cell>
          <cell r="H184">
            <v>475000</v>
          </cell>
        </row>
        <row r="185">
          <cell r="A185" t="str">
            <v>010104</v>
          </cell>
          <cell r="B185" t="str">
            <v>32</v>
          </cell>
          <cell r="C185" t="str">
            <v>3915688</v>
          </cell>
          <cell r="D185" t="str">
            <v>WOODDOOR/FRAME(도장)</v>
          </cell>
          <cell r="E185" t="str">
            <v>720*2205*40   PT-4</v>
          </cell>
          <cell r="F185" t="str">
            <v>개소</v>
          </cell>
          <cell r="G185">
            <v>2</v>
          </cell>
          <cell r="H185">
            <v>475000</v>
          </cell>
        </row>
        <row r="186">
          <cell r="A186" t="str">
            <v>010104</v>
          </cell>
          <cell r="B186" t="str">
            <v>42</v>
          </cell>
          <cell r="C186" t="str">
            <v>391569.</v>
          </cell>
          <cell r="D186" t="str">
            <v>WOODDOOR/FRAME(도장)</v>
          </cell>
          <cell r="E186" t="str">
            <v>900*2205*40   PT-6</v>
          </cell>
          <cell r="F186" t="str">
            <v>개소</v>
          </cell>
          <cell r="G186">
            <v>11</v>
          </cell>
          <cell r="H186">
            <v>570000</v>
          </cell>
          <cell r="J186">
            <v>0</v>
          </cell>
        </row>
        <row r="187">
          <cell r="A187" t="str">
            <v>010104</v>
          </cell>
          <cell r="B187" t="str">
            <v>34</v>
          </cell>
          <cell r="C187" t="str">
            <v>3915690</v>
          </cell>
          <cell r="D187" t="str">
            <v>WOODDOOR/FRAME(도장)</v>
          </cell>
          <cell r="E187" t="str">
            <v>770*2205*40   PT-5</v>
          </cell>
          <cell r="F187" t="str">
            <v>개소</v>
          </cell>
          <cell r="G187">
            <v>1</v>
          </cell>
          <cell r="H187">
            <v>570000</v>
          </cell>
        </row>
        <row r="188">
          <cell r="A188" t="str">
            <v>010104</v>
          </cell>
          <cell r="B188" t="str">
            <v>36</v>
          </cell>
          <cell r="C188" t="str">
            <v>3915691</v>
          </cell>
          <cell r="D188" t="str">
            <v>강화도어</v>
          </cell>
          <cell r="E188" t="str">
            <v>2100*2395*10  GL-1</v>
          </cell>
          <cell r="F188" t="str">
            <v>개소</v>
          </cell>
          <cell r="G188">
            <v>1</v>
          </cell>
          <cell r="H188">
            <v>1140000</v>
          </cell>
        </row>
        <row r="189">
          <cell r="A189" t="str">
            <v>010104</v>
          </cell>
          <cell r="B189" t="str">
            <v>38</v>
          </cell>
          <cell r="C189" t="str">
            <v>3915692</v>
          </cell>
          <cell r="D189" t="str">
            <v>강화도어</v>
          </cell>
          <cell r="E189" t="str">
            <v>920*2395*10   GL-2</v>
          </cell>
          <cell r="F189" t="str">
            <v>개소</v>
          </cell>
          <cell r="G189">
            <v>4</v>
          </cell>
          <cell r="H189">
            <v>380000</v>
          </cell>
        </row>
        <row r="190">
          <cell r="A190" t="str">
            <v>010104</v>
          </cell>
          <cell r="B190" t="str">
            <v>46</v>
          </cell>
          <cell r="C190" t="str">
            <v>3915722</v>
          </cell>
          <cell r="D190" t="str">
            <v>강화도어</v>
          </cell>
          <cell r="E190" t="str">
            <v>1800*2200</v>
          </cell>
          <cell r="F190" t="str">
            <v>개소</v>
          </cell>
          <cell r="G190">
            <v>4</v>
          </cell>
          <cell r="H190">
            <v>1045000</v>
          </cell>
        </row>
        <row r="191">
          <cell r="A191" t="str">
            <v>010104</v>
          </cell>
          <cell r="B191" t="str">
            <v>48</v>
          </cell>
          <cell r="C191" t="str">
            <v>3915723</v>
          </cell>
          <cell r="D191" t="str">
            <v>유리파티션</v>
          </cell>
          <cell r="E191" t="str">
            <v>900*1800</v>
          </cell>
          <cell r="F191" t="str">
            <v>개소</v>
          </cell>
          <cell r="G191">
            <v>1</v>
          </cell>
          <cell r="H191">
            <v>237500</v>
          </cell>
        </row>
        <row r="192">
          <cell r="A192" t="str">
            <v>010104</v>
          </cell>
          <cell r="B192" t="str">
            <v>39</v>
          </cell>
          <cell r="C192" t="str">
            <v>4203049</v>
          </cell>
          <cell r="D192" t="str">
            <v>DISPLAY TABLE</v>
          </cell>
          <cell r="E192" t="str">
            <v>3000*600</v>
          </cell>
          <cell r="F192" t="str">
            <v>EA</v>
          </cell>
          <cell r="G192">
            <v>1</v>
          </cell>
          <cell r="H192">
            <v>330000</v>
          </cell>
          <cell r="I192">
            <v>0</v>
          </cell>
          <cell r="J192">
            <v>0</v>
          </cell>
        </row>
        <row r="193">
          <cell r="A193" t="str">
            <v>010104</v>
          </cell>
          <cell r="B193" t="str">
            <v>40</v>
          </cell>
          <cell r="C193" t="str">
            <v>4203050</v>
          </cell>
          <cell r="D193" t="str">
            <v>DISPLAY TABLE</v>
          </cell>
          <cell r="E193" t="str">
            <v>2000*600</v>
          </cell>
          <cell r="F193" t="str">
            <v>EA</v>
          </cell>
          <cell r="G193">
            <v>1</v>
          </cell>
          <cell r="H193">
            <v>220000</v>
          </cell>
          <cell r="I193">
            <v>0</v>
          </cell>
          <cell r="J193">
            <v>0</v>
          </cell>
        </row>
        <row r="194">
          <cell r="A194" t="str">
            <v>010105</v>
          </cell>
          <cell r="B194" t="str">
            <v>1</v>
          </cell>
          <cell r="C194" t="str">
            <v>4203031</v>
          </cell>
          <cell r="D194" t="str">
            <v>휴지걸이  (로비,사우나)</v>
          </cell>
          <cell r="E194" t="str">
            <v>BP26-1</v>
          </cell>
          <cell r="F194" t="str">
            <v>EA</v>
          </cell>
          <cell r="G194">
            <v>31</v>
          </cell>
          <cell r="H194">
            <v>28000</v>
          </cell>
          <cell r="I194">
            <v>0</v>
          </cell>
          <cell r="J194">
            <v>0</v>
          </cell>
        </row>
        <row r="195">
          <cell r="A195" t="str">
            <v>010105</v>
          </cell>
          <cell r="B195" t="str">
            <v>2</v>
          </cell>
          <cell r="C195" t="str">
            <v>4203032</v>
          </cell>
          <cell r="D195" t="str">
            <v>물비누통  (로비,사우나)</v>
          </cell>
          <cell r="E195" t="str">
            <v>DL-05</v>
          </cell>
          <cell r="F195" t="str">
            <v>EA</v>
          </cell>
          <cell r="G195">
            <v>31</v>
          </cell>
          <cell r="H195">
            <v>30500</v>
          </cell>
          <cell r="I195">
            <v>0</v>
          </cell>
          <cell r="J195">
            <v>0</v>
          </cell>
        </row>
        <row r="196">
          <cell r="A196" t="str">
            <v>010105</v>
          </cell>
          <cell r="B196" t="str">
            <v>3</v>
          </cell>
          <cell r="C196" t="str">
            <v>4203033</v>
          </cell>
          <cell r="D196" t="str">
            <v>재털이    (로비,사우나)</v>
          </cell>
          <cell r="E196" t="str">
            <v>BA-08</v>
          </cell>
          <cell r="F196" t="str">
            <v>EA</v>
          </cell>
          <cell r="G196">
            <v>12</v>
          </cell>
          <cell r="H196">
            <v>2200</v>
          </cell>
          <cell r="I196">
            <v>0</v>
          </cell>
          <cell r="J196">
            <v>0</v>
          </cell>
        </row>
        <row r="197">
          <cell r="A197" t="str">
            <v>010105</v>
          </cell>
          <cell r="B197" t="str">
            <v>4</v>
          </cell>
          <cell r="C197" t="str">
            <v>4203034</v>
          </cell>
          <cell r="D197" t="str">
            <v>종이타올기(로비,사우나)</v>
          </cell>
          <cell r="E197" t="str">
            <v>B-0013</v>
          </cell>
          <cell r="F197" t="str">
            <v>EA</v>
          </cell>
          <cell r="G197">
            <v>10</v>
          </cell>
          <cell r="H197">
            <v>85000</v>
          </cell>
          <cell r="I197">
            <v>0</v>
          </cell>
          <cell r="J197">
            <v>0</v>
          </cell>
        </row>
        <row r="198">
          <cell r="A198" t="str">
            <v>010105</v>
          </cell>
          <cell r="B198" t="str">
            <v>5</v>
          </cell>
          <cell r="C198" t="str">
            <v>4203035</v>
          </cell>
          <cell r="D198" t="str">
            <v>수건걸이  (로비,사우나)</v>
          </cell>
          <cell r="E198" t="str">
            <v>BT-30</v>
          </cell>
          <cell r="F198" t="str">
            <v>EA</v>
          </cell>
          <cell r="G198">
            <v>10</v>
          </cell>
          <cell r="H198">
            <v>3800</v>
          </cell>
          <cell r="I198">
            <v>0</v>
          </cell>
          <cell r="J198">
            <v>0</v>
          </cell>
        </row>
        <row r="199">
          <cell r="A199" t="str">
            <v>010105</v>
          </cell>
          <cell r="B199" t="str">
            <v>6</v>
          </cell>
          <cell r="C199" t="str">
            <v>4203036</v>
          </cell>
          <cell r="D199" t="str">
            <v>비누대    (로비,사우나)</v>
          </cell>
          <cell r="E199" t="str">
            <v>BA-09</v>
          </cell>
          <cell r="F199" t="str">
            <v>EA</v>
          </cell>
          <cell r="G199">
            <v>1</v>
          </cell>
          <cell r="H199">
            <v>1550</v>
          </cell>
          <cell r="I199">
            <v>0</v>
          </cell>
          <cell r="J199">
            <v>0</v>
          </cell>
        </row>
        <row r="200">
          <cell r="A200" t="str">
            <v>020101</v>
          </cell>
          <cell r="B200" t="str">
            <v>25</v>
          </cell>
          <cell r="C200" t="str">
            <v>3906141</v>
          </cell>
          <cell r="D200" t="str">
            <v>계단조성(벽돌)</v>
          </cell>
          <cell r="F200" t="str">
            <v>M</v>
          </cell>
          <cell r="G200">
            <v>8.8000000000000007</v>
          </cell>
          <cell r="H200">
            <v>17100</v>
          </cell>
          <cell r="I200">
            <v>0</v>
          </cell>
          <cell r="J200">
            <v>0</v>
          </cell>
        </row>
        <row r="201">
          <cell r="A201" t="str">
            <v>020101</v>
          </cell>
          <cell r="B201" t="str">
            <v>27</v>
          </cell>
          <cell r="C201" t="str">
            <v>3906142</v>
          </cell>
          <cell r="D201" t="str">
            <v>계단조성(벽돌) (ROUND)</v>
          </cell>
          <cell r="F201" t="str">
            <v>M</v>
          </cell>
          <cell r="G201">
            <v>4.7</v>
          </cell>
          <cell r="H201">
            <v>23750</v>
          </cell>
        </row>
        <row r="202">
          <cell r="A202" t="str">
            <v>020101</v>
          </cell>
          <cell r="B202" t="str">
            <v>35</v>
          </cell>
          <cell r="C202" t="str">
            <v>3908051</v>
          </cell>
          <cell r="D202" t="str">
            <v>화강석(통석) (ROUND)</v>
          </cell>
          <cell r="E202" t="str">
            <v>W=250</v>
          </cell>
          <cell r="F202" t="str">
            <v>M</v>
          </cell>
          <cell r="G202">
            <v>33</v>
          </cell>
          <cell r="H202">
            <v>140000</v>
          </cell>
        </row>
        <row r="203">
          <cell r="A203" t="str">
            <v>020101</v>
          </cell>
          <cell r="B203" t="str">
            <v>36</v>
          </cell>
          <cell r="C203" t="str">
            <v>3908054</v>
          </cell>
          <cell r="D203" t="str">
            <v>가평석(버너) (ROUND)</v>
          </cell>
          <cell r="E203" t="str">
            <v>T=40</v>
          </cell>
          <cell r="F203" t="str">
            <v>M</v>
          </cell>
          <cell r="G203">
            <v>14</v>
          </cell>
          <cell r="H203">
            <v>130000</v>
          </cell>
        </row>
        <row r="204">
          <cell r="A204" t="str">
            <v>020101</v>
          </cell>
          <cell r="B204" t="str">
            <v>37</v>
          </cell>
          <cell r="C204" t="str">
            <v>3908055</v>
          </cell>
          <cell r="D204" t="str">
            <v>가평석(버너) (ROUND)</v>
          </cell>
          <cell r="E204" t="str">
            <v>T=24 , H=310</v>
          </cell>
          <cell r="F204" t="str">
            <v>M</v>
          </cell>
          <cell r="G204">
            <v>7</v>
          </cell>
          <cell r="H204">
            <v>60000</v>
          </cell>
        </row>
        <row r="205">
          <cell r="A205" t="str">
            <v>020101</v>
          </cell>
          <cell r="B205" t="str">
            <v>42</v>
          </cell>
          <cell r="C205" t="str">
            <v>3908057</v>
          </cell>
          <cell r="D205" t="str">
            <v>가평석(버너)</v>
          </cell>
          <cell r="E205" t="str">
            <v>T=40</v>
          </cell>
          <cell r="F205" t="str">
            <v>M</v>
          </cell>
          <cell r="G205">
            <v>3</v>
          </cell>
          <cell r="H205">
            <v>100000</v>
          </cell>
        </row>
        <row r="206">
          <cell r="A206" t="str">
            <v>020101</v>
          </cell>
          <cell r="B206" t="str">
            <v>43</v>
          </cell>
          <cell r="C206" t="str">
            <v>3908058</v>
          </cell>
          <cell r="D206" t="str">
            <v>가평석(버너)</v>
          </cell>
          <cell r="E206" t="str">
            <v>T=24</v>
          </cell>
          <cell r="F206" t="str">
            <v>M</v>
          </cell>
          <cell r="G206">
            <v>3</v>
          </cell>
          <cell r="H206">
            <v>52000</v>
          </cell>
        </row>
        <row r="207">
          <cell r="A207" t="str">
            <v>020101</v>
          </cell>
          <cell r="B207" t="str">
            <v>33</v>
          </cell>
          <cell r="C207" t="str">
            <v>3908062</v>
          </cell>
          <cell r="D207" t="str">
            <v>단높임</v>
          </cell>
          <cell r="F207" t="str">
            <v>M</v>
          </cell>
          <cell r="G207">
            <v>10</v>
          </cell>
          <cell r="H207">
            <v>50000</v>
          </cell>
        </row>
        <row r="208">
          <cell r="A208" t="str">
            <v>020101</v>
          </cell>
          <cell r="B208" t="str">
            <v>40</v>
          </cell>
          <cell r="C208" t="str">
            <v>3908063</v>
          </cell>
          <cell r="D208" t="str">
            <v>단높임(곡선)</v>
          </cell>
          <cell r="E208" t="str">
            <v>250*450</v>
          </cell>
          <cell r="F208" t="str">
            <v>M</v>
          </cell>
          <cell r="G208">
            <v>10</v>
          </cell>
          <cell r="H208">
            <v>65000</v>
          </cell>
        </row>
        <row r="209">
          <cell r="A209" t="str">
            <v>020101</v>
          </cell>
          <cell r="B209" t="str">
            <v>41</v>
          </cell>
          <cell r="C209" t="str">
            <v>3908064</v>
          </cell>
          <cell r="D209" t="str">
            <v>단높임</v>
          </cell>
          <cell r="F209" t="str">
            <v>M</v>
          </cell>
          <cell r="G209">
            <v>47</v>
          </cell>
          <cell r="H209">
            <v>50000</v>
          </cell>
        </row>
        <row r="210">
          <cell r="A210" t="str">
            <v>020101</v>
          </cell>
          <cell r="B210" t="str">
            <v>21</v>
          </cell>
          <cell r="C210" t="str">
            <v>3908066</v>
          </cell>
          <cell r="D210" t="str">
            <v>석재계단석</v>
          </cell>
          <cell r="E210" t="str">
            <v>ST-1</v>
          </cell>
          <cell r="F210" t="str">
            <v>M</v>
          </cell>
          <cell r="G210">
            <v>8.8000000000000007</v>
          </cell>
          <cell r="H210">
            <v>53000</v>
          </cell>
        </row>
        <row r="211">
          <cell r="A211" t="str">
            <v>020101</v>
          </cell>
          <cell r="B211" t="str">
            <v>23</v>
          </cell>
          <cell r="C211" t="str">
            <v>3908067</v>
          </cell>
          <cell r="D211" t="str">
            <v>석재계단석(ROUND)</v>
          </cell>
          <cell r="E211" t="str">
            <v>ST-1</v>
          </cell>
          <cell r="F211" t="str">
            <v>M</v>
          </cell>
          <cell r="G211">
            <v>4.7</v>
          </cell>
          <cell r="H211">
            <v>75000</v>
          </cell>
        </row>
        <row r="212">
          <cell r="A212" t="str">
            <v>020101</v>
          </cell>
          <cell r="B212" t="str">
            <v>46</v>
          </cell>
          <cell r="C212" t="str">
            <v>3910073</v>
          </cell>
          <cell r="D212" t="str">
            <v>벤취(사우나)</v>
          </cell>
          <cell r="E212" t="str">
            <v>1500*1350</v>
          </cell>
          <cell r="F212" t="str">
            <v>M</v>
          </cell>
          <cell r="G212">
            <v>10</v>
          </cell>
          <cell r="H212">
            <v>237500</v>
          </cell>
        </row>
        <row r="213">
          <cell r="A213" t="str">
            <v>020101</v>
          </cell>
          <cell r="B213" t="str">
            <v>47</v>
          </cell>
          <cell r="C213" t="str">
            <v>3910074</v>
          </cell>
          <cell r="D213" t="str">
            <v>벤취(사우나)</v>
          </cell>
          <cell r="E213" t="str">
            <v>900*1350</v>
          </cell>
          <cell r="F213" t="str">
            <v>M</v>
          </cell>
          <cell r="G213">
            <v>12.1</v>
          </cell>
          <cell r="H213">
            <v>190000</v>
          </cell>
        </row>
        <row r="214">
          <cell r="A214" t="str">
            <v>020101</v>
          </cell>
          <cell r="B214" t="str">
            <v>12</v>
          </cell>
          <cell r="C214" t="str">
            <v>3910085</v>
          </cell>
          <cell r="D214" t="str">
            <v>조경박스</v>
          </cell>
          <cell r="F214" t="str">
            <v>M2</v>
          </cell>
          <cell r="G214">
            <v>7.22</v>
          </cell>
          <cell r="H214">
            <v>171000</v>
          </cell>
        </row>
        <row r="215">
          <cell r="A215" t="str">
            <v>020101</v>
          </cell>
          <cell r="B215" t="str">
            <v>3</v>
          </cell>
          <cell r="C215" t="str">
            <v>3910095</v>
          </cell>
          <cell r="D215" t="str">
            <v>무대단조성</v>
          </cell>
          <cell r="E215" t="str">
            <v>H=450</v>
          </cell>
          <cell r="F215" t="str">
            <v>M2</v>
          </cell>
          <cell r="G215">
            <v>41.85</v>
          </cell>
          <cell r="H215">
            <v>74000</v>
          </cell>
        </row>
        <row r="216">
          <cell r="A216" t="str">
            <v>020101</v>
          </cell>
          <cell r="B216" t="str">
            <v>5</v>
          </cell>
          <cell r="C216" t="str">
            <v>3910096</v>
          </cell>
          <cell r="D216" t="str">
            <v>무대계단조성</v>
          </cell>
          <cell r="E216" t="str">
            <v>300*150</v>
          </cell>
          <cell r="F216" t="str">
            <v>M</v>
          </cell>
          <cell r="G216">
            <v>12.4</v>
          </cell>
          <cell r="H216">
            <v>96000</v>
          </cell>
        </row>
        <row r="217">
          <cell r="A217" t="str">
            <v>020101</v>
          </cell>
          <cell r="B217" t="str">
            <v>29</v>
          </cell>
          <cell r="C217" t="str">
            <v>3910097</v>
          </cell>
          <cell r="D217" t="str">
            <v>단상</v>
          </cell>
          <cell r="F217" t="str">
            <v>M2</v>
          </cell>
          <cell r="G217">
            <v>1.8</v>
          </cell>
          <cell r="H217">
            <v>110000</v>
          </cell>
        </row>
        <row r="218">
          <cell r="A218" t="str">
            <v>020101</v>
          </cell>
          <cell r="B218" t="str">
            <v>48</v>
          </cell>
          <cell r="C218" t="str">
            <v>3910139</v>
          </cell>
          <cell r="D218" t="str">
            <v>스프러스판넬</v>
          </cell>
          <cell r="F218" t="str">
            <v>M2</v>
          </cell>
          <cell r="G218">
            <v>75.77</v>
          </cell>
          <cell r="H218">
            <v>250000</v>
          </cell>
        </row>
        <row r="219">
          <cell r="A219" t="str">
            <v>020101</v>
          </cell>
          <cell r="B219" t="str">
            <v>18</v>
          </cell>
          <cell r="C219" t="str">
            <v>3917271</v>
          </cell>
          <cell r="D219" t="str">
            <v>RUG 카펫트</v>
          </cell>
          <cell r="F219" t="str">
            <v>M2</v>
          </cell>
          <cell r="G219">
            <v>18</v>
          </cell>
          <cell r="H219">
            <v>133000</v>
          </cell>
        </row>
        <row r="220">
          <cell r="A220" t="str">
            <v>020101</v>
          </cell>
          <cell r="B220" t="str">
            <v>38</v>
          </cell>
          <cell r="C220" t="str">
            <v>399J08Y</v>
          </cell>
          <cell r="D220" t="str">
            <v>트렌치 카바</v>
          </cell>
          <cell r="E220" t="str">
            <v>SST W:100</v>
          </cell>
          <cell r="F220" t="str">
            <v>M</v>
          </cell>
          <cell r="G220">
            <v>88</v>
          </cell>
          <cell r="H220">
            <v>6954</v>
          </cell>
          <cell r="I220">
            <v>15158</v>
          </cell>
          <cell r="J220">
            <v>65</v>
          </cell>
        </row>
        <row r="221">
          <cell r="A221" t="str">
            <v>020101</v>
          </cell>
          <cell r="B221" t="str">
            <v>8</v>
          </cell>
          <cell r="C221" t="str">
            <v>4908001</v>
          </cell>
          <cell r="D221" t="str">
            <v>석재붙임(바닥) ST-1</v>
          </cell>
          <cell r="E221" t="str">
            <v>크리마 마필</v>
          </cell>
          <cell r="F221" t="str">
            <v>M2</v>
          </cell>
          <cell r="G221">
            <v>440.4</v>
          </cell>
          <cell r="H221">
            <v>68200</v>
          </cell>
          <cell r="I221">
            <v>34078</v>
          </cell>
          <cell r="J221">
            <v>0</v>
          </cell>
        </row>
        <row r="222">
          <cell r="A222" t="str">
            <v>020101</v>
          </cell>
          <cell r="B222" t="str">
            <v>14</v>
          </cell>
          <cell r="C222" t="str">
            <v>4908002</v>
          </cell>
          <cell r="D222" t="str">
            <v>석재붙임(바닥)</v>
          </cell>
          <cell r="E222" t="str">
            <v>ST-2, W=150</v>
          </cell>
          <cell r="F222" t="str">
            <v>M</v>
          </cell>
          <cell r="G222">
            <v>9.92</v>
          </cell>
          <cell r="H222">
            <v>13500</v>
          </cell>
          <cell r="I222">
            <v>8627</v>
          </cell>
          <cell r="J222">
            <v>0</v>
          </cell>
        </row>
        <row r="223">
          <cell r="A223" t="str">
            <v>020101</v>
          </cell>
          <cell r="B223" t="str">
            <v>13</v>
          </cell>
          <cell r="C223" t="str">
            <v>4908003</v>
          </cell>
          <cell r="D223" t="str">
            <v>석재붙임(바닥) 패턴깔기</v>
          </cell>
          <cell r="E223" t="str">
            <v>ST-1, ST-3</v>
          </cell>
          <cell r="F223" t="str">
            <v>M2</v>
          </cell>
          <cell r="G223">
            <v>92.17</v>
          </cell>
          <cell r="H223">
            <v>141900</v>
          </cell>
          <cell r="I223">
            <v>80379</v>
          </cell>
          <cell r="J223">
            <v>0</v>
          </cell>
        </row>
        <row r="224">
          <cell r="A224" t="str">
            <v>020101</v>
          </cell>
          <cell r="B224" t="str">
            <v>49</v>
          </cell>
          <cell r="C224" t="str">
            <v>4908005</v>
          </cell>
          <cell r="D224" t="str">
            <v>석재붙임(바닥) SILL</v>
          </cell>
          <cell r="E224" t="str">
            <v>ST-7</v>
          </cell>
          <cell r="F224" t="str">
            <v>M</v>
          </cell>
          <cell r="G224">
            <v>3</v>
          </cell>
          <cell r="H224">
            <v>11850</v>
          </cell>
          <cell r="I224">
            <v>44467</v>
          </cell>
          <cell r="J224">
            <v>0</v>
          </cell>
        </row>
        <row r="225">
          <cell r="A225" t="str">
            <v>020101</v>
          </cell>
          <cell r="B225" t="str">
            <v>15</v>
          </cell>
          <cell r="C225" t="str">
            <v>4908021</v>
          </cell>
          <cell r="D225" t="str">
            <v>화강석(패턴깔기)원형</v>
          </cell>
          <cell r="E225" t="str">
            <v>ST-1,2,3,4,5</v>
          </cell>
          <cell r="F225" t="str">
            <v>M2</v>
          </cell>
          <cell r="G225">
            <v>71</v>
          </cell>
          <cell r="H225">
            <v>122330</v>
          </cell>
          <cell r="I225">
            <v>82608</v>
          </cell>
          <cell r="J225">
            <v>0</v>
          </cell>
        </row>
        <row r="226">
          <cell r="A226" t="str">
            <v>020101</v>
          </cell>
          <cell r="B226" t="str">
            <v>7</v>
          </cell>
          <cell r="C226" t="str">
            <v>4908065</v>
          </cell>
          <cell r="D226" t="str">
            <v>석재붙임</v>
          </cell>
          <cell r="E226" t="str">
            <v>ST-2</v>
          </cell>
          <cell r="F226" t="str">
            <v>M2</v>
          </cell>
          <cell r="G226">
            <v>121.23</v>
          </cell>
          <cell r="H226">
            <v>82500</v>
          </cell>
          <cell r="I226">
            <v>34078</v>
          </cell>
          <cell r="J226">
            <v>0</v>
          </cell>
        </row>
        <row r="227">
          <cell r="A227" t="str">
            <v>020101</v>
          </cell>
          <cell r="B227" t="str">
            <v>30</v>
          </cell>
          <cell r="C227" t="str">
            <v>4908683</v>
          </cell>
          <cell r="D227" t="str">
            <v>석재붙임(가평석,버너)</v>
          </cell>
          <cell r="E227" t="str">
            <v>ST-7</v>
          </cell>
          <cell r="F227" t="str">
            <v>M2</v>
          </cell>
          <cell r="G227">
            <v>327</v>
          </cell>
          <cell r="H227">
            <v>75900</v>
          </cell>
          <cell r="I227">
            <v>45977</v>
          </cell>
          <cell r="J227">
            <v>0</v>
          </cell>
        </row>
        <row r="228">
          <cell r="A228" t="str">
            <v>020101</v>
          </cell>
          <cell r="B228" t="str">
            <v>9</v>
          </cell>
          <cell r="C228" t="str">
            <v>4908804</v>
          </cell>
          <cell r="D228" t="str">
            <v>석재붙임(인디안블랙)</v>
          </cell>
          <cell r="E228" t="str">
            <v>ST-3(습식)</v>
          </cell>
          <cell r="F228" t="str">
            <v>M2</v>
          </cell>
          <cell r="G228">
            <v>59.45</v>
          </cell>
          <cell r="H228">
            <v>83539</v>
          </cell>
          <cell r="I228">
            <v>58052</v>
          </cell>
          <cell r="J228">
            <v>211</v>
          </cell>
        </row>
        <row r="229">
          <cell r="A229" t="str">
            <v>020101</v>
          </cell>
          <cell r="B229" t="str">
            <v>31</v>
          </cell>
          <cell r="C229" t="str">
            <v>4909054</v>
          </cell>
          <cell r="D229" t="str">
            <v>타일붙임(45*45)</v>
          </cell>
          <cell r="E229" t="str">
            <v>TL-5 (모자익)</v>
          </cell>
          <cell r="F229" t="str">
            <v>M2</v>
          </cell>
          <cell r="G229">
            <v>64</v>
          </cell>
          <cell r="H229">
            <v>19824</v>
          </cell>
          <cell r="I229">
            <v>19902</v>
          </cell>
          <cell r="J229">
            <v>220</v>
          </cell>
        </row>
        <row r="230">
          <cell r="A230" t="str">
            <v>020101</v>
          </cell>
          <cell r="B230" t="str">
            <v>6</v>
          </cell>
          <cell r="C230" t="str">
            <v>4909662</v>
          </cell>
          <cell r="D230" t="str">
            <v>붙임몰탈</v>
          </cell>
          <cell r="F230" t="str">
            <v>M2</v>
          </cell>
          <cell r="G230">
            <v>1073.67</v>
          </cell>
          <cell r="H230">
            <v>1043</v>
          </cell>
          <cell r="I230">
            <v>851</v>
          </cell>
          <cell r="J230">
            <v>212</v>
          </cell>
        </row>
        <row r="231">
          <cell r="A231" t="str">
            <v>020101</v>
          </cell>
          <cell r="B231" t="str">
            <v>45</v>
          </cell>
          <cell r="C231" t="str">
            <v>4910002</v>
          </cell>
          <cell r="D231" t="str">
            <v>마루틀설치</v>
          </cell>
          <cell r="E231" t="str">
            <v>90*90 900*900</v>
          </cell>
          <cell r="F231" t="str">
            <v>M2</v>
          </cell>
          <cell r="G231">
            <v>45.93</v>
          </cell>
          <cell r="H231">
            <v>5595</v>
          </cell>
          <cell r="I231">
            <v>4922</v>
          </cell>
          <cell r="J231">
            <v>0</v>
          </cell>
        </row>
        <row r="232">
          <cell r="A232" t="str">
            <v>020101</v>
          </cell>
          <cell r="B232" t="str">
            <v>51</v>
          </cell>
          <cell r="C232" t="str">
            <v>4910056</v>
          </cell>
          <cell r="D232" t="str">
            <v>WOOD FLOORING(T=14,매플)</v>
          </cell>
          <cell r="E232" t="str">
            <v>WF-1</v>
          </cell>
          <cell r="F232" t="str">
            <v>M2</v>
          </cell>
          <cell r="G232">
            <v>191.77</v>
          </cell>
          <cell r="H232">
            <v>56903</v>
          </cell>
          <cell r="I232">
            <v>6992</v>
          </cell>
          <cell r="J232">
            <v>0</v>
          </cell>
        </row>
        <row r="233">
          <cell r="A233" t="str">
            <v>020101</v>
          </cell>
          <cell r="B233" t="str">
            <v>16</v>
          </cell>
          <cell r="C233" t="str">
            <v>4913021</v>
          </cell>
          <cell r="D233" t="str">
            <v>황동줄눈대설치</v>
          </cell>
          <cell r="E233" t="str">
            <v>4.5*2.5*10</v>
          </cell>
          <cell r="F233" t="str">
            <v>M</v>
          </cell>
          <cell r="G233">
            <v>9.3000000000000007</v>
          </cell>
          <cell r="H233">
            <v>252</v>
          </cell>
          <cell r="I233">
            <v>2767</v>
          </cell>
          <cell r="J233">
            <v>0</v>
          </cell>
        </row>
        <row r="234">
          <cell r="A234" t="str">
            <v>020101</v>
          </cell>
          <cell r="B234" t="str">
            <v>10</v>
          </cell>
          <cell r="C234" t="str">
            <v>4913028</v>
          </cell>
          <cell r="D234" t="str">
            <v>재료분리대설치</v>
          </cell>
          <cell r="E234" t="str">
            <v>SST  W=30MM</v>
          </cell>
          <cell r="F234" t="str">
            <v>M</v>
          </cell>
          <cell r="G234">
            <v>19.5</v>
          </cell>
          <cell r="H234">
            <v>44100</v>
          </cell>
          <cell r="I234">
            <v>2075</v>
          </cell>
          <cell r="J234">
            <v>0</v>
          </cell>
        </row>
        <row r="235">
          <cell r="A235" t="str">
            <v>020101</v>
          </cell>
          <cell r="B235" t="str">
            <v>39</v>
          </cell>
          <cell r="C235" t="str">
            <v>4913221</v>
          </cell>
          <cell r="D235" t="str">
            <v>트렌치 카바(ROUND)</v>
          </cell>
          <cell r="E235" t="str">
            <v>SST W:200</v>
          </cell>
          <cell r="F235" t="str">
            <v>M</v>
          </cell>
          <cell r="G235">
            <v>27</v>
          </cell>
          <cell r="H235">
            <v>18188</v>
          </cell>
          <cell r="I235">
            <v>22205</v>
          </cell>
          <cell r="J235">
            <v>83</v>
          </cell>
        </row>
        <row r="236">
          <cell r="A236" t="str">
            <v>020101</v>
          </cell>
          <cell r="B236" t="str">
            <v>52</v>
          </cell>
          <cell r="C236" t="str">
            <v>4917256</v>
          </cell>
          <cell r="D236" t="str">
            <v>비닐타일붙이기(센스 4541)</v>
          </cell>
          <cell r="E236" t="str">
            <v>VT-1</v>
          </cell>
          <cell r="F236" t="str">
            <v>M2</v>
          </cell>
          <cell r="G236">
            <v>23.13</v>
          </cell>
          <cell r="H236">
            <v>11374</v>
          </cell>
          <cell r="I236">
            <v>4792</v>
          </cell>
          <cell r="J236">
            <v>0</v>
          </cell>
        </row>
        <row r="237">
          <cell r="A237" t="str">
            <v>020101</v>
          </cell>
          <cell r="B237" t="str">
            <v>19</v>
          </cell>
          <cell r="C237" t="str">
            <v>4917257</v>
          </cell>
          <cell r="D237" t="str">
            <v>비닐타일붙이기(센스 4543)</v>
          </cell>
          <cell r="E237" t="str">
            <v>VT-2</v>
          </cell>
          <cell r="F237" t="str">
            <v>M2</v>
          </cell>
          <cell r="G237">
            <v>35</v>
          </cell>
          <cell r="H237">
            <v>11374</v>
          </cell>
          <cell r="I237">
            <v>4792</v>
          </cell>
          <cell r="J237">
            <v>0</v>
          </cell>
        </row>
        <row r="238">
          <cell r="A238" t="str">
            <v>020101</v>
          </cell>
          <cell r="B238" t="str">
            <v>50</v>
          </cell>
          <cell r="C238" t="str">
            <v>4917262</v>
          </cell>
          <cell r="D238" t="str">
            <v>비닐타일붙이기(AMTIC ENGLISH</v>
          </cell>
          <cell r="E238" t="str">
            <v>OAK) VT-7</v>
          </cell>
          <cell r="F238" t="str">
            <v>M2</v>
          </cell>
          <cell r="G238">
            <v>64.790000000000006</v>
          </cell>
          <cell r="H238">
            <v>10324</v>
          </cell>
          <cell r="I238">
            <v>4792</v>
          </cell>
          <cell r="J238">
            <v>0</v>
          </cell>
        </row>
        <row r="239">
          <cell r="A239" t="str">
            <v>020101</v>
          </cell>
          <cell r="B239" t="str">
            <v>1</v>
          </cell>
          <cell r="C239" t="str">
            <v>4917274</v>
          </cell>
          <cell r="D239" t="str">
            <v>카펫트타일붙이기</v>
          </cell>
          <cell r="E239" t="str">
            <v>CT-2 ,500*500</v>
          </cell>
          <cell r="F239" t="str">
            <v>M2</v>
          </cell>
          <cell r="G239">
            <v>432.52</v>
          </cell>
          <cell r="H239">
            <v>23316</v>
          </cell>
          <cell r="I239">
            <v>4912</v>
          </cell>
          <cell r="J239">
            <v>0</v>
          </cell>
        </row>
        <row r="240">
          <cell r="A240" t="str">
            <v>020101</v>
          </cell>
          <cell r="B240" t="str">
            <v>44</v>
          </cell>
          <cell r="C240" t="str">
            <v>499F03H</v>
          </cell>
          <cell r="D240" t="str">
            <v>거울붙임</v>
          </cell>
          <cell r="F240" t="str">
            <v>M2</v>
          </cell>
          <cell r="G240">
            <v>19.8</v>
          </cell>
          <cell r="H240">
            <v>14471</v>
          </cell>
          <cell r="I240">
            <v>22680</v>
          </cell>
          <cell r="J240">
            <v>0</v>
          </cell>
        </row>
        <row r="241">
          <cell r="A241" t="str">
            <v>020102</v>
          </cell>
          <cell r="B241" t="str">
            <v>76</v>
          </cell>
          <cell r="C241" t="str">
            <v>3902604</v>
          </cell>
          <cell r="D241" t="str">
            <v>시쟐레이션</v>
          </cell>
          <cell r="E241" t="str">
            <v>H=2850</v>
          </cell>
          <cell r="F241" t="str">
            <v>M2</v>
          </cell>
          <cell r="G241">
            <v>114.97</v>
          </cell>
          <cell r="H241">
            <v>42750</v>
          </cell>
          <cell r="I241">
            <v>0</v>
          </cell>
          <cell r="J241">
            <v>0</v>
          </cell>
        </row>
        <row r="242">
          <cell r="A242" t="str">
            <v>020102</v>
          </cell>
          <cell r="B242" t="str">
            <v>32</v>
          </cell>
          <cell r="C242" t="str">
            <v>3908068</v>
          </cell>
          <cell r="D242" t="str">
            <v>ELEV.JAMB</v>
          </cell>
          <cell r="E242" t="str">
            <v>1000*3600</v>
          </cell>
          <cell r="F242" t="str">
            <v>개소</v>
          </cell>
          <cell r="G242">
            <v>3</v>
          </cell>
          <cell r="H242">
            <v>900000</v>
          </cell>
        </row>
        <row r="243">
          <cell r="A243" t="str">
            <v>020102</v>
          </cell>
          <cell r="B243" t="str">
            <v>57</v>
          </cell>
          <cell r="C243" t="str">
            <v>3908197</v>
          </cell>
          <cell r="D243" t="str">
            <v>세면대상판</v>
          </cell>
          <cell r="F243" t="str">
            <v>M</v>
          </cell>
          <cell r="G243">
            <v>3</v>
          </cell>
          <cell r="H243">
            <v>218500</v>
          </cell>
        </row>
        <row r="244">
          <cell r="A244" t="str">
            <v>020102</v>
          </cell>
          <cell r="B244" t="str">
            <v>86</v>
          </cell>
          <cell r="C244" t="str">
            <v>3908198</v>
          </cell>
          <cell r="D244" t="str">
            <v>세면대상판</v>
          </cell>
          <cell r="E244" t="str">
            <v>B=500</v>
          </cell>
          <cell r="F244" t="str">
            <v>M</v>
          </cell>
          <cell r="G244">
            <v>8.1</v>
          </cell>
          <cell r="H244">
            <v>218500</v>
          </cell>
        </row>
        <row r="245">
          <cell r="A245" t="str">
            <v>020102</v>
          </cell>
          <cell r="B245" t="str">
            <v>78</v>
          </cell>
          <cell r="C245" t="str">
            <v>3910037</v>
          </cell>
          <cell r="D245" t="str">
            <v>스기원목구조틀</v>
          </cell>
          <cell r="E245" t="str">
            <v>45*90</v>
          </cell>
          <cell r="F245" t="str">
            <v>M2</v>
          </cell>
          <cell r="G245">
            <v>114.97</v>
          </cell>
          <cell r="H245">
            <v>100000</v>
          </cell>
        </row>
        <row r="246">
          <cell r="A246" t="str">
            <v>020102</v>
          </cell>
          <cell r="B246" t="str">
            <v>20</v>
          </cell>
          <cell r="C246" t="str">
            <v>3910098</v>
          </cell>
          <cell r="D246" t="str">
            <v>가변스크린 (곡면)</v>
          </cell>
          <cell r="F246" t="str">
            <v>M2</v>
          </cell>
          <cell r="G246">
            <v>22.88</v>
          </cell>
          <cell r="H246">
            <v>130000</v>
          </cell>
        </row>
        <row r="247">
          <cell r="A247" t="str">
            <v>020102</v>
          </cell>
          <cell r="B247" t="str">
            <v>77</v>
          </cell>
          <cell r="C247" t="str">
            <v>3910139</v>
          </cell>
          <cell r="D247" t="str">
            <v>스프러스판넬</v>
          </cell>
          <cell r="F247" t="str">
            <v>M2</v>
          </cell>
          <cell r="G247">
            <v>114.97</v>
          </cell>
          <cell r="H247">
            <v>250000</v>
          </cell>
        </row>
        <row r="248">
          <cell r="A248" t="str">
            <v>020102</v>
          </cell>
          <cell r="B248" t="str">
            <v>89</v>
          </cell>
          <cell r="C248" t="str">
            <v>3910146</v>
          </cell>
          <cell r="D248" t="str">
            <v>경계칸막이</v>
          </cell>
          <cell r="E248" t="str">
            <v>1200*2700</v>
          </cell>
          <cell r="F248" t="str">
            <v>개소</v>
          </cell>
          <cell r="G248">
            <v>4</v>
          </cell>
          <cell r="H248">
            <v>341000</v>
          </cell>
        </row>
        <row r="249">
          <cell r="A249" t="str">
            <v>020102</v>
          </cell>
          <cell r="B249" t="str">
            <v>90</v>
          </cell>
          <cell r="C249" t="str">
            <v>3910147</v>
          </cell>
          <cell r="D249" t="str">
            <v>경계칸막이</v>
          </cell>
          <cell r="E249" t="str">
            <v>800*2700</v>
          </cell>
          <cell r="F249" t="str">
            <v>개소</v>
          </cell>
          <cell r="G249">
            <v>1</v>
          </cell>
          <cell r="H249">
            <v>226000</v>
          </cell>
        </row>
        <row r="250">
          <cell r="A250" t="str">
            <v>020102</v>
          </cell>
          <cell r="B250" t="str">
            <v>91</v>
          </cell>
          <cell r="C250" t="str">
            <v>3910148</v>
          </cell>
          <cell r="D250" t="str">
            <v>경계칸막이</v>
          </cell>
          <cell r="E250" t="str">
            <v>630*2700</v>
          </cell>
          <cell r="F250" t="str">
            <v>개소</v>
          </cell>
          <cell r="G250">
            <v>1</v>
          </cell>
          <cell r="H250">
            <v>177000</v>
          </cell>
        </row>
        <row r="251">
          <cell r="A251" t="str">
            <v>020102</v>
          </cell>
          <cell r="B251" t="str">
            <v>92</v>
          </cell>
          <cell r="C251" t="str">
            <v>3910149</v>
          </cell>
          <cell r="D251" t="str">
            <v>경계칸막이</v>
          </cell>
          <cell r="E251" t="str">
            <v>2400*1800</v>
          </cell>
          <cell r="F251" t="str">
            <v>개소</v>
          </cell>
          <cell r="G251">
            <v>1</v>
          </cell>
          <cell r="H251">
            <v>380000</v>
          </cell>
        </row>
        <row r="252">
          <cell r="A252" t="str">
            <v>020102</v>
          </cell>
          <cell r="B252" t="str">
            <v>54</v>
          </cell>
          <cell r="C252" t="str">
            <v>3910151</v>
          </cell>
          <cell r="D252" t="str">
            <v>화장실칸막이 (목재)</v>
          </cell>
          <cell r="E252" t="str">
            <v>H=2700</v>
          </cell>
          <cell r="F252" t="str">
            <v>M</v>
          </cell>
          <cell r="G252">
            <v>42.82</v>
          </cell>
          <cell r="H252">
            <v>237500</v>
          </cell>
        </row>
        <row r="253">
          <cell r="A253" t="str">
            <v>020102</v>
          </cell>
          <cell r="B253" t="str">
            <v>93</v>
          </cell>
          <cell r="C253" t="str">
            <v>3910152</v>
          </cell>
          <cell r="D253" t="str">
            <v>세면대칸막이</v>
          </cell>
          <cell r="E253" t="str">
            <v>H=1800</v>
          </cell>
          <cell r="F253" t="str">
            <v>M</v>
          </cell>
          <cell r="G253">
            <v>1</v>
          </cell>
          <cell r="H253">
            <v>171000</v>
          </cell>
        </row>
        <row r="254">
          <cell r="A254" t="str">
            <v>020102</v>
          </cell>
          <cell r="B254" t="str">
            <v>18</v>
          </cell>
          <cell r="C254" t="str">
            <v>3913022</v>
          </cell>
          <cell r="D254" t="str">
            <v>바리솔(곡면)</v>
          </cell>
          <cell r="F254" t="str">
            <v>M2</v>
          </cell>
          <cell r="G254">
            <v>22.88</v>
          </cell>
          <cell r="H254">
            <v>285000</v>
          </cell>
        </row>
        <row r="255">
          <cell r="A255" t="str">
            <v>020102</v>
          </cell>
          <cell r="B255" t="str">
            <v>47</v>
          </cell>
          <cell r="C255" t="str">
            <v>3913040</v>
          </cell>
          <cell r="D255" t="str">
            <v>유리후레임</v>
          </cell>
          <cell r="E255" t="str">
            <v>SUS</v>
          </cell>
          <cell r="F255" t="str">
            <v>M</v>
          </cell>
          <cell r="G255">
            <v>60.3</v>
          </cell>
          <cell r="H255">
            <v>30000</v>
          </cell>
        </row>
        <row r="256">
          <cell r="A256" t="str">
            <v>020102</v>
          </cell>
          <cell r="B256" t="str">
            <v>14</v>
          </cell>
          <cell r="C256" t="str">
            <v>3913076</v>
          </cell>
          <cell r="D256" t="str">
            <v>람마</v>
          </cell>
          <cell r="E256" t="str">
            <v>H=1100</v>
          </cell>
          <cell r="F256" t="str">
            <v>M</v>
          </cell>
          <cell r="G256">
            <v>4.8</v>
          </cell>
          <cell r="H256">
            <v>120000</v>
          </cell>
        </row>
        <row r="257">
          <cell r="A257" t="str">
            <v>020102</v>
          </cell>
          <cell r="B257" t="str">
            <v>25</v>
          </cell>
          <cell r="C257" t="str">
            <v>3913077</v>
          </cell>
          <cell r="D257" t="str">
            <v>람마</v>
          </cell>
          <cell r="E257" t="str">
            <v>H=1400</v>
          </cell>
          <cell r="F257" t="str">
            <v>M</v>
          </cell>
          <cell r="G257">
            <v>1.95</v>
          </cell>
          <cell r="H257">
            <v>160000</v>
          </cell>
        </row>
        <row r="258">
          <cell r="A258" t="str">
            <v>020102</v>
          </cell>
          <cell r="B258" t="str">
            <v>64</v>
          </cell>
          <cell r="C258" t="str">
            <v>3913078</v>
          </cell>
          <cell r="D258" t="str">
            <v>SUS PANNEL(새틴)</v>
          </cell>
          <cell r="F258" t="str">
            <v>M2</v>
          </cell>
          <cell r="G258">
            <v>6.3</v>
          </cell>
          <cell r="H258">
            <v>87000</v>
          </cell>
        </row>
        <row r="259">
          <cell r="A259" t="str">
            <v>020102</v>
          </cell>
          <cell r="B259" t="str">
            <v>69</v>
          </cell>
          <cell r="C259" t="str">
            <v>3913079</v>
          </cell>
          <cell r="D259" t="str">
            <v>유리후레임(ROUND)</v>
          </cell>
          <cell r="E259" t="str">
            <v>SUS</v>
          </cell>
          <cell r="F259" t="str">
            <v>M</v>
          </cell>
          <cell r="G259">
            <v>7.6</v>
          </cell>
          <cell r="H259">
            <v>45000</v>
          </cell>
        </row>
        <row r="260">
          <cell r="A260" t="str">
            <v>020102</v>
          </cell>
          <cell r="B260" t="str">
            <v>84</v>
          </cell>
          <cell r="C260" t="str">
            <v>3913080</v>
          </cell>
          <cell r="D260" t="str">
            <v>LIGHTING BOX</v>
          </cell>
          <cell r="E260" t="str">
            <v>300*300*2050</v>
          </cell>
          <cell r="F260" t="str">
            <v>M</v>
          </cell>
          <cell r="G260">
            <v>2.0499999999999998</v>
          </cell>
          <cell r="H260">
            <v>66500</v>
          </cell>
        </row>
        <row r="261">
          <cell r="A261" t="str">
            <v>020102</v>
          </cell>
          <cell r="B261" t="str">
            <v>56</v>
          </cell>
          <cell r="C261" t="str">
            <v>3913128</v>
          </cell>
          <cell r="D261" t="str">
            <v>거울후레임</v>
          </cell>
          <cell r="F261" t="str">
            <v>M</v>
          </cell>
          <cell r="G261">
            <v>35.32</v>
          </cell>
          <cell r="H261">
            <v>25500</v>
          </cell>
        </row>
        <row r="262">
          <cell r="A262" t="str">
            <v>020102</v>
          </cell>
          <cell r="B262" t="str">
            <v>73</v>
          </cell>
          <cell r="C262" t="str">
            <v>3913512</v>
          </cell>
          <cell r="D262" t="str">
            <v>보강앵글</v>
          </cell>
          <cell r="E262" t="str">
            <v>45*45</v>
          </cell>
          <cell r="F262" t="str">
            <v>M2</v>
          </cell>
          <cell r="G262">
            <v>39.200000000000003</v>
          </cell>
          <cell r="H262">
            <v>28000</v>
          </cell>
        </row>
        <row r="263">
          <cell r="A263" t="str">
            <v>020102</v>
          </cell>
          <cell r="B263" t="str">
            <v>80</v>
          </cell>
          <cell r="C263" t="str">
            <v>3915015</v>
          </cell>
          <cell r="D263" t="str">
            <v>페어글라스</v>
          </cell>
          <cell r="E263" t="str">
            <v>T=16</v>
          </cell>
          <cell r="F263" t="str">
            <v>M2</v>
          </cell>
          <cell r="G263">
            <v>4.82</v>
          </cell>
          <cell r="H263">
            <v>37500</v>
          </cell>
        </row>
        <row r="264">
          <cell r="A264" t="str">
            <v>020102</v>
          </cell>
          <cell r="B264" t="str">
            <v>61</v>
          </cell>
          <cell r="C264" t="str">
            <v>3915306</v>
          </cell>
          <cell r="D264" t="str">
            <v>거울(칼라)</v>
          </cell>
          <cell r="E264" t="str">
            <v>T=5</v>
          </cell>
          <cell r="F264" t="str">
            <v>M2</v>
          </cell>
          <cell r="G264">
            <v>16.739999999999998</v>
          </cell>
          <cell r="H264">
            <v>33500</v>
          </cell>
        </row>
        <row r="265">
          <cell r="A265" t="str">
            <v>020102</v>
          </cell>
          <cell r="B265" t="str">
            <v>10</v>
          </cell>
          <cell r="C265" t="str">
            <v>3916810</v>
          </cell>
          <cell r="D265" t="str">
            <v>폴리크롬</v>
          </cell>
          <cell r="E265" t="str">
            <v>PT-6</v>
          </cell>
          <cell r="F265" t="str">
            <v>M2</v>
          </cell>
          <cell r="G265">
            <v>72.36</v>
          </cell>
          <cell r="H265">
            <v>25000</v>
          </cell>
          <cell r="I265">
            <v>0</v>
          </cell>
          <cell r="J265">
            <v>0</v>
          </cell>
        </row>
        <row r="266">
          <cell r="A266" t="str">
            <v>020102</v>
          </cell>
          <cell r="B266" t="str">
            <v>22</v>
          </cell>
          <cell r="C266" t="str">
            <v>3917541</v>
          </cell>
          <cell r="D266" t="str">
            <v>블라인드</v>
          </cell>
          <cell r="F266" t="str">
            <v>M2</v>
          </cell>
          <cell r="G266">
            <v>267.36</v>
          </cell>
          <cell r="H266">
            <v>42750</v>
          </cell>
        </row>
        <row r="267">
          <cell r="A267" t="str">
            <v>020102</v>
          </cell>
          <cell r="B267" t="str">
            <v>59</v>
          </cell>
          <cell r="C267" t="str">
            <v>3930134</v>
          </cell>
          <cell r="D267" t="str">
            <v>조경</v>
          </cell>
          <cell r="F267" t="str">
            <v>식</v>
          </cell>
          <cell r="G267">
            <v>1</v>
          </cell>
          <cell r="H267">
            <v>3000000</v>
          </cell>
        </row>
        <row r="268">
          <cell r="A268" t="str">
            <v>020102</v>
          </cell>
          <cell r="B268" t="str">
            <v>79</v>
          </cell>
          <cell r="C268" t="str">
            <v>4908018</v>
          </cell>
          <cell r="D268" t="str">
            <v>유리후레임 (석재)</v>
          </cell>
          <cell r="E268" t="str">
            <v>ST-1,W=300</v>
          </cell>
          <cell r="F268" t="str">
            <v>M</v>
          </cell>
          <cell r="G268">
            <v>14.81</v>
          </cell>
          <cell r="H268">
            <v>22320</v>
          </cell>
          <cell r="I268">
            <v>40692</v>
          </cell>
          <cell r="J268">
            <v>0</v>
          </cell>
        </row>
        <row r="269">
          <cell r="A269" t="str">
            <v>020102</v>
          </cell>
          <cell r="B269" t="str">
            <v>27</v>
          </cell>
          <cell r="C269" t="str">
            <v>4908795</v>
          </cell>
          <cell r="D269" t="str">
            <v>석재붙임(크리마필,벽체)</v>
          </cell>
          <cell r="E269" t="str">
            <v>ST-1 (폴리싱)</v>
          </cell>
          <cell r="F269" t="str">
            <v>M2</v>
          </cell>
          <cell r="G269">
            <v>329.79</v>
          </cell>
          <cell r="H269">
            <v>87526</v>
          </cell>
          <cell r="I269">
            <v>45040</v>
          </cell>
          <cell r="J269">
            <v>0</v>
          </cell>
        </row>
        <row r="270">
          <cell r="A270" t="str">
            <v>020102</v>
          </cell>
          <cell r="B270" t="str">
            <v>29</v>
          </cell>
          <cell r="C270" t="str">
            <v>4908796</v>
          </cell>
          <cell r="D270" t="str">
            <v>석재붙임(레드웨이브 벽체)</v>
          </cell>
          <cell r="E270" t="str">
            <v>ST-2</v>
          </cell>
          <cell r="F270" t="str">
            <v>M2</v>
          </cell>
          <cell r="G270">
            <v>74.77</v>
          </cell>
          <cell r="H270">
            <v>99526</v>
          </cell>
          <cell r="I270">
            <v>45040</v>
          </cell>
          <cell r="J270">
            <v>0</v>
          </cell>
        </row>
        <row r="271">
          <cell r="A271" t="str">
            <v>020102</v>
          </cell>
          <cell r="B271" t="str">
            <v>28</v>
          </cell>
          <cell r="C271" t="str">
            <v>4908797</v>
          </cell>
          <cell r="D271" t="str">
            <v>석재붙임(크리마필,벽체)</v>
          </cell>
          <cell r="E271" t="str">
            <v>ST-1-1 (HONED)</v>
          </cell>
          <cell r="F271" t="str">
            <v>M2</v>
          </cell>
          <cell r="G271">
            <v>49.22</v>
          </cell>
          <cell r="H271">
            <v>95026</v>
          </cell>
          <cell r="I271">
            <v>67561</v>
          </cell>
          <cell r="J271">
            <v>0</v>
          </cell>
        </row>
        <row r="272">
          <cell r="A272" t="str">
            <v>020102</v>
          </cell>
          <cell r="B272" t="str">
            <v>40</v>
          </cell>
          <cell r="C272" t="str">
            <v>4908798</v>
          </cell>
          <cell r="D272" t="str">
            <v>석재붙임(크리마필,벽체)</v>
          </cell>
          <cell r="E272" t="str">
            <v>ST-1 (ROUND)</v>
          </cell>
          <cell r="F272" t="str">
            <v>M2</v>
          </cell>
          <cell r="G272">
            <v>94.6</v>
          </cell>
          <cell r="H272">
            <v>321526</v>
          </cell>
          <cell r="I272">
            <v>52122</v>
          </cell>
          <cell r="J272">
            <v>0</v>
          </cell>
        </row>
        <row r="273">
          <cell r="A273" t="str">
            <v>020102</v>
          </cell>
          <cell r="B273" t="str">
            <v>41</v>
          </cell>
          <cell r="C273" t="str">
            <v>4908799</v>
          </cell>
          <cell r="D273" t="str">
            <v>석재붙임(레드웨이브,벽체)</v>
          </cell>
          <cell r="E273" t="str">
            <v>ST-2 (ROUND)</v>
          </cell>
          <cell r="F273" t="str">
            <v>M2</v>
          </cell>
          <cell r="G273">
            <v>25.29</v>
          </cell>
          <cell r="H273">
            <v>321526</v>
          </cell>
          <cell r="I273">
            <v>52122</v>
          </cell>
          <cell r="J273">
            <v>0</v>
          </cell>
        </row>
        <row r="274">
          <cell r="A274" t="str">
            <v>020102</v>
          </cell>
          <cell r="B274" t="str">
            <v>30</v>
          </cell>
          <cell r="C274" t="str">
            <v>4908800</v>
          </cell>
          <cell r="D274" t="str">
            <v>석재걸레받이(H=100)</v>
          </cell>
          <cell r="E274" t="str">
            <v>ST-2</v>
          </cell>
          <cell r="F274" t="str">
            <v>M</v>
          </cell>
          <cell r="G274">
            <v>135.85</v>
          </cell>
          <cell r="H274">
            <v>18526</v>
          </cell>
          <cell r="I274">
            <v>11789</v>
          </cell>
          <cell r="J274">
            <v>0</v>
          </cell>
        </row>
        <row r="275">
          <cell r="A275" t="str">
            <v>020102</v>
          </cell>
          <cell r="B275" t="str">
            <v>42</v>
          </cell>
          <cell r="C275" t="str">
            <v>4908801</v>
          </cell>
          <cell r="D275" t="str">
            <v>석재걸레받이(H=100)</v>
          </cell>
          <cell r="E275" t="str">
            <v>ST-2 (ROUND)</v>
          </cell>
          <cell r="F275" t="str">
            <v>M</v>
          </cell>
          <cell r="G275">
            <v>33.880000000000003</v>
          </cell>
          <cell r="H275">
            <v>40726</v>
          </cell>
          <cell r="I275">
            <v>19157</v>
          </cell>
          <cell r="J275">
            <v>0</v>
          </cell>
        </row>
        <row r="276">
          <cell r="A276" t="str">
            <v>020102</v>
          </cell>
          <cell r="B276" t="str">
            <v>67</v>
          </cell>
          <cell r="C276" t="str">
            <v>4908802</v>
          </cell>
          <cell r="D276" t="str">
            <v>석재붙임(가평석,폴리싱)</v>
          </cell>
          <cell r="E276" t="str">
            <v>ST-7-1(습식)</v>
          </cell>
          <cell r="F276" t="str">
            <v>M2</v>
          </cell>
          <cell r="G276">
            <v>218.53</v>
          </cell>
          <cell r="H276">
            <v>87939</v>
          </cell>
          <cell r="I276">
            <v>53763</v>
          </cell>
          <cell r="J276">
            <v>211</v>
          </cell>
        </row>
        <row r="277">
          <cell r="A277" t="str">
            <v>020102</v>
          </cell>
          <cell r="B277" t="str">
            <v>68</v>
          </cell>
          <cell r="C277" t="str">
            <v>4908805</v>
          </cell>
          <cell r="D277" t="str">
            <v>석재붙임(가평석,HONED)</v>
          </cell>
          <cell r="E277" t="str">
            <v>(습식)</v>
          </cell>
          <cell r="F277" t="str">
            <v>M2</v>
          </cell>
          <cell r="G277">
            <v>34.86</v>
          </cell>
          <cell r="H277">
            <v>133039</v>
          </cell>
          <cell r="I277">
            <v>60629</v>
          </cell>
          <cell r="J277">
            <v>211</v>
          </cell>
        </row>
        <row r="278">
          <cell r="A278" t="str">
            <v>020102</v>
          </cell>
          <cell r="B278" t="str">
            <v>71</v>
          </cell>
          <cell r="C278" t="str">
            <v>4908806</v>
          </cell>
          <cell r="D278" t="str">
            <v>석재붙임(가평석,폴리싱)원형</v>
          </cell>
          <cell r="E278" t="str">
            <v>(습식)</v>
          </cell>
          <cell r="F278" t="str">
            <v>M2</v>
          </cell>
          <cell r="G278">
            <v>63.65</v>
          </cell>
          <cell r="H278">
            <v>156000</v>
          </cell>
          <cell r="I278">
            <v>162099</v>
          </cell>
          <cell r="J278">
            <v>0</v>
          </cell>
        </row>
        <row r="279">
          <cell r="A279" t="str">
            <v>020102</v>
          </cell>
          <cell r="B279" t="str">
            <v>11</v>
          </cell>
          <cell r="C279" t="str">
            <v>4910015</v>
          </cell>
          <cell r="D279" t="str">
            <v>WOOD 띠장</v>
          </cell>
          <cell r="E279" t="str">
            <v>WD-3, H=120</v>
          </cell>
          <cell r="F279" t="str">
            <v>M</v>
          </cell>
          <cell r="G279">
            <v>51.95</v>
          </cell>
          <cell r="H279">
            <v>1844</v>
          </cell>
          <cell r="I279">
            <v>15769</v>
          </cell>
          <cell r="J279">
            <v>0</v>
          </cell>
        </row>
        <row r="280">
          <cell r="A280" t="str">
            <v>020102</v>
          </cell>
          <cell r="B280" t="str">
            <v>34</v>
          </cell>
          <cell r="C280" t="str">
            <v>4910016</v>
          </cell>
          <cell r="D280" t="str">
            <v>WOOD 장식후레임</v>
          </cell>
          <cell r="E280" t="str">
            <v>WD-3, 50*100</v>
          </cell>
          <cell r="F280" t="str">
            <v>M</v>
          </cell>
          <cell r="G280">
            <v>8.4</v>
          </cell>
          <cell r="H280">
            <v>20546</v>
          </cell>
          <cell r="I280">
            <v>34988</v>
          </cell>
          <cell r="J280">
            <v>0</v>
          </cell>
        </row>
        <row r="281">
          <cell r="A281" t="str">
            <v>020102</v>
          </cell>
          <cell r="B281" t="str">
            <v>38</v>
          </cell>
          <cell r="C281" t="str">
            <v>4910028</v>
          </cell>
          <cell r="D281" t="str">
            <v>WOOD 창호 후레임</v>
          </cell>
          <cell r="F281" t="str">
            <v>M</v>
          </cell>
          <cell r="G281">
            <v>21</v>
          </cell>
          <cell r="H281">
            <v>18673</v>
          </cell>
          <cell r="I281">
            <v>32288</v>
          </cell>
          <cell r="J281">
            <v>0</v>
          </cell>
        </row>
        <row r="282">
          <cell r="A282" t="str">
            <v>020102</v>
          </cell>
          <cell r="B282" t="str">
            <v>87</v>
          </cell>
          <cell r="C282" t="str">
            <v>4910038</v>
          </cell>
          <cell r="D282" t="str">
            <v>목구조틀설치(곡면)</v>
          </cell>
          <cell r="F282" t="str">
            <v>M2</v>
          </cell>
          <cell r="G282">
            <v>13.2</v>
          </cell>
          <cell r="H282">
            <v>4403</v>
          </cell>
          <cell r="I282">
            <v>25620</v>
          </cell>
          <cell r="J282">
            <v>0</v>
          </cell>
        </row>
        <row r="283">
          <cell r="A283" t="str">
            <v>020102</v>
          </cell>
          <cell r="B283" t="str">
            <v>8</v>
          </cell>
          <cell r="C283" t="str">
            <v>4910039</v>
          </cell>
          <cell r="D283" t="str">
            <v>합판보강띠장</v>
          </cell>
          <cell r="E283" t="str">
            <v>T=9</v>
          </cell>
          <cell r="F283" t="str">
            <v>M2</v>
          </cell>
          <cell r="G283">
            <v>222.82</v>
          </cell>
          <cell r="H283">
            <v>1669</v>
          </cell>
          <cell r="I283">
            <v>6633</v>
          </cell>
          <cell r="J283">
            <v>0</v>
          </cell>
        </row>
        <row r="284">
          <cell r="A284" t="str">
            <v>020102</v>
          </cell>
          <cell r="B284" t="str">
            <v>4</v>
          </cell>
          <cell r="C284" t="str">
            <v>4910053</v>
          </cell>
          <cell r="D284" t="str">
            <v>석고보드 취부(벽체,바탕)</v>
          </cell>
          <cell r="E284" t="str">
            <v>T=9*1PLY</v>
          </cell>
          <cell r="F284" t="str">
            <v>M2</v>
          </cell>
          <cell r="G284">
            <v>1118.9000000000001</v>
          </cell>
          <cell r="H284">
            <v>1284</v>
          </cell>
          <cell r="I284">
            <v>3764</v>
          </cell>
          <cell r="J284">
            <v>0</v>
          </cell>
        </row>
        <row r="285">
          <cell r="A285" t="str">
            <v>020102</v>
          </cell>
          <cell r="B285" t="str">
            <v>5</v>
          </cell>
          <cell r="C285" t="str">
            <v>4910054</v>
          </cell>
          <cell r="D285" t="str">
            <v>석고보드 취부(벽체,치장)</v>
          </cell>
          <cell r="E285" t="str">
            <v>T=9*1PLY</v>
          </cell>
          <cell r="F285" t="str">
            <v>M2</v>
          </cell>
          <cell r="G285">
            <v>1118.9000000000001</v>
          </cell>
          <cell r="H285">
            <v>1284</v>
          </cell>
          <cell r="I285">
            <v>7528</v>
          </cell>
          <cell r="J285">
            <v>0</v>
          </cell>
        </row>
        <row r="286">
          <cell r="A286" t="str">
            <v>020102</v>
          </cell>
          <cell r="B286" t="str">
            <v>88</v>
          </cell>
          <cell r="C286" t="str">
            <v>4910066</v>
          </cell>
          <cell r="D286" t="str">
            <v>합판붙임 (곡면)</v>
          </cell>
          <cell r="E286" t="str">
            <v>T=5*2PLY</v>
          </cell>
          <cell r="F286" t="str">
            <v>M2</v>
          </cell>
          <cell r="G286">
            <v>13.2</v>
          </cell>
          <cell r="H286">
            <v>5451</v>
          </cell>
          <cell r="I286">
            <v>16583</v>
          </cell>
          <cell r="J286">
            <v>0</v>
          </cell>
        </row>
        <row r="287">
          <cell r="A287" t="str">
            <v>020102</v>
          </cell>
          <cell r="B287" t="str">
            <v>51</v>
          </cell>
          <cell r="C287" t="str">
            <v>4910067</v>
          </cell>
          <cell r="D287" t="str">
            <v>합판붙임</v>
          </cell>
          <cell r="E287" t="str">
            <v>T=9</v>
          </cell>
          <cell r="F287" t="str">
            <v>M2</v>
          </cell>
          <cell r="G287">
            <v>10.96</v>
          </cell>
          <cell r="H287">
            <v>4000</v>
          </cell>
          <cell r="I287">
            <v>6633</v>
          </cell>
          <cell r="J287">
            <v>0</v>
          </cell>
        </row>
        <row r="288">
          <cell r="A288" t="str">
            <v>020102</v>
          </cell>
          <cell r="B288" t="str">
            <v>2</v>
          </cell>
          <cell r="C288" t="str">
            <v>4910071</v>
          </cell>
          <cell r="D288" t="str">
            <v>METAL STUD</v>
          </cell>
          <cell r="E288" t="str">
            <v>100*45</v>
          </cell>
          <cell r="F288" t="str">
            <v>M2</v>
          </cell>
          <cell r="G288">
            <v>334.29</v>
          </cell>
          <cell r="H288">
            <v>6677</v>
          </cell>
          <cell r="I288">
            <v>21115</v>
          </cell>
          <cell r="J288">
            <v>0</v>
          </cell>
        </row>
        <row r="289">
          <cell r="A289" t="str">
            <v>020102</v>
          </cell>
          <cell r="B289" t="str">
            <v>15</v>
          </cell>
          <cell r="C289" t="str">
            <v>4910091</v>
          </cell>
          <cell r="D289" t="str">
            <v>줄눈</v>
          </cell>
          <cell r="F289" t="str">
            <v>M</v>
          </cell>
          <cell r="G289">
            <v>352.15</v>
          </cell>
          <cell r="H289">
            <v>1277</v>
          </cell>
          <cell r="I289">
            <v>12359</v>
          </cell>
          <cell r="J289">
            <v>0</v>
          </cell>
        </row>
        <row r="290">
          <cell r="A290" t="str">
            <v>020102</v>
          </cell>
          <cell r="B290" t="str">
            <v>75</v>
          </cell>
          <cell r="C290" t="str">
            <v>4910094</v>
          </cell>
          <cell r="D290" t="str">
            <v>밤라이트취부</v>
          </cell>
          <cell r="F290" t="str">
            <v>M2</v>
          </cell>
          <cell r="G290">
            <v>256.58</v>
          </cell>
          <cell r="H290">
            <v>1725</v>
          </cell>
          <cell r="I290">
            <v>4182</v>
          </cell>
          <cell r="J290">
            <v>0</v>
          </cell>
        </row>
        <row r="291">
          <cell r="A291" t="str">
            <v>020102</v>
          </cell>
          <cell r="B291" t="str">
            <v>23</v>
          </cell>
          <cell r="C291" t="str">
            <v>4910099</v>
          </cell>
          <cell r="D291" t="str">
            <v>F.C.U COVER</v>
          </cell>
          <cell r="F291" t="str">
            <v>M</v>
          </cell>
          <cell r="G291">
            <v>53</v>
          </cell>
          <cell r="H291">
            <v>39423</v>
          </cell>
          <cell r="I291">
            <v>177580</v>
          </cell>
          <cell r="J291">
            <v>0</v>
          </cell>
        </row>
        <row r="292">
          <cell r="A292" t="str">
            <v>020102</v>
          </cell>
          <cell r="B292" t="str">
            <v>39</v>
          </cell>
          <cell r="C292" t="str">
            <v>4910108</v>
          </cell>
          <cell r="D292" t="str">
            <v>IMAGE WALL</v>
          </cell>
          <cell r="E292" t="str">
            <v>4760*2400</v>
          </cell>
          <cell r="F292" t="str">
            <v>식</v>
          </cell>
          <cell r="G292">
            <v>1</v>
          </cell>
          <cell r="H292">
            <v>395220</v>
          </cell>
          <cell r="I292">
            <v>3036721</v>
          </cell>
          <cell r="J292">
            <v>0</v>
          </cell>
        </row>
        <row r="293">
          <cell r="A293" t="str">
            <v>020102</v>
          </cell>
          <cell r="B293" t="str">
            <v>43</v>
          </cell>
          <cell r="C293" t="str">
            <v>4910109</v>
          </cell>
          <cell r="D293" t="str">
            <v>장식기둥</v>
          </cell>
          <cell r="E293" t="str">
            <v>300*300, H=2200</v>
          </cell>
          <cell r="F293" t="str">
            <v>EA</v>
          </cell>
          <cell r="G293">
            <v>5</v>
          </cell>
          <cell r="H293">
            <v>51474</v>
          </cell>
          <cell r="I293">
            <v>391952</v>
          </cell>
          <cell r="J293">
            <v>0</v>
          </cell>
        </row>
        <row r="294">
          <cell r="A294" t="str">
            <v>020102</v>
          </cell>
          <cell r="B294" t="str">
            <v>58</v>
          </cell>
          <cell r="C294" t="str">
            <v>4910124</v>
          </cell>
          <cell r="D294" t="str">
            <v>화단박스조성</v>
          </cell>
          <cell r="E294" t="str">
            <v>350*800*2400</v>
          </cell>
          <cell r="F294" t="str">
            <v>개소</v>
          </cell>
          <cell r="G294">
            <v>2</v>
          </cell>
          <cell r="H294">
            <v>557053</v>
          </cell>
          <cell r="I294">
            <v>291856</v>
          </cell>
          <cell r="J294">
            <v>0</v>
          </cell>
        </row>
        <row r="295">
          <cell r="A295" t="str">
            <v>020102</v>
          </cell>
          <cell r="B295" t="str">
            <v>60</v>
          </cell>
          <cell r="C295" t="str">
            <v>4910129</v>
          </cell>
          <cell r="D295" t="str">
            <v>IMAGE WALL (ROUND)</v>
          </cell>
          <cell r="E295" t="str">
            <v>2200*2650</v>
          </cell>
          <cell r="F295" t="str">
            <v>개소</v>
          </cell>
          <cell r="G295">
            <v>1</v>
          </cell>
          <cell r="H295">
            <v>224997</v>
          </cell>
          <cell r="I295">
            <v>1620430</v>
          </cell>
          <cell r="J295">
            <v>0</v>
          </cell>
        </row>
        <row r="296">
          <cell r="A296" t="str">
            <v>020102</v>
          </cell>
          <cell r="B296" t="str">
            <v>83</v>
          </cell>
          <cell r="C296" t="str">
            <v>4910145</v>
          </cell>
          <cell r="D296" t="str">
            <v>IMAGE WALL (곡면)</v>
          </cell>
          <cell r="E296" t="str">
            <v>3200*2400</v>
          </cell>
          <cell r="F296" t="str">
            <v>개소</v>
          </cell>
          <cell r="G296">
            <v>1</v>
          </cell>
          <cell r="H296">
            <v>296394</v>
          </cell>
          <cell r="I296">
            <v>2134632</v>
          </cell>
          <cell r="J296">
            <v>0</v>
          </cell>
        </row>
        <row r="297">
          <cell r="A297" t="str">
            <v>020102</v>
          </cell>
          <cell r="B297" t="str">
            <v>33</v>
          </cell>
          <cell r="C297" t="str">
            <v>4910159</v>
          </cell>
          <cell r="D297" t="str">
            <v>무늬목판넬 (마호가니)</v>
          </cell>
          <cell r="E297" t="str">
            <v>WD-2</v>
          </cell>
          <cell r="F297" t="str">
            <v>M2</v>
          </cell>
          <cell r="G297">
            <v>9.25</v>
          </cell>
          <cell r="H297">
            <v>9910</v>
          </cell>
          <cell r="I297">
            <v>116214</v>
          </cell>
          <cell r="J297">
            <v>0</v>
          </cell>
        </row>
        <row r="298">
          <cell r="A298" t="str">
            <v>020102</v>
          </cell>
          <cell r="B298" t="str">
            <v>6</v>
          </cell>
          <cell r="C298" t="str">
            <v>4910162</v>
          </cell>
          <cell r="D298" t="str">
            <v>무늬목판넬 (체리)</v>
          </cell>
          <cell r="E298" t="str">
            <v>WD-5</v>
          </cell>
          <cell r="F298" t="str">
            <v>M2</v>
          </cell>
          <cell r="G298">
            <v>132.94</v>
          </cell>
          <cell r="H298">
            <v>11150</v>
          </cell>
          <cell r="I298">
            <v>116214</v>
          </cell>
          <cell r="J298">
            <v>0</v>
          </cell>
        </row>
        <row r="299">
          <cell r="A299" t="str">
            <v>020102</v>
          </cell>
          <cell r="B299" t="str">
            <v>44</v>
          </cell>
          <cell r="C299" t="str">
            <v>4910172</v>
          </cell>
          <cell r="D299" t="str">
            <v>손스침 (체리원목)</v>
          </cell>
          <cell r="E299" t="str">
            <v>직경=75</v>
          </cell>
          <cell r="F299" t="str">
            <v>M</v>
          </cell>
          <cell r="G299">
            <v>8.5</v>
          </cell>
          <cell r="H299">
            <v>27130</v>
          </cell>
          <cell r="I299">
            <v>42133</v>
          </cell>
          <cell r="J299">
            <v>0</v>
          </cell>
        </row>
        <row r="300">
          <cell r="A300" t="str">
            <v>020102</v>
          </cell>
          <cell r="B300" t="str">
            <v>1</v>
          </cell>
          <cell r="C300" t="str">
            <v>4913004</v>
          </cell>
          <cell r="D300" t="str">
            <v>METAL STUD</v>
          </cell>
          <cell r="E300" t="str">
            <v>50*45*0.8</v>
          </cell>
          <cell r="F300" t="str">
            <v>M2</v>
          </cell>
          <cell r="G300">
            <v>282.07</v>
          </cell>
          <cell r="H300">
            <v>5346</v>
          </cell>
          <cell r="I300">
            <v>21115</v>
          </cell>
          <cell r="J300">
            <v>0</v>
          </cell>
        </row>
        <row r="301">
          <cell r="A301" t="str">
            <v>020102</v>
          </cell>
          <cell r="B301" t="str">
            <v>81</v>
          </cell>
          <cell r="C301" t="str">
            <v>4913014</v>
          </cell>
          <cell r="D301" t="str">
            <v>METAL STUD</v>
          </cell>
          <cell r="E301" t="str">
            <v>65*45*0.8</v>
          </cell>
          <cell r="F301" t="str">
            <v>M2</v>
          </cell>
          <cell r="G301">
            <v>134.16</v>
          </cell>
          <cell r="H301">
            <v>5670</v>
          </cell>
          <cell r="I301">
            <v>21115</v>
          </cell>
          <cell r="J301">
            <v>0</v>
          </cell>
        </row>
        <row r="302">
          <cell r="A302" t="str">
            <v>020102</v>
          </cell>
          <cell r="B302" t="str">
            <v>65</v>
          </cell>
          <cell r="C302" t="str">
            <v>4913021</v>
          </cell>
          <cell r="D302" t="str">
            <v>황동줄눈대설치</v>
          </cell>
          <cell r="E302" t="str">
            <v>4.5*2.5*10</v>
          </cell>
          <cell r="F302" t="str">
            <v>M</v>
          </cell>
          <cell r="G302">
            <v>10.8</v>
          </cell>
          <cell r="H302">
            <v>252</v>
          </cell>
          <cell r="I302">
            <v>2767</v>
          </cell>
          <cell r="J302">
            <v>0</v>
          </cell>
        </row>
        <row r="303">
          <cell r="A303" t="str">
            <v>020102</v>
          </cell>
          <cell r="B303" t="str">
            <v>12</v>
          </cell>
          <cell r="C303" t="str">
            <v>4913037</v>
          </cell>
          <cell r="D303" t="str">
            <v>걸레받이(홍송)</v>
          </cell>
          <cell r="E303" t="str">
            <v>WD-3</v>
          </cell>
          <cell r="F303" t="str">
            <v>M</v>
          </cell>
          <cell r="G303">
            <v>176.05</v>
          </cell>
          <cell r="H303">
            <v>1926</v>
          </cell>
          <cell r="I303">
            <v>14018</v>
          </cell>
          <cell r="J303">
            <v>0</v>
          </cell>
        </row>
        <row r="304">
          <cell r="A304" t="str">
            <v>020102</v>
          </cell>
          <cell r="B304" t="str">
            <v>36</v>
          </cell>
          <cell r="C304" t="str">
            <v>4913039</v>
          </cell>
          <cell r="D304" t="str">
            <v>걸레받이(체리)</v>
          </cell>
          <cell r="E304" t="str">
            <v>WD-5</v>
          </cell>
          <cell r="F304" t="str">
            <v>M</v>
          </cell>
          <cell r="G304">
            <v>68.5</v>
          </cell>
          <cell r="H304">
            <v>1660</v>
          </cell>
          <cell r="I304">
            <v>14018</v>
          </cell>
          <cell r="J304">
            <v>0</v>
          </cell>
        </row>
        <row r="305">
          <cell r="A305" t="str">
            <v>020102</v>
          </cell>
          <cell r="B305" t="str">
            <v>66</v>
          </cell>
          <cell r="C305" t="str">
            <v>4913159</v>
          </cell>
          <cell r="D305" t="str">
            <v>SST 핸드레일</v>
          </cell>
          <cell r="E305" t="str">
            <v>ø38+25 H:1100</v>
          </cell>
          <cell r="F305" t="str">
            <v>M</v>
          </cell>
          <cell r="G305">
            <v>4.4000000000000004</v>
          </cell>
          <cell r="H305">
            <v>12474</v>
          </cell>
          <cell r="I305">
            <v>19029</v>
          </cell>
          <cell r="J305">
            <v>47</v>
          </cell>
        </row>
        <row r="306">
          <cell r="A306" t="str">
            <v>020102</v>
          </cell>
          <cell r="B306" t="str">
            <v>26</v>
          </cell>
          <cell r="C306" t="str">
            <v>4913793</v>
          </cell>
          <cell r="D306" t="str">
            <v>각파이프구조틀</v>
          </cell>
          <cell r="E306" t="str">
            <v>50*30*2.3</v>
          </cell>
          <cell r="F306" t="str">
            <v>M2</v>
          </cell>
          <cell r="G306">
            <v>535.75</v>
          </cell>
          <cell r="H306">
            <v>5875</v>
          </cell>
          <cell r="I306">
            <v>32587</v>
          </cell>
          <cell r="J306">
            <v>123</v>
          </cell>
        </row>
        <row r="307">
          <cell r="A307" t="str">
            <v>020102</v>
          </cell>
          <cell r="B307" t="str">
            <v>16</v>
          </cell>
          <cell r="C307" t="str">
            <v>4913794</v>
          </cell>
          <cell r="D307" t="str">
            <v>각파이프구조틀 (ROUND)</v>
          </cell>
          <cell r="E307" t="str">
            <v>50*30*2.3</v>
          </cell>
          <cell r="F307" t="str">
            <v>M2</v>
          </cell>
          <cell r="G307">
            <v>58.58</v>
          </cell>
          <cell r="H307">
            <v>7635</v>
          </cell>
          <cell r="I307">
            <v>42319</v>
          </cell>
          <cell r="J307">
            <v>160</v>
          </cell>
        </row>
        <row r="308">
          <cell r="A308" t="str">
            <v>020102</v>
          </cell>
          <cell r="B308" t="str">
            <v>50</v>
          </cell>
          <cell r="C308" t="str">
            <v>4915007</v>
          </cell>
          <cell r="D308" t="str">
            <v>유리끼우기및닦기</v>
          </cell>
          <cell r="E308" t="str">
            <v>10mm미만</v>
          </cell>
          <cell r="F308" t="str">
            <v>M2</v>
          </cell>
          <cell r="G308">
            <v>3.51</v>
          </cell>
          <cell r="H308">
            <v>51</v>
          </cell>
          <cell r="I308">
            <v>17010</v>
          </cell>
          <cell r="J308">
            <v>0</v>
          </cell>
        </row>
        <row r="309">
          <cell r="A309" t="str">
            <v>020102</v>
          </cell>
          <cell r="B309" t="str">
            <v>45</v>
          </cell>
          <cell r="C309" t="str">
            <v>4915009</v>
          </cell>
          <cell r="D309" t="str">
            <v>유리끼우기및닦기</v>
          </cell>
          <cell r="E309" t="str">
            <v>T=12,강화유리</v>
          </cell>
          <cell r="F309" t="str">
            <v>M2</v>
          </cell>
          <cell r="G309">
            <v>21.69</v>
          </cell>
          <cell r="H309">
            <v>39889</v>
          </cell>
          <cell r="I309">
            <v>22944</v>
          </cell>
          <cell r="J309">
            <v>0</v>
          </cell>
        </row>
        <row r="310">
          <cell r="A310" t="str">
            <v>020102</v>
          </cell>
          <cell r="B310" t="str">
            <v>70</v>
          </cell>
          <cell r="C310" t="str">
            <v>4915013</v>
          </cell>
          <cell r="D310" t="str">
            <v>유리끼우기및닦기 (곡면)</v>
          </cell>
          <cell r="E310" t="str">
            <v>T=10,강화유리</v>
          </cell>
          <cell r="F310" t="str">
            <v>M2</v>
          </cell>
          <cell r="G310">
            <v>13.68</v>
          </cell>
          <cell r="H310">
            <v>52118</v>
          </cell>
          <cell r="I310">
            <v>36710</v>
          </cell>
          <cell r="J310">
            <v>0</v>
          </cell>
        </row>
        <row r="311">
          <cell r="A311" t="str">
            <v>020102</v>
          </cell>
          <cell r="B311" t="str">
            <v>37</v>
          </cell>
          <cell r="C311" t="str">
            <v>4915014</v>
          </cell>
          <cell r="D311" t="str">
            <v>장식유리</v>
          </cell>
          <cell r="E311" t="str">
            <v>550*400</v>
          </cell>
          <cell r="F311" t="str">
            <v>EA</v>
          </cell>
          <cell r="G311">
            <v>12</v>
          </cell>
          <cell r="H311">
            <v>28575</v>
          </cell>
          <cell r="I311">
            <v>5047</v>
          </cell>
          <cell r="J311">
            <v>0</v>
          </cell>
        </row>
        <row r="312">
          <cell r="A312" t="str">
            <v>020102</v>
          </cell>
          <cell r="B312" t="str">
            <v>72</v>
          </cell>
          <cell r="C312" t="str">
            <v>4915035</v>
          </cell>
          <cell r="D312" t="str">
            <v>유리칸막이</v>
          </cell>
          <cell r="E312" t="str">
            <v>300*1300</v>
          </cell>
          <cell r="F312" t="str">
            <v>EA</v>
          </cell>
          <cell r="G312">
            <v>5</v>
          </cell>
          <cell r="H312">
            <v>12703</v>
          </cell>
          <cell r="I312">
            <v>8948</v>
          </cell>
          <cell r="J312">
            <v>0</v>
          </cell>
        </row>
        <row r="313">
          <cell r="A313" t="str">
            <v>020102</v>
          </cell>
          <cell r="B313" t="str">
            <v>82</v>
          </cell>
          <cell r="C313" t="str">
            <v>4916255</v>
          </cell>
          <cell r="D313" t="str">
            <v>ALL PUTTY</v>
          </cell>
          <cell r="F313" t="str">
            <v>M2</v>
          </cell>
          <cell r="G313">
            <v>286.11</v>
          </cell>
          <cell r="H313">
            <v>1336</v>
          </cell>
          <cell r="I313">
            <v>5426</v>
          </cell>
          <cell r="J313">
            <v>0</v>
          </cell>
        </row>
        <row r="314">
          <cell r="A314" t="str">
            <v>020102</v>
          </cell>
          <cell r="B314" t="str">
            <v>48</v>
          </cell>
          <cell r="C314" t="str">
            <v>4916808</v>
          </cell>
          <cell r="D314" t="str">
            <v>멀티스팩</v>
          </cell>
          <cell r="E314" t="str">
            <v>PT-5</v>
          </cell>
          <cell r="F314" t="str">
            <v>M2</v>
          </cell>
          <cell r="G314">
            <v>495.99</v>
          </cell>
          <cell r="H314">
            <v>10328</v>
          </cell>
          <cell r="I314">
            <v>18089</v>
          </cell>
          <cell r="J314">
            <v>0</v>
          </cell>
        </row>
        <row r="315">
          <cell r="A315" t="str">
            <v>020102</v>
          </cell>
          <cell r="B315" t="str">
            <v>49</v>
          </cell>
          <cell r="C315" t="str">
            <v>4917107</v>
          </cell>
          <cell r="D315" t="str">
            <v>벽지바름</v>
          </cell>
          <cell r="E315" t="str">
            <v>WC-4</v>
          </cell>
          <cell r="F315" t="str">
            <v>M2</v>
          </cell>
          <cell r="G315">
            <v>19.260000000000002</v>
          </cell>
          <cell r="H315">
            <v>6232</v>
          </cell>
          <cell r="I315">
            <v>4337</v>
          </cell>
          <cell r="J315">
            <v>0</v>
          </cell>
        </row>
        <row r="316">
          <cell r="A316" t="str">
            <v>020102</v>
          </cell>
          <cell r="B316" t="str">
            <v>7</v>
          </cell>
          <cell r="C316" t="str">
            <v>4917534</v>
          </cell>
          <cell r="D316" t="str">
            <v>천판넬</v>
          </cell>
          <cell r="E316" t="str">
            <v>FP-3</v>
          </cell>
          <cell r="F316" t="str">
            <v>M2</v>
          </cell>
          <cell r="G316">
            <v>82.71</v>
          </cell>
          <cell r="H316">
            <v>25629</v>
          </cell>
          <cell r="I316">
            <v>32415</v>
          </cell>
          <cell r="J316">
            <v>0</v>
          </cell>
        </row>
        <row r="317">
          <cell r="A317" t="str">
            <v>020102</v>
          </cell>
          <cell r="B317" t="str">
            <v>85</v>
          </cell>
          <cell r="C317" t="str">
            <v>4917539</v>
          </cell>
          <cell r="D317" t="str">
            <v>루마싸이트</v>
          </cell>
          <cell r="F317" t="str">
            <v>M2</v>
          </cell>
          <cell r="G317">
            <v>0.62</v>
          </cell>
          <cell r="H317">
            <v>63800</v>
          </cell>
          <cell r="I317">
            <v>7912</v>
          </cell>
          <cell r="J317">
            <v>0</v>
          </cell>
        </row>
        <row r="318">
          <cell r="A318" t="str">
            <v>020102</v>
          </cell>
          <cell r="B318" t="str">
            <v>3</v>
          </cell>
          <cell r="C318" t="str">
            <v>4918720</v>
          </cell>
          <cell r="D318" t="str">
            <v>암면넣기</v>
          </cell>
          <cell r="E318" t="str">
            <v>#100      T:50</v>
          </cell>
          <cell r="F318" t="str">
            <v>M2</v>
          </cell>
          <cell r="G318">
            <v>1030.7</v>
          </cell>
          <cell r="H318">
            <v>3300</v>
          </cell>
          <cell r="I318">
            <v>2306</v>
          </cell>
          <cell r="J318">
            <v>0</v>
          </cell>
        </row>
        <row r="319">
          <cell r="A319" t="str">
            <v>020102</v>
          </cell>
          <cell r="B319" t="str">
            <v>95</v>
          </cell>
          <cell r="C319" t="str">
            <v>4999R09</v>
          </cell>
          <cell r="D319" t="str">
            <v>ELEVATOR 내부</v>
          </cell>
          <cell r="F319" t="str">
            <v>EA</v>
          </cell>
          <cell r="G319">
            <v>2</v>
          </cell>
          <cell r="H319">
            <v>4000000</v>
          </cell>
          <cell r="I319">
            <v>0</v>
          </cell>
          <cell r="J319">
            <v>0</v>
          </cell>
        </row>
        <row r="320">
          <cell r="A320" t="str">
            <v>020102</v>
          </cell>
          <cell r="B320" t="str">
            <v>74</v>
          </cell>
          <cell r="C320" t="str">
            <v>499E01D</v>
          </cell>
          <cell r="D320" t="str">
            <v>암면보드취부</v>
          </cell>
          <cell r="E320" t="str">
            <v>T=50</v>
          </cell>
          <cell r="F320" t="str">
            <v>M2</v>
          </cell>
          <cell r="G320">
            <v>256.58</v>
          </cell>
          <cell r="H320">
            <v>5351</v>
          </cell>
          <cell r="I320">
            <v>4362</v>
          </cell>
          <cell r="J320">
            <v>0</v>
          </cell>
        </row>
        <row r="321">
          <cell r="A321" t="str">
            <v>020102</v>
          </cell>
          <cell r="B321" t="str">
            <v>52</v>
          </cell>
          <cell r="C321" t="str">
            <v>499F03H</v>
          </cell>
          <cell r="D321" t="str">
            <v>거울붙임</v>
          </cell>
          <cell r="F321" t="str">
            <v>M2</v>
          </cell>
          <cell r="G321">
            <v>9.92</v>
          </cell>
          <cell r="H321">
            <v>14471</v>
          </cell>
          <cell r="I321">
            <v>22680</v>
          </cell>
          <cell r="J321">
            <v>0</v>
          </cell>
        </row>
        <row r="322">
          <cell r="A322" t="str">
            <v>020102</v>
          </cell>
          <cell r="B322" t="str">
            <v>35</v>
          </cell>
          <cell r="C322" t="str">
            <v>499F03J</v>
          </cell>
          <cell r="D322" t="str">
            <v>장식거울</v>
          </cell>
          <cell r="E322" t="str">
            <v>1000*1600</v>
          </cell>
          <cell r="F322" t="str">
            <v>EA</v>
          </cell>
          <cell r="G322">
            <v>5</v>
          </cell>
          <cell r="H322">
            <v>23153</v>
          </cell>
          <cell r="I322">
            <v>36288</v>
          </cell>
          <cell r="J322">
            <v>0</v>
          </cell>
        </row>
        <row r="323">
          <cell r="A323" t="str">
            <v>020102</v>
          </cell>
          <cell r="B323" t="str">
            <v>63</v>
          </cell>
          <cell r="C323" t="str">
            <v>Z000003</v>
          </cell>
          <cell r="D323" t="str">
            <v>SUS PANNEL</v>
          </cell>
          <cell r="F323" t="str">
            <v>M2</v>
          </cell>
          <cell r="G323">
            <v>2.31</v>
          </cell>
          <cell r="H323">
            <v>87000</v>
          </cell>
          <cell r="I323">
            <v>0</v>
          </cell>
        </row>
        <row r="324">
          <cell r="A324" t="str">
            <v>020103</v>
          </cell>
          <cell r="B324" t="str">
            <v>38</v>
          </cell>
          <cell r="C324" t="str">
            <v>3910139</v>
          </cell>
          <cell r="D324" t="str">
            <v>스프러스판넬</v>
          </cell>
          <cell r="F324" t="str">
            <v>M2</v>
          </cell>
          <cell r="G324">
            <v>48</v>
          </cell>
          <cell r="H324">
            <v>250000</v>
          </cell>
        </row>
        <row r="325">
          <cell r="A325" t="str">
            <v>020103</v>
          </cell>
          <cell r="B325" t="str">
            <v>27</v>
          </cell>
          <cell r="C325" t="str">
            <v>3910153</v>
          </cell>
          <cell r="D325" t="str">
            <v>우드몰딩</v>
          </cell>
          <cell r="E325" t="str">
            <v>H=150</v>
          </cell>
          <cell r="F325" t="str">
            <v>M</v>
          </cell>
          <cell r="G325">
            <v>33.6</v>
          </cell>
          <cell r="H325">
            <v>45000</v>
          </cell>
        </row>
        <row r="326">
          <cell r="A326" t="str">
            <v>020103</v>
          </cell>
          <cell r="B326" t="str">
            <v>13</v>
          </cell>
          <cell r="C326" t="str">
            <v>3913019</v>
          </cell>
          <cell r="D326" t="str">
            <v>M.T  (ROUND)</v>
          </cell>
          <cell r="E326" t="str">
            <v>D=600</v>
          </cell>
          <cell r="F326" t="str">
            <v>M</v>
          </cell>
          <cell r="G326">
            <v>9.42</v>
          </cell>
          <cell r="H326">
            <v>76000</v>
          </cell>
        </row>
        <row r="327">
          <cell r="A327" t="str">
            <v>020103</v>
          </cell>
          <cell r="B327" t="str">
            <v>21</v>
          </cell>
          <cell r="C327" t="str">
            <v>3913023</v>
          </cell>
          <cell r="D327" t="str">
            <v>LU-1</v>
          </cell>
          <cell r="E327" t="str">
            <v>600*500</v>
          </cell>
          <cell r="F327" t="str">
            <v>M2</v>
          </cell>
          <cell r="G327">
            <v>19.8</v>
          </cell>
          <cell r="H327">
            <v>40000</v>
          </cell>
        </row>
        <row r="328">
          <cell r="A328" t="str">
            <v>020103</v>
          </cell>
          <cell r="B328" t="str">
            <v>30</v>
          </cell>
          <cell r="C328" t="str">
            <v>3913029</v>
          </cell>
          <cell r="D328" t="str">
            <v>AL 격자 루바</v>
          </cell>
          <cell r="E328" t="str">
            <v>600*1500</v>
          </cell>
          <cell r="F328" t="str">
            <v>EA</v>
          </cell>
          <cell r="G328">
            <v>2</v>
          </cell>
          <cell r="H328">
            <v>70500</v>
          </cell>
        </row>
        <row r="329">
          <cell r="A329" t="str">
            <v>020103</v>
          </cell>
          <cell r="B329" t="str">
            <v>43</v>
          </cell>
          <cell r="C329" t="str">
            <v>3913042</v>
          </cell>
          <cell r="D329" t="str">
            <v>단천정</v>
          </cell>
          <cell r="E329" t="str">
            <v>H=500</v>
          </cell>
          <cell r="F329" t="str">
            <v>M</v>
          </cell>
          <cell r="G329">
            <v>24</v>
          </cell>
          <cell r="H329">
            <v>35000</v>
          </cell>
        </row>
        <row r="330">
          <cell r="A330" t="str">
            <v>020103</v>
          </cell>
          <cell r="B330" t="str">
            <v>10</v>
          </cell>
          <cell r="C330" t="str">
            <v>3913044</v>
          </cell>
          <cell r="D330" t="str">
            <v>단천정</v>
          </cell>
          <cell r="E330" t="str">
            <v>H=250</v>
          </cell>
          <cell r="F330" t="str">
            <v>M</v>
          </cell>
          <cell r="G330">
            <v>12.6</v>
          </cell>
          <cell r="H330">
            <v>18000</v>
          </cell>
        </row>
        <row r="331">
          <cell r="A331" t="str">
            <v>020103</v>
          </cell>
          <cell r="B331" t="str">
            <v>9</v>
          </cell>
          <cell r="C331" t="str">
            <v>3913047</v>
          </cell>
          <cell r="D331" t="str">
            <v>간접등박스</v>
          </cell>
          <cell r="E331" t="str">
            <v>200*250*120</v>
          </cell>
          <cell r="F331" t="str">
            <v>M</v>
          </cell>
          <cell r="G331">
            <v>62.8</v>
          </cell>
          <cell r="H331">
            <v>57000</v>
          </cell>
        </row>
        <row r="332">
          <cell r="A332" t="str">
            <v>020103</v>
          </cell>
          <cell r="B332" t="str">
            <v>11</v>
          </cell>
          <cell r="C332" t="str">
            <v>3913066</v>
          </cell>
          <cell r="D332" t="str">
            <v>단천정(ROUND)</v>
          </cell>
          <cell r="E332" t="str">
            <v>H=300</v>
          </cell>
          <cell r="F332" t="str">
            <v>M</v>
          </cell>
          <cell r="G332">
            <v>9.42</v>
          </cell>
          <cell r="H332">
            <v>30000</v>
          </cell>
        </row>
        <row r="333">
          <cell r="A333" t="str">
            <v>020103</v>
          </cell>
          <cell r="B333" t="str">
            <v>25</v>
          </cell>
          <cell r="C333" t="str">
            <v>3913068</v>
          </cell>
          <cell r="D333" t="str">
            <v>ST'L PLATE</v>
          </cell>
          <cell r="E333" t="str">
            <v>T=1.6</v>
          </cell>
          <cell r="F333" t="str">
            <v>M2</v>
          </cell>
          <cell r="G333">
            <v>20</v>
          </cell>
          <cell r="H333">
            <v>55000</v>
          </cell>
        </row>
        <row r="334">
          <cell r="A334" t="str">
            <v>020103</v>
          </cell>
          <cell r="B334" t="str">
            <v>40</v>
          </cell>
          <cell r="C334" t="str">
            <v>3913073</v>
          </cell>
          <cell r="D334" t="str">
            <v>광천정</v>
          </cell>
          <cell r="F334" t="str">
            <v>M</v>
          </cell>
          <cell r="G334">
            <v>40</v>
          </cell>
          <cell r="H334">
            <v>63000</v>
          </cell>
        </row>
        <row r="335">
          <cell r="A335" t="str">
            <v>020103</v>
          </cell>
          <cell r="B335" t="str">
            <v>44</v>
          </cell>
          <cell r="C335" t="str">
            <v>3913081</v>
          </cell>
          <cell r="D335" t="str">
            <v>단천정</v>
          </cell>
          <cell r="E335" t="str">
            <v>800*1000</v>
          </cell>
          <cell r="F335" t="str">
            <v>M</v>
          </cell>
          <cell r="G335">
            <v>32</v>
          </cell>
          <cell r="H335">
            <v>130000</v>
          </cell>
        </row>
        <row r="336">
          <cell r="A336" t="str">
            <v>020103</v>
          </cell>
          <cell r="B336" t="str">
            <v>45</v>
          </cell>
          <cell r="C336" t="str">
            <v>3913082</v>
          </cell>
          <cell r="D336" t="str">
            <v>단천정(곡선)</v>
          </cell>
          <cell r="E336" t="str">
            <v>H=350</v>
          </cell>
          <cell r="F336" t="str">
            <v>M</v>
          </cell>
          <cell r="G336">
            <v>6</v>
          </cell>
          <cell r="H336">
            <v>40000</v>
          </cell>
        </row>
        <row r="337">
          <cell r="A337" t="str">
            <v>020103</v>
          </cell>
          <cell r="B337" t="str">
            <v>46</v>
          </cell>
          <cell r="C337" t="str">
            <v>3913083</v>
          </cell>
          <cell r="D337" t="str">
            <v>단천정(곡선)</v>
          </cell>
          <cell r="E337" t="str">
            <v>350*200*350</v>
          </cell>
          <cell r="F337" t="str">
            <v>M</v>
          </cell>
          <cell r="G337">
            <v>3</v>
          </cell>
          <cell r="H337">
            <v>100000</v>
          </cell>
        </row>
        <row r="338">
          <cell r="A338" t="str">
            <v>020103</v>
          </cell>
          <cell r="B338" t="str">
            <v>58</v>
          </cell>
          <cell r="C338" t="str">
            <v>3913084</v>
          </cell>
          <cell r="D338" t="str">
            <v>커텐박스</v>
          </cell>
          <cell r="F338" t="str">
            <v>M</v>
          </cell>
          <cell r="G338">
            <v>19</v>
          </cell>
          <cell r="H338">
            <v>32300</v>
          </cell>
        </row>
        <row r="339">
          <cell r="A339" t="str">
            <v>020103</v>
          </cell>
          <cell r="B339" t="str">
            <v>57</v>
          </cell>
          <cell r="C339" t="str">
            <v>3913085</v>
          </cell>
          <cell r="D339" t="str">
            <v>커텐박스</v>
          </cell>
          <cell r="E339" t="str">
            <v>250*200</v>
          </cell>
          <cell r="F339" t="str">
            <v>M</v>
          </cell>
          <cell r="G339">
            <v>41</v>
          </cell>
          <cell r="H339">
            <v>35000</v>
          </cell>
        </row>
        <row r="340">
          <cell r="A340" t="str">
            <v>020103</v>
          </cell>
          <cell r="B340" t="str">
            <v>48</v>
          </cell>
          <cell r="C340" t="str">
            <v>3913086</v>
          </cell>
          <cell r="D340" t="str">
            <v>광천정 몰딩(직선)</v>
          </cell>
          <cell r="F340" t="str">
            <v>M</v>
          </cell>
          <cell r="G340">
            <v>20</v>
          </cell>
          <cell r="H340">
            <v>15000</v>
          </cell>
        </row>
        <row r="341">
          <cell r="A341" t="str">
            <v>020103</v>
          </cell>
          <cell r="B341" t="str">
            <v>47</v>
          </cell>
          <cell r="C341" t="str">
            <v>3913087</v>
          </cell>
          <cell r="D341" t="str">
            <v>광천정 몰딩(곡선)</v>
          </cell>
          <cell r="F341" t="str">
            <v>M</v>
          </cell>
          <cell r="G341">
            <v>236</v>
          </cell>
          <cell r="H341">
            <v>20000</v>
          </cell>
        </row>
        <row r="342">
          <cell r="A342" t="str">
            <v>020103</v>
          </cell>
          <cell r="B342" t="str">
            <v>49</v>
          </cell>
          <cell r="C342" t="str">
            <v>3913089</v>
          </cell>
          <cell r="D342" t="str">
            <v>내림등박스</v>
          </cell>
          <cell r="E342" t="str">
            <v>D=800</v>
          </cell>
          <cell r="F342" t="str">
            <v>M</v>
          </cell>
          <cell r="G342">
            <v>10</v>
          </cell>
          <cell r="H342">
            <v>60000</v>
          </cell>
        </row>
        <row r="343">
          <cell r="A343" t="str">
            <v>020103</v>
          </cell>
          <cell r="B343" t="str">
            <v>50</v>
          </cell>
          <cell r="C343" t="str">
            <v>3913091</v>
          </cell>
          <cell r="D343" t="str">
            <v>등박스</v>
          </cell>
          <cell r="E343" t="str">
            <v>550*250*550</v>
          </cell>
          <cell r="F343" t="str">
            <v>M</v>
          </cell>
          <cell r="G343">
            <v>6</v>
          </cell>
          <cell r="H343">
            <v>100000</v>
          </cell>
        </row>
        <row r="344">
          <cell r="A344" t="str">
            <v>020103</v>
          </cell>
          <cell r="B344" t="str">
            <v>51</v>
          </cell>
          <cell r="C344" t="str">
            <v>3913092</v>
          </cell>
          <cell r="D344" t="str">
            <v>등박스</v>
          </cell>
          <cell r="E344" t="str">
            <v>250*300*250</v>
          </cell>
          <cell r="F344" t="str">
            <v>M</v>
          </cell>
          <cell r="G344">
            <v>23</v>
          </cell>
          <cell r="H344">
            <v>65000</v>
          </cell>
        </row>
        <row r="345">
          <cell r="A345" t="str">
            <v>020103</v>
          </cell>
          <cell r="B345" t="str">
            <v>52</v>
          </cell>
          <cell r="C345" t="str">
            <v>3913094</v>
          </cell>
          <cell r="D345" t="str">
            <v>등박스</v>
          </cell>
          <cell r="E345" t="str">
            <v>200*200*1000</v>
          </cell>
          <cell r="F345" t="str">
            <v>EA</v>
          </cell>
          <cell r="G345">
            <v>4</v>
          </cell>
          <cell r="H345">
            <v>100000</v>
          </cell>
        </row>
        <row r="346">
          <cell r="A346" t="str">
            <v>020103</v>
          </cell>
          <cell r="B346" t="str">
            <v>53</v>
          </cell>
          <cell r="C346" t="str">
            <v>3913095</v>
          </cell>
          <cell r="D346" t="str">
            <v>등박스</v>
          </cell>
          <cell r="E346" t="str">
            <v>200*200*500</v>
          </cell>
          <cell r="F346" t="str">
            <v>EA</v>
          </cell>
          <cell r="G346">
            <v>1</v>
          </cell>
          <cell r="H346">
            <v>70000</v>
          </cell>
        </row>
        <row r="347">
          <cell r="A347" t="str">
            <v>020103</v>
          </cell>
          <cell r="B347" t="str">
            <v>54</v>
          </cell>
          <cell r="C347" t="str">
            <v>3913096</v>
          </cell>
          <cell r="D347" t="str">
            <v>등박스</v>
          </cell>
          <cell r="E347" t="str">
            <v>500*200</v>
          </cell>
          <cell r="F347" t="str">
            <v>M</v>
          </cell>
          <cell r="G347">
            <v>10</v>
          </cell>
          <cell r="H347">
            <v>50000</v>
          </cell>
        </row>
        <row r="348">
          <cell r="A348" t="str">
            <v>020103</v>
          </cell>
          <cell r="B348" t="str">
            <v>55</v>
          </cell>
          <cell r="C348" t="str">
            <v>3913097</v>
          </cell>
          <cell r="D348" t="str">
            <v>등박스</v>
          </cell>
          <cell r="E348" t="str">
            <v>300*250</v>
          </cell>
          <cell r="F348" t="str">
            <v>M</v>
          </cell>
          <cell r="G348">
            <v>5.61</v>
          </cell>
          <cell r="H348">
            <v>40000</v>
          </cell>
        </row>
        <row r="349">
          <cell r="A349" t="str">
            <v>020103</v>
          </cell>
          <cell r="B349" t="str">
            <v>56</v>
          </cell>
          <cell r="C349" t="str">
            <v>3913099</v>
          </cell>
          <cell r="D349" t="str">
            <v>광천정</v>
          </cell>
          <cell r="E349" t="str">
            <v>H=350</v>
          </cell>
          <cell r="F349" t="str">
            <v>M</v>
          </cell>
          <cell r="G349">
            <v>7</v>
          </cell>
          <cell r="H349">
            <v>63000</v>
          </cell>
        </row>
        <row r="350">
          <cell r="A350" t="str">
            <v>020103</v>
          </cell>
          <cell r="B350" t="str">
            <v>8</v>
          </cell>
          <cell r="C350" t="str">
            <v>3913103</v>
          </cell>
          <cell r="D350" t="str">
            <v>단천정</v>
          </cell>
          <cell r="E350" t="str">
            <v>H=400</v>
          </cell>
          <cell r="F350" t="str">
            <v>M</v>
          </cell>
          <cell r="G350">
            <v>184.8</v>
          </cell>
          <cell r="H350">
            <v>30000</v>
          </cell>
        </row>
        <row r="351">
          <cell r="A351" t="str">
            <v>020103</v>
          </cell>
          <cell r="B351" t="str">
            <v>12</v>
          </cell>
          <cell r="C351" t="str">
            <v>3913104</v>
          </cell>
          <cell r="D351" t="str">
            <v>단천정(ROUND)</v>
          </cell>
          <cell r="E351" t="str">
            <v>100*100</v>
          </cell>
          <cell r="F351" t="str">
            <v>M</v>
          </cell>
          <cell r="G351">
            <v>12.56</v>
          </cell>
          <cell r="H351">
            <v>20000</v>
          </cell>
        </row>
        <row r="352">
          <cell r="A352" t="str">
            <v>020103</v>
          </cell>
          <cell r="B352" t="str">
            <v>14</v>
          </cell>
          <cell r="C352" t="str">
            <v>3913105</v>
          </cell>
          <cell r="D352" t="str">
            <v>커텐박스</v>
          </cell>
          <cell r="E352" t="str">
            <v>250*200</v>
          </cell>
          <cell r="F352" t="str">
            <v>M</v>
          </cell>
          <cell r="G352">
            <v>71.5</v>
          </cell>
          <cell r="H352">
            <v>35000</v>
          </cell>
        </row>
        <row r="353">
          <cell r="A353" t="str">
            <v>020103</v>
          </cell>
          <cell r="B353" t="str">
            <v>17</v>
          </cell>
          <cell r="C353" t="str">
            <v>3913106</v>
          </cell>
          <cell r="D353" t="str">
            <v>간접등박스 (ROUND)</v>
          </cell>
          <cell r="E353" t="str">
            <v>400*400</v>
          </cell>
          <cell r="F353" t="str">
            <v>M</v>
          </cell>
          <cell r="G353">
            <v>15.7</v>
          </cell>
          <cell r="H353">
            <v>52000</v>
          </cell>
        </row>
        <row r="354">
          <cell r="A354" t="str">
            <v>020103</v>
          </cell>
          <cell r="B354" t="str">
            <v>18</v>
          </cell>
          <cell r="C354" t="str">
            <v>3913107</v>
          </cell>
          <cell r="D354" t="str">
            <v>단천정</v>
          </cell>
          <cell r="E354" t="str">
            <v>250*150</v>
          </cell>
          <cell r="F354" t="str">
            <v>M</v>
          </cell>
          <cell r="G354">
            <v>31</v>
          </cell>
          <cell r="H354">
            <v>30000</v>
          </cell>
        </row>
        <row r="355">
          <cell r="A355" t="str">
            <v>020103</v>
          </cell>
          <cell r="B355" t="str">
            <v>19</v>
          </cell>
          <cell r="C355" t="str">
            <v>3913108</v>
          </cell>
          <cell r="D355" t="str">
            <v>단천정</v>
          </cell>
          <cell r="E355" t="str">
            <v>H=450</v>
          </cell>
          <cell r="F355" t="str">
            <v>M</v>
          </cell>
          <cell r="G355">
            <v>30</v>
          </cell>
          <cell r="H355">
            <v>35000</v>
          </cell>
        </row>
        <row r="356">
          <cell r="A356" t="str">
            <v>020103</v>
          </cell>
          <cell r="B356" t="str">
            <v>22</v>
          </cell>
          <cell r="C356" t="str">
            <v>3913109</v>
          </cell>
          <cell r="D356" t="str">
            <v>단천정</v>
          </cell>
          <cell r="E356" t="str">
            <v>H=300</v>
          </cell>
          <cell r="F356" t="str">
            <v>M</v>
          </cell>
          <cell r="G356">
            <v>128.9</v>
          </cell>
          <cell r="H356">
            <v>24000</v>
          </cell>
        </row>
        <row r="357">
          <cell r="A357" t="str">
            <v>020103</v>
          </cell>
          <cell r="B357" t="str">
            <v>23</v>
          </cell>
          <cell r="C357" t="str">
            <v>3913112</v>
          </cell>
          <cell r="D357" t="str">
            <v>등박스</v>
          </cell>
          <cell r="E357" t="str">
            <v>150*150*150</v>
          </cell>
          <cell r="F357" t="str">
            <v>EA</v>
          </cell>
          <cell r="G357">
            <v>9</v>
          </cell>
          <cell r="H357">
            <v>50000</v>
          </cell>
        </row>
        <row r="358">
          <cell r="A358" t="str">
            <v>020103</v>
          </cell>
          <cell r="B358" t="str">
            <v>26</v>
          </cell>
          <cell r="C358" t="str">
            <v>3913113</v>
          </cell>
          <cell r="D358" t="str">
            <v>단천정</v>
          </cell>
          <cell r="E358" t="str">
            <v>180*300</v>
          </cell>
          <cell r="F358" t="str">
            <v>M</v>
          </cell>
          <cell r="G358">
            <v>331</v>
          </cell>
          <cell r="H358">
            <v>40000</v>
          </cell>
        </row>
        <row r="359">
          <cell r="A359" t="str">
            <v>020103</v>
          </cell>
          <cell r="B359" t="str">
            <v>28</v>
          </cell>
          <cell r="C359" t="str">
            <v>3913114</v>
          </cell>
          <cell r="D359" t="str">
            <v>간접등박스</v>
          </cell>
          <cell r="E359" t="str">
            <v>600*600</v>
          </cell>
          <cell r="F359" t="str">
            <v>M</v>
          </cell>
          <cell r="G359">
            <v>10.7</v>
          </cell>
          <cell r="H359">
            <v>90000</v>
          </cell>
        </row>
        <row r="360">
          <cell r="A360" t="str">
            <v>020103</v>
          </cell>
          <cell r="B360" t="str">
            <v>29</v>
          </cell>
          <cell r="C360" t="str">
            <v>3913115</v>
          </cell>
          <cell r="D360" t="str">
            <v>등박스</v>
          </cell>
          <cell r="E360" t="str">
            <v>800*120</v>
          </cell>
          <cell r="F360" t="str">
            <v>M</v>
          </cell>
          <cell r="G360">
            <v>7</v>
          </cell>
          <cell r="H360">
            <v>60000</v>
          </cell>
        </row>
        <row r="361">
          <cell r="A361" t="str">
            <v>020103</v>
          </cell>
          <cell r="B361" t="str">
            <v>31</v>
          </cell>
          <cell r="C361" t="str">
            <v>3913116</v>
          </cell>
          <cell r="D361" t="str">
            <v>등박스(STAGE)</v>
          </cell>
          <cell r="E361" t="str">
            <v>600*150</v>
          </cell>
          <cell r="F361" t="str">
            <v>M</v>
          </cell>
          <cell r="G361">
            <v>8.4</v>
          </cell>
          <cell r="H361">
            <v>60000</v>
          </cell>
        </row>
        <row r="362">
          <cell r="A362" t="str">
            <v>020103</v>
          </cell>
          <cell r="B362" t="str">
            <v>32</v>
          </cell>
          <cell r="C362" t="str">
            <v>3913117</v>
          </cell>
          <cell r="D362" t="str">
            <v>MT-3</v>
          </cell>
          <cell r="F362" t="str">
            <v>M2</v>
          </cell>
          <cell r="G362">
            <v>2.34</v>
          </cell>
          <cell r="H362">
            <v>110000</v>
          </cell>
        </row>
        <row r="363">
          <cell r="A363" t="str">
            <v>020103</v>
          </cell>
          <cell r="B363" t="str">
            <v>33</v>
          </cell>
          <cell r="C363" t="str">
            <v>3913118</v>
          </cell>
          <cell r="D363" t="str">
            <v>MT-1</v>
          </cell>
          <cell r="F363" t="str">
            <v>M2</v>
          </cell>
          <cell r="G363">
            <v>2.34</v>
          </cell>
          <cell r="H363">
            <v>76000</v>
          </cell>
        </row>
        <row r="364">
          <cell r="A364" t="str">
            <v>020103</v>
          </cell>
          <cell r="B364" t="str">
            <v>34</v>
          </cell>
          <cell r="C364" t="str">
            <v>3913119</v>
          </cell>
          <cell r="D364" t="str">
            <v>천정고정틀</v>
          </cell>
          <cell r="F364" t="str">
            <v>M2</v>
          </cell>
          <cell r="G364">
            <v>2.34</v>
          </cell>
          <cell r="H364">
            <v>30000</v>
          </cell>
        </row>
        <row r="365">
          <cell r="A365" t="str">
            <v>020103</v>
          </cell>
          <cell r="B365" t="str">
            <v>2</v>
          </cell>
          <cell r="C365" t="str">
            <v>4910068</v>
          </cell>
          <cell r="D365" t="str">
            <v>석고보드취부(천정,바탕)</v>
          </cell>
          <cell r="E365" t="str">
            <v>T=9*1PLY</v>
          </cell>
          <cell r="F365" t="str">
            <v>M2</v>
          </cell>
          <cell r="G365">
            <v>1463.13</v>
          </cell>
          <cell r="H365">
            <v>1284</v>
          </cell>
          <cell r="I365">
            <v>0</v>
          </cell>
          <cell r="J365">
            <v>0</v>
          </cell>
        </row>
        <row r="366">
          <cell r="A366" t="str">
            <v>020103</v>
          </cell>
          <cell r="B366" t="str">
            <v>3</v>
          </cell>
          <cell r="C366" t="str">
            <v>4910069</v>
          </cell>
          <cell r="D366" t="str">
            <v>석고보드취부(천정,치장)</v>
          </cell>
          <cell r="E366" t="str">
            <v>T=9*1PLY</v>
          </cell>
          <cell r="F366" t="str">
            <v>M2</v>
          </cell>
          <cell r="G366">
            <v>1463.13</v>
          </cell>
          <cell r="H366">
            <v>1284</v>
          </cell>
          <cell r="I366">
            <v>8156</v>
          </cell>
          <cell r="J366">
            <v>0</v>
          </cell>
        </row>
        <row r="367">
          <cell r="A367" t="str">
            <v>020103</v>
          </cell>
          <cell r="B367" t="str">
            <v>24</v>
          </cell>
          <cell r="C367" t="str">
            <v>4910091</v>
          </cell>
          <cell r="D367" t="str">
            <v>줄눈</v>
          </cell>
          <cell r="F367" t="str">
            <v>M</v>
          </cell>
          <cell r="G367">
            <v>269.60000000000002</v>
          </cell>
          <cell r="H367">
            <v>1277</v>
          </cell>
          <cell r="I367">
            <v>12359</v>
          </cell>
          <cell r="J367">
            <v>0</v>
          </cell>
        </row>
        <row r="368">
          <cell r="A368" t="str">
            <v>020103</v>
          </cell>
          <cell r="B368" t="str">
            <v>37</v>
          </cell>
          <cell r="C368" t="str">
            <v>4910094</v>
          </cell>
          <cell r="D368" t="str">
            <v>밤라이트취부</v>
          </cell>
          <cell r="F368" t="str">
            <v>M2</v>
          </cell>
          <cell r="G368">
            <v>50</v>
          </cell>
          <cell r="H368">
            <v>1725</v>
          </cell>
          <cell r="I368">
            <v>4182</v>
          </cell>
          <cell r="J368">
            <v>0</v>
          </cell>
        </row>
        <row r="369">
          <cell r="A369" t="str">
            <v>020103</v>
          </cell>
          <cell r="B369" t="str">
            <v>15</v>
          </cell>
          <cell r="C369" t="str">
            <v>4910160</v>
          </cell>
          <cell r="D369" t="str">
            <v>무늬목판넬 (홍송)</v>
          </cell>
          <cell r="E369" t="str">
            <v>WD-3</v>
          </cell>
          <cell r="F369" t="str">
            <v>M2</v>
          </cell>
          <cell r="G369">
            <v>119.8</v>
          </cell>
          <cell r="H369">
            <v>10547</v>
          </cell>
          <cell r="I369">
            <v>116214</v>
          </cell>
          <cell r="J369">
            <v>0</v>
          </cell>
        </row>
        <row r="370">
          <cell r="A370" t="str">
            <v>020103</v>
          </cell>
          <cell r="B370" t="str">
            <v>1</v>
          </cell>
          <cell r="C370" t="str">
            <v>4913001</v>
          </cell>
          <cell r="D370" t="str">
            <v>경량철골천정틀</v>
          </cell>
          <cell r="E370" t="str">
            <v>M-BAR</v>
          </cell>
          <cell r="F370" t="str">
            <v>M2</v>
          </cell>
          <cell r="G370">
            <v>1814.13</v>
          </cell>
          <cell r="H370">
            <v>2341</v>
          </cell>
          <cell r="I370">
            <v>15366</v>
          </cell>
          <cell r="J370">
            <v>0</v>
          </cell>
        </row>
        <row r="371">
          <cell r="A371" t="str">
            <v>020103</v>
          </cell>
          <cell r="B371" t="str">
            <v>20</v>
          </cell>
          <cell r="C371" t="str">
            <v>4913006</v>
          </cell>
          <cell r="D371" t="str">
            <v>AL몰딩설치</v>
          </cell>
          <cell r="F371" t="str">
            <v>M</v>
          </cell>
          <cell r="G371">
            <v>472.7</v>
          </cell>
          <cell r="H371">
            <v>1085</v>
          </cell>
          <cell r="I371">
            <v>2096</v>
          </cell>
          <cell r="J371">
            <v>0</v>
          </cell>
        </row>
        <row r="372">
          <cell r="A372" t="str">
            <v>020103</v>
          </cell>
          <cell r="B372" t="str">
            <v>39</v>
          </cell>
          <cell r="C372" t="str">
            <v>4913172</v>
          </cell>
          <cell r="D372" t="str">
            <v>점검구</v>
          </cell>
          <cell r="E372" t="str">
            <v>STL 700*700</v>
          </cell>
          <cell r="F372" t="str">
            <v>개소</v>
          </cell>
          <cell r="G372">
            <v>16</v>
          </cell>
          <cell r="H372">
            <v>11643</v>
          </cell>
          <cell r="I372">
            <v>60197</v>
          </cell>
          <cell r="J372">
            <v>206</v>
          </cell>
        </row>
        <row r="373">
          <cell r="A373" t="str">
            <v>020103</v>
          </cell>
          <cell r="B373" t="str">
            <v>4</v>
          </cell>
          <cell r="C373" t="str">
            <v>4916255</v>
          </cell>
          <cell r="D373" t="str">
            <v>ALL PUTTY</v>
          </cell>
          <cell r="F373" t="str">
            <v>M2</v>
          </cell>
          <cell r="G373">
            <v>1992.13</v>
          </cell>
          <cell r="H373">
            <v>1336</v>
          </cell>
          <cell r="I373">
            <v>5426</v>
          </cell>
          <cell r="J373">
            <v>0</v>
          </cell>
        </row>
        <row r="374">
          <cell r="A374" t="str">
            <v>020103</v>
          </cell>
          <cell r="B374" t="str">
            <v>16</v>
          </cell>
          <cell r="C374" t="str">
            <v>4916702</v>
          </cell>
          <cell r="D374" t="str">
            <v>색락카 (철재면)</v>
          </cell>
          <cell r="F374" t="str">
            <v>M2</v>
          </cell>
          <cell r="G374">
            <v>1725.6</v>
          </cell>
          <cell r="H374">
            <v>2554</v>
          </cell>
          <cell r="I374">
            <v>19898</v>
          </cell>
          <cell r="J374">
            <v>0</v>
          </cell>
        </row>
        <row r="375">
          <cell r="A375" t="str">
            <v>020103</v>
          </cell>
          <cell r="B375" t="str">
            <v>5</v>
          </cell>
          <cell r="C375" t="str">
            <v>4916718</v>
          </cell>
          <cell r="D375" t="str">
            <v>비닐페인트</v>
          </cell>
          <cell r="F375" t="str">
            <v>M2</v>
          </cell>
          <cell r="G375">
            <v>1344.13</v>
          </cell>
          <cell r="H375">
            <v>792</v>
          </cell>
          <cell r="I375">
            <v>4281</v>
          </cell>
          <cell r="J375">
            <v>0</v>
          </cell>
        </row>
        <row r="376">
          <cell r="A376" t="str">
            <v>020103</v>
          </cell>
          <cell r="B376" t="str">
            <v>42</v>
          </cell>
          <cell r="C376" t="str">
            <v>4917143</v>
          </cell>
          <cell r="D376" t="str">
            <v>TEX 취부</v>
          </cell>
          <cell r="F376" t="str">
            <v>M2</v>
          </cell>
          <cell r="G376">
            <v>10</v>
          </cell>
          <cell r="H376">
            <v>5500</v>
          </cell>
          <cell r="I376">
            <v>0</v>
          </cell>
          <cell r="J376">
            <v>0</v>
          </cell>
        </row>
        <row r="377">
          <cell r="A377" t="str">
            <v>020103</v>
          </cell>
          <cell r="B377" t="str">
            <v>35</v>
          </cell>
          <cell r="C377" t="str">
            <v>4917538</v>
          </cell>
          <cell r="D377" t="str">
            <v>엑사판</v>
          </cell>
          <cell r="E377" t="str">
            <v>크리스탈 화이트</v>
          </cell>
          <cell r="F377" t="str">
            <v>M2</v>
          </cell>
          <cell r="G377">
            <v>297</v>
          </cell>
          <cell r="H377">
            <v>29700</v>
          </cell>
          <cell r="I377">
            <v>0</v>
          </cell>
          <cell r="J377">
            <v>0</v>
          </cell>
        </row>
        <row r="378">
          <cell r="A378" t="str">
            <v>020103</v>
          </cell>
          <cell r="B378" t="str">
            <v>41</v>
          </cell>
          <cell r="C378" t="str">
            <v>4917539</v>
          </cell>
          <cell r="D378" t="str">
            <v>루마싸이트</v>
          </cell>
          <cell r="F378" t="str">
            <v>M2</v>
          </cell>
          <cell r="G378">
            <v>40</v>
          </cell>
          <cell r="H378">
            <v>63800</v>
          </cell>
          <cell r="I378">
            <v>7912</v>
          </cell>
          <cell r="J378">
            <v>0</v>
          </cell>
        </row>
        <row r="379">
          <cell r="A379" t="str">
            <v>020103</v>
          </cell>
          <cell r="B379" t="str">
            <v>36</v>
          </cell>
          <cell r="C379" t="str">
            <v>4918720</v>
          </cell>
          <cell r="D379" t="str">
            <v>암면넣기</v>
          </cell>
          <cell r="E379" t="str">
            <v>#100      T:50</v>
          </cell>
          <cell r="F379" t="str">
            <v>M2</v>
          </cell>
          <cell r="G379">
            <v>98</v>
          </cell>
          <cell r="H379">
            <v>3300</v>
          </cell>
          <cell r="I379">
            <v>2306</v>
          </cell>
          <cell r="J379">
            <v>0</v>
          </cell>
        </row>
        <row r="380">
          <cell r="A380" t="str">
            <v>020103</v>
          </cell>
          <cell r="B380" t="str">
            <v>7</v>
          </cell>
          <cell r="C380" t="str">
            <v>Z000002</v>
          </cell>
          <cell r="D380" t="str">
            <v>단천정</v>
          </cell>
          <cell r="E380" t="str">
            <v>H=150</v>
          </cell>
          <cell r="F380" t="str">
            <v>M</v>
          </cell>
          <cell r="G380">
            <v>200.8</v>
          </cell>
          <cell r="H380">
            <v>9300</v>
          </cell>
          <cell r="I380">
            <v>0</v>
          </cell>
        </row>
        <row r="381">
          <cell r="A381" t="str">
            <v>020104</v>
          </cell>
          <cell r="B381" t="str">
            <v>31</v>
          </cell>
          <cell r="C381" t="str">
            <v>0601113</v>
          </cell>
          <cell r="D381" t="str">
            <v>낮은장</v>
          </cell>
          <cell r="E381" t="str">
            <v>1050*700</v>
          </cell>
          <cell r="F381" t="str">
            <v>개소</v>
          </cell>
          <cell r="G381">
            <v>15</v>
          </cell>
          <cell r="H381">
            <v>600000</v>
          </cell>
          <cell r="I381">
            <v>0</v>
          </cell>
          <cell r="J381">
            <v>0</v>
          </cell>
        </row>
        <row r="382">
          <cell r="A382" t="str">
            <v>020104</v>
          </cell>
          <cell r="B382" t="str">
            <v>27</v>
          </cell>
          <cell r="C382" t="str">
            <v>0601114</v>
          </cell>
          <cell r="D382" t="str">
            <v>붙박이장</v>
          </cell>
          <cell r="E382" t="str">
            <v>750*750*2150</v>
          </cell>
          <cell r="F382" t="str">
            <v>개소</v>
          </cell>
          <cell r="G382">
            <v>1</v>
          </cell>
          <cell r="H382">
            <v>1200000</v>
          </cell>
          <cell r="I382">
            <v>0</v>
          </cell>
          <cell r="J382">
            <v>0</v>
          </cell>
        </row>
        <row r="383">
          <cell r="A383" t="str">
            <v>020104</v>
          </cell>
          <cell r="B383" t="str">
            <v>28</v>
          </cell>
          <cell r="C383" t="str">
            <v>0601115</v>
          </cell>
          <cell r="D383" t="str">
            <v>붙박이장</v>
          </cell>
          <cell r="E383" t="str">
            <v>500*500*2150</v>
          </cell>
          <cell r="F383" t="str">
            <v>개소</v>
          </cell>
          <cell r="G383">
            <v>6</v>
          </cell>
          <cell r="H383">
            <v>1000000</v>
          </cell>
          <cell r="I383">
            <v>0</v>
          </cell>
          <cell r="J383">
            <v>0</v>
          </cell>
        </row>
        <row r="384">
          <cell r="A384" t="str">
            <v>020104</v>
          </cell>
          <cell r="B384" t="str">
            <v>29</v>
          </cell>
          <cell r="C384" t="str">
            <v>0601116</v>
          </cell>
          <cell r="D384" t="str">
            <v>붙박이장</v>
          </cell>
          <cell r="E384" t="str">
            <v>500*750*2150</v>
          </cell>
          <cell r="F384" t="str">
            <v>개소</v>
          </cell>
          <cell r="G384">
            <v>3</v>
          </cell>
          <cell r="H384">
            <v>1200000</v>
          </cell>
          <cell r="I384">
            <v>0</v>
          </cell>
          <cell r="J384">
            <v>0</v>
          </cell>
        </row>
        <row r="385">
          <cell r="A385" t="str">
            <v>020104</v>
          </cell>
          <cell r="B385" t="str">
            <v>30</v>
          </cell>
          <cell r="C385" t="str">
            <v>0601117</v>
          </cell>
          <cell r="D385" t="str">
            <v>붙박이장</v>
          </cell>
          <cell r="E385" t="str">
            <v>900*500*2150</v>
          </cell>
          <cell r="F385" t="str">
            <v>개소</v>
          </cell>
          <cell r="G385">
            <v>1</v>
          </cell>
          <cell r="H385">
            <v>1350000</v>
          </cell>
          <cell r="I385">
            <v>0</v>
          </cell>
          <cell r="J385">
            <v>0</v>
          </cell>
        </row>
        <row r="386">
          <cell r="A386" t="str">
            <v>020104</v>
          </cell>
          <cell r="B386" t="str">
            <v>32</v>
          </cell>
          <cell r="C386" t="str">
            <v>0601118</v>
          </cell>
          <cell r="D386" t="str">
            <v>SNACK BAR COUNTER</v>
          </cell>
          <cell r="E386" t="str">
            <v>5300*1050</v>
          </cell>
          <cell r="F386" t="str">
            <v>개소</v>
          </cell>
          <cell r="G386">
            <v>1</v>
          </cell>
          <cell r="H386">
            <v>5100000</v>
          </cell>
          <cell r="I386">
            <v>0</v>
          </cell>
          <cell r="J386">
            <v>0</v>
          </cell>
        </row>
        <row r="387">
          <cell r="A387" t="str">
            <v>020104</v>
          </cell>
          <cell r="B387" t="str">
            <v>33</v>
          </cell>
          <cell r="C387" t="str">
            <v>0601119</v>
          </cell>
          <cell r="D387" t="str">
            <v>INFORMATION DESK</v>
          </cell>
          <cell r="E387" t="str">
            <v>600*1600*1050</v>
          </cell>
          <cell r="F387" t="str">
            <v>개소</v>
          </cell>
          <cell r="G387">
            <v>1</v>
          </cell>
          <cell r="H387">
            <v>1443000</v>
          </cell>
          <cell r="I387">
            <v>0</v>
          </cell>
          <cell r="J387">
            <v>0</v>
          </cell>
        </row>
        <row r="388">
          <cell r="A388" t="str">
            <v>020104</v>
          </cell>
          <cell r="B388" t="str">
            <v>2</v>
          </cell>
          <cell r="C388" t="str">
            <v>3915671</v>
          </cell>
          <cell r="D388" t="str">
            <v>STEELDOOR/FRAME</v>
          </cell>
          <cell r="E388" t="str">
            <v>810*2400*35   ST-1</v>
          </cell>
          <cell r="F388" t="str">
            <v>개소</v>
          </cell>
          <cell r="G388">
            <v>2</v>
          </cell>
          <cell r="H388">
            <v>475000</v>
          </cell>
        </row>
        <row r="389">
          <cell r="A389" t="str">
            <v>020104</v>
          </cell>
          <cell r="B389" t="str">
            <v>4</v>
          </cell>
          <cell r="C389" t="str">
            <v>3915676</v>
          </cell>
          <cell r="D389" t="str">
            <v>WOODDOOR/FRAME</v>
          </cell>
          <cell r="E389" t="str">
            <v>850*2400*35   WD-1</v>
          </cell>
          <cell r="F389" t="str">
            <v>개소</v>
          </cell>
          <cell r="G389">
            <v>4</v>
          </cell>
          <cell r="H389">
            <v>760000</v>
          </cell>
        </row>
        <row r="390">
          <cell r="A390" t="str">
            <v>020104</v>
          </cell>
          <cell r="B390" t="str">
            <v>6</v>
          </cell>
          <cell r="C390" t="str">
            <v>3915678</v>
          </cell>
          <cell r="D390" t="str">
            <v>WOODDOOR/FRAME</v>
          </cell>
          <cell r="E390" t="str">
            <v>600*2000*30   WD-2</v>
          </cell>
          <cell r="F390" t="str">
            <v>개소</v>
          </cell>
          <cell r="G390">
            <v>10</v>
          </cell>
          <cell r="H390">
            <v>570000</v>
          </cell>
        </row>
        <row r="391">
          <cell r="A391" t="str">
            <v>020104</v>
          </cell>
          <cell r="B391" t="str">
            <v>8</v>
          </cell>
          <cell r="C391" t="str">
            <v>3915682</v>
          </cell>
          <cell r="D391" t="str">
            <v>WOODDOOR/FRAME</v>
          </cell>
          <cell r="E391" t="str">
            <v>920*2205*40   WD-9</v>
          </cell>
          <cell r="F391" t="str">
            <v>개소</v>
          </cell>
          <cell r="G391">
            <v>1</v>
          </cell>
          <cell r="H391">
            <v>760000</v>
          </cell>
        </row>
        <row r="392">
          <cell r="A392" t="str">
            <v>020104</v>
          </cell>
          <cell r="B392" t="str">
            <v>12</v>
          </cell>
          <cell r="C392" t="str">
            <v>3915683</v>
          </cell>
          <cell r="D392" t="str">
            <v>WOODDOOR/FRAME</v>
          </cell>
          <cell r="E392" t="str">
            <v>850*2205*70   WD-12</v>
          </cell>
          <cell r="F392" t="str">
            <v>개소</v>
          </cell>
          <cell r="G392">
            <v>9</v>
          </cell>
          <cell r="H392">
            <v>712500</v>
          </cell>
        </row>
        <row r="393">
          <cell r="A393" t="str">
            <v>020104</v>
          </cell>
          <cell r="B393" t="str">
            <v>10</v>
          </cell>
          <cell r="C393" t="str">
            <v>3915684</v>
          </cell>
          <cell r="D393" t="str">
            <v>WOODDOOR/FRAME</v>
          </cell>
          <cell r="E393" t="str">
            <v>1000*2400*40  WD-13</v>
          </cell>
          <cell r="F393" t="str">
            <v>개소</v>
          </cell>
          <cell r="G393">
            <v>4</v>
          </cell>
          <cell r="H393">
            <v>855000</v>
          </cell>
        </row>
        <row r="394">
          <cell r="A394" t="str">
            <v>020104</v>
          </cell>
          <cell r="B394" t="str">
            <v>22</v>
          </cell>
          <cell r="C394" t="str">
            <v>3915691</v>
          </cell>
          <cell r="D394" t="str">
            <v>강화도어</v>
          </cell>
          <cell r="E394" t="str">
            <v>2100*2395*10  GL-1</v>
          </cell>
          <cell r="F394" t="str">
            <v>개소</v>
          </cell>
          <cell r="G394">
            <v>2</v>
          </cell>
          <cell r="H394">
            <v>1140000</v>
          </cell>
        </row>
        <row r="395">
          <cell r="A395" t="str">
            <v>020104</v>
          </cell>
          <cell r="B395" t="str">
            <v>26</v>
          </cell>
          <cell r="C395" t="str">
            <v>3915692</v>
          </cell>
          <cell r="D395" t="str">
            <v>강화도어</v>
          </cell>
          <cell r="E395" t="str">
            <v>920*2395*10   GL-2</v>
          </cell>
          <cell r="F395" t="str">
            <v>개소</v>
          </cell>
          <cell r="G395">
            <v>4</v>
          </cell>
          <cell r="H395">
            <v>380000</v>
          </cell>
        </row>
        <row r="396">
          <cell r="A396" t="str">
            <v>020104</v>
          </cell>
          <cell r="B396" t="str">
            <v>14</v>
          </cell>
          <cell r="C396" t="str">
            <v>3915694</v>
          </cell>
          <cell r="D396" t="str">
            <v>WG-1</v>
          </cell>
          <cell r="E396" t="str">
            <v>1720*2400*30</v>
          </cell>
          <cell r="F396" t="str">
            <v>개소</v>
          </cell>
          <cell r="G396">
            <v>2</v>
          </cell>
          <cell r="H396">
            <v>1170000</v>
          </cell>
        </row>
        <row r="397">
          <cell r="A397" t="str">
            <v>020104</v>
          </cell>
          <cell r="B397" t="str">
            <v>16</v>
          </cell>
          <cell r="C397" t="str">
            <v>3915695</v>
          </cell>
          <cell r="D397" t="str">
            <v>WG-2</v>
          </cell>
          <cell r="E397" t="str">
            <v>850*2205*60</v>
          </cell>
          <cell r="F397" t="str">
            <v>개소</v>
          </cell>
          <cell r="G397">
            <v>3</v>
          </cell>
          <cell r="H397">
            <v>855000</v>
          </cell>
        </row>
        <row r="398">
          <cell r="A398" t="str">
            <v>020104</v>
          </cell>
          <cell r="B398" t="str">
            <v>18</v>
          </cell>
          <cell r="C398" t="str">
            <v>3915696</v>
          </cell>
          <cell r="D398" t="str">
            <v>WL-1</v>
          </cell>
          <cell r="E398" t="str">
            <v>1840*2205*60</v>
          </cell>
          <cell r="F398" t="str">
            <v>개소</v>
          </cell>
          <cell r="G398">
            <v>1</v>
          </cell>
          <cell r="H398">
            <v>1710000</v>
          </cell>
        </row>
        <row r="399">
          <cell r="A399" t="str">
            <v>020104</v>
          </cell>
          <cell r="B399" t="str">
            <v>20</v>
          </cell>
          <cell r="C399" t="str">
            <v>3915697</v>
          </cell>
          <cell r="D399" t="str">
            <v>WL-2</v>
          </cell>
          <cell r="E399" t="str">
            <v>920*2205*60</v>
          </cell>
          <cell r="F399" t="str">
            <v>개소</v>
          </cell>
          <cell r="G399">
            <v>3</v>
          </cell>
          <cell r="H399">
            <v>855000</v>
          </cell>
        </row>
        <row r="400">
          <cell r="A400" t="str">
            <v>020104</v>
          </cell>
          <cell r="B400" t="str">
            <v>24</v>
          </cell>
          <cell r="C400" t="str">
            <v>3915699</v>
          </cell>
          <cell r="D400" t="str">
            <v>강화도어</v>
          </cell>
          <cell r="E400" t="str">
            <v>1300*2395*10</v>
          </cell>
          <cell r="F400" t="str">
            <v>개소</v>
          </cell>
          <cell r="G400">
            <v>2</v>
          </cell>
          <cell r="H400">
            <v>760000</v>
          </cell>
        </row>
        <row r="401">
          <cell r="A401" t="str">
            <v>030101</v>
          </cell>
          <cell r="B401" t="str">
            <v>25</v>
          </cell>
          <cell r="C401" t="str">
            <v>3908051</v>
          </cell>
          <cell r="D401" t="str">
            <v>화강석(통석) (ROUND)</v>
          </cell>
          <cell r="E401" t="str">
            <v>W=250</v>
          </cell>
          <cell r="F401" t="str">
            <v>M</v>
          </cell>
          <cell r="G401">
            <v>33</v>
          </cell>
          <cell r="H401">
            <v>140000</v>
          </cell>
        </row>
        <row r="402">
          <cell r="A402" t="str">
            <v>030101</v>
          </cell>
          <cell r="B402" t="str">
            <v>27</v>
          </cell>
          <cell r="C402" t="str">
            <v>3908054</v>
          </cell>
          <cell r="D402" t="str">
            <v>가평석(버너) (ROUND)</v>
          </cell>
          <cell r="E402" t="str">
            <v>T=40</v>
          </cell>
          <cell r="F402" t="str">
            <v>M</v>
          </cell>
          <cell r="G402">
            <v>14</v>
          </cell>
          <cell r="H402">
            <v>130000</v>
          </cell>
        </row>
        <row r="403">
          <cell r="A403" t="str">
            <v>030101</v>
          </cell>
          <cell r="B403" t="str">
            <v>29</v>
          </cell>
          <cell r="C403" t="str">
            <v>3908055</v>
          </cell>
          <cell r="D403" t="str">
            <v>가평석(버너) (ROUND)</v>
          </cell>
          <cell r="E403" t="str">
            <v>T=24 , H=310</v>
          </cell>
          <cell r="F403" t="str">
            <v>M</v>
          </cell>
          <cell r="G403">
            <v>7</v>
          </cell>
          <cell r="H403">
            <v>60000</v>
          </cell>
        </row>
        <row r="404">
          <cell r="A404" t="str">
            <v>030101</v>
          </cell>
          <cell r="B404" t="str">
            <v>38</v>
          </cell>
          <cell r="C404" t="str">
            <v>3908057</v>
          </cell>
          <cell r="D404" t="str">
            <v>가평석(버너)</v>
          </cell>
          <cell r="E404" t="str">
            <v>T=40</v>
          </cell>
          <cell r="F404" t="str">
            <v>M</v>
          </cell>
          <cell r="G404">
            <v>3</v>
          </cell>
          <cell r="H404">
            <v>100000</v>
          </cell>
        </row>
        <row r="405">
          <cell r="A405" t="str">
            <v>030101</v>
          </cell>
          <cell r="B405" t="str">
            <v>40</v>
          </cell>
          <cell r="C405" t="str">
            <v>3908058</v>
          </cell>
          <cell r="D405" t="str">
            <v>가평석(버너)</v>
          </cell>
          <cell r="E405" t="str">
            <v>T=24</v>
          </cell>
          <cell r="F405" t="str">
            <v>M</v>
          </cell>
          <cell r="G405">
            <v>3</v>
          </cell>
          <cell r="H405">
            <v>52000</v>
          </cell>
        </row>
        <row r="406">
          <cell r="A406" t="str">
            <v>030101</v>
          </cell>
          <cell r="B406" t="str">
            <v>23</v>
          </cell>
          <cell r="C406" t="str">
            <v>3908062</v>
          </cell>
          <cell r="D406" t="str">
            <v>단높임</v>
          </cell>
          <cell r="F406" t="str">
            <v>M</v>
          </cell>
          <cell r="G406">
            <v>10</v>
          </cell>
          <cell r="H406">
            <v>50000</v>
          </cell>
        </row>
        <row r="407">
          <cell r="A407" t="str">
            <v>030101</v>
          </cell>
          <cell r="B407" t="str">
            <v>34</v>
          </cell>
          <cell r="C407" t="str">
            <v>3908063</v>
          </cell>
          <cell r="D407" t="str">
            <v>단높임(곡선)</v>
          </cell>
          <cell r="E407" t="str">
            <v>250*450</v>
          </cell>
          <cell r="F407" t="str">
            <v>M</v>
          </cell>
          <cell r="G407">
            <v>10</v>
          </cell>
          <cell r="H407">
            <v>65000</v>
          </cell>
        </row>
        <row r="408">
          <cell r="A408" t="str">
            <v>030101</v>
          </cell>
          <cell r="B408" t="str">
            <v>36</v>
          </cell>
          <cell r="C408" t="str">
            <v>3908064</v>
          </cell>
          <cell r="D408" t="str">
            <v>단높임</v>
          </cell>
          <cell r="F408" t="str">
            <v>M</v>
          </cell>
          <cell r="G408">
            <v>47</v>
          </cell>
          <cell r="H408">
            <v>50000</v>
          </cell>
        </row>
        <row r="409">
          <cell r="A409" t="str">
            <v>030101</v>
          </cell>
          <cell r="B409" t="str">
            <v>43</v>
          </cell>
          <cell r="C409" t="str">
            <v>3910073</v>
          </cell>
          <cell r="D409" t="str">
            <v>벤취(사우나)</v>
          </cell>
          <cell r="E409" t="str">
            <v>1500*1350</v>
          </cell>
          <cell r="F409" t="str">
            <v>M</v>
          </cell>
          <cell r="G409">
            <v>10</v>
          </cell>
          <cell r="H409">
            <v>237500</v>
          </cell>
        </row>
        <row r="410">
          <cell r="A410" t="str">
            <v>030101</v>
          </cell>
          <cell r="B410" t="str">
            <v>45</v>
          </cell>
          <cell r="C410" t="str">
            <v>3910074</v>
          </cell>
          <cell r="D410" t="str">
            <v>벤취(사우나)</v>
          </cell>
          <cell r="E410" t="str">
            <v>900*1350</v>
          </cell>
          <cell r="F410" t="str">
            <v>M</v>
          </cell>
          <cell r="G410">
            <v>12.1</v>
          </cell>
          <cell r="H410">
            <v>190000</v>
          </cell>
        </row>
        <row r="411">
          <cell r="A411" t="str">
            <v>030101</v>
          </cell>
          <cell r="B411" t="str">
            <v>47</v>
          </cell>
          <cell r="C411" t="str">
            <v>3910139</v>
          </cell>
          <cell r="D411" t="str">
            <v>스프러스판넬</v>
          </cell>
          <cell r="F411" t="str">
            <v>M2</v>
          </cell>
          <cell r="G411">
            <v>75.77</v>
          </cell>
          <cell r="H411">
            <v>250000</v>
          </cell>
        </row>
        <row r="412">
          <cell r="A412" t="str">
            <v>030101</v>
          </cell>
          <cell r="B412" t="str">
            <v>31</v>
          </cell>
          <cell r="C412" t="str">
            <v>399J08Y</v>
          </cell>
          <cell r="D412" t="str">
            <v>트렌치 카바</v>
          </cell>
          <cell r="E412" t="str">
            <v>SST W:100</v>
          </cell>
          <cell r="F412" t="str">
            <v>M</v>
          </cell>
          <cell r="G412">
            <v>88</v>
          </cell>
          <cell r="H412">
            <v>6954</v>
          </cell>
          <cell r="I412">
            <v>15158</v>
          </cell>
          <cell r="J412">
            <v>65</v>
          </cell>
        </row>
        <row r="413">
          <cell r="A413" t="str">
            <v>030101</v>
          </cell>
          <cell r="B413" t="str">
            <v>2</v>
          </cell>
          <cell r="C413" t="str">
            <v>4908001</v>
          </cell>
          <cell r="D413" t="str">
            <v>석재붙임(바닥) ST-1</v>
          </cell>
          <cell r="E413" t="str">
            <v>크리마 마필</v>
          </cell>
          <cell r="F413" t="str">
            <v>M2</v>
          </cell>
          <cell r="G413">
            <v>371.9</v>
          </cell>
          <cell r="H413">
            <v>68200</v>
          </cell>
          <cell r="I413">
            <v>34078</v>
          </cell>
          <cell r="J413">
            <v>0</v>
          </cell>
        </row>
        <row r="414">
          <cell r="A414" t="str">
            <v>030101</v>
          </cell>
          <cell r="B414" t="str">
            <v>3</v>
          </cell>
          <cell r="C414" t="str">
            <v>4908002</v>
          </cell>
          <cell r="D414" t="str">
            <v>석재붙임(바닥)</v>
          </cell>
          <cell r="E414" t="str">
            <v>ST-2, W=150</v>
          </cell>
          <cell r="F414" t="str">
            <v>M</v>
          </cell>
          <cell r="G414">
            <v>28.41</v>
          </cell>
          <cell r="H414">
            <v>13500</v>
          </cell>
          <cell r="I414">
            <v>8627</v>
          </cell>
          <cell r="J414">
            <v>0</v>
          </cell>
        </row>
        <row r="415">
          <cell r="A415" t="str">
            <v>030101</v>
          </cell>
          <cell r="B415" t="str">
            <v>5</v>
          </cell>
          <cell r="C415" t="str">
            <v>4908003</v>
          </cell>
          <cell r="D415" t="str">
            <v>석재붙임(바닥) 패턴깔기</v>
          </cell>
          <cell r="E415" t="str">
            <v>ST-1, ST-3</v>
          </cell>
          <cell r="F415" t="str">
            <v>M2</v>
          </cell>
          <cell r="G415">
            <v>8.67</v>
          </cell>
          <cell r="H415">
            <v>141900</v>
          </cell>
          <cell r="I415">
            <v>80379</v>
          </cell>
          <cell r="J415">
            <v>0</v>
          </cell>
        </row>
        <row r="416">
          <cell r="A416" t="str">
            <v>030101</v>
          </cell>
          <cell r="B416" t="str">
            <v>4</v>
          </cell>
          <cell r="C416" t="str">
            <v>4908004</v>
          </cell>
          <cell r="D416" t="str">
            <v>석재붙임(바닥) ROUND</v>
          </cell>
          <cell r="E416" t="str">
            <v>ST-2, W=150</v>
          </cell>
          <cell r="F416" t="str">
            <v>M</v>
          </cell>
          <cell r="G416">
            <v>2.46</v>
          </cell>
          <cell r="H416">
            <v>17550</v>
          </cell>
          <cell r="I416">
            <v>11575</v>
          </cell>
          <cell r="J416">
            <v>0</v>
          </cell>
        </row>
        <row r="417">
          <cell r="A417" t="str">
            <v>030101</v>
          </cell>
          <cell r="B417" t="str">
            <v>48</v>
          </cell>
          <cell r="C417" t="str">
            <v>4908005</v>
          </cell>
          <cell r="D417" t="str">
            <v>석재붙임(바닥) SILL</v>
          </cell>
          <cell r="E417" t="str">
            <v>ST-7</v>
          </cell>
          <cell r="F417" t="str">
            <v>M</v>
          </cell>
          <cell r="G417">
            <v>3</v>
          </cell>
          <cell r="H417">
            <v>11850</v>
          </cell>
          <cell r="I417">
            <v>44467</v>
          </cell>
          <cell r="J417">
            <v>0</v>
          </cell>
        </row>
        <row r="418">
          <cell r="A418" t="str">
            <v>030101</v>
          </cell>
          <cell r="B418" t="str">
            <v>52</v>
          </cell>
          <cell r="C418" t="str">
            <v>4908065</v>
          </cell>
          <cell r="D418" t="str">
            <v>석재붙임</v>
          </cell>
          <cell r="E418" t="str">
            <v>ST-2</v>
          </cell>
          <cell r="F418" t="str">
            <v>M2</v>
          </cell>
          <cell r="G418">
            <v>18</v>
          </cell>
          <cell r="H418">
            <v>82500</v>
          </cell>
          <cell r="I418">
            <v>34078</v>
          </cell>
          <cell r="J418">
            <v>0</v>
          </cell>
        </row>
        <row r="419">
          <cell r="A419" t="str">
            <v>030101</v>
          </cell>
          <cell r="B419" t="str">
            <v>20</v>
          </cell>
          <cell r="C419" t="str">
            <v>4908683</v>
          </cell>
          <cell r="D419" t="str">
            <v>석재붙임(가평석,버너)</v>
          </cell>
          <cell r="E419" t="str">
            <v>ST-7</v>
          </cell>
          <cell r="F419" t="str">
            <v>M2</v>
          </cell>
          <cell r="G419">
            <v>327</v>
          </cell>
          <cell r="H419">
            <v>75900</v>
          </cell>
          <cell r="I419">
            <v>45977</v>
          </cell>
          <cell r="J419">
            <v>0</v>
          </cell>
        </row>
        <row r="420">
          <cell r="A420" t="str">
            <v>030101</v>
          </cell>
          <cell r="B420" t="str">
            <v>14</v>
          </cell>
          <cell r="C420" t="str">
            <v>4908790</v>
          </cell>
          <cell r="D420" t="str">
            <v>마몰 슈퍼화이트</v>
          </cell>
          <cell r="E420" t="str">
            <v>ST-13</v>
          </cell>
          <cell r="F420" t="str">
            <v>M2</v>
          </cell>
          <cell r="G420">
            <v>125.83</v>
          </cell>
          <cell r="H420">
            <v>67870</v>
          </cell>
          <cell r="I420">
            <v>40333</v>
          </cell>
          <cell r="J420">
            <v>0</v>
          </cell>
        </row>
        <row r="421">
          <cell r="A421" t="str">
            <v>030101</v>
          </cell>
          <cell r="B421" t="str">
            <v>15</v>
          </cell>
          <cell r="C421" t="str">
            <v>4908791</v>
          </cell>
          <cell r="D421" t="str">
            <v>마몰 NEGRO DIAMANTE</v>
          </cell>
          <cell r="E421" t="str">
            <v>ST-13-1</v>
          </cell>
          <cell r="F421" t="str">
            <v>M2</v>
          </cell>
          <cell r="G421">
            <v>20.25</v>
          </cell>
          <cell r="H421">
            <v>57420</v>
          </cell>
          <cell r="I421">
            <v>40333</v>
          </cell>
          <cell r="J421">
            <v>0</v>
          </cell>
        </row>
        <row r="422">
          <cell r="A422" t="str">
            <v>030101</v>
          </cell>
          <cell r="B422" t="str">
            <v>16</v>
          </cell>
          <cell r="C422" t="str">
            <v>4908792</v>
          </cell>
          <cell r="D422" t="str">
            <v>콩자갈</v>
          </cell>
          <cell r="E422" t="str">
            <v>ST-14</v>
          </cell>
          <cell r="F422" t="str">
            <v>M2</v>
          </cell>
          <cell r="G422">
            <v>5.5</v>
          </cell>
          <cell r="H422">
            <v>2519</v>
          </cell>
          <cell r="I422">
            <v>6401</v>
          </cell>
          <cell r="J422">
            <v>872</v>
          </cell>
        </row>
        <row r="423">
          <cell r="A423" t="str">
            <v>030101</v>
          </cell>
          <cell r="B423" t="str">
            <v>41</v>
          </cell>
          <cell r="C423" t="str">
            <v>4908804</v>
          </cell>
          <cell r="D423" t="str">
            <v>석재붙임(인디안블랙)</v>
          </cell>
          <cell r="E423" t="str">
            <v>ST-3(습식)</v>
          </cell>
          <cell r="F423" t="str">
            <v>M2</v>
          </cell>
          <cell r="G423">
            <v>50</v>
          </cell>
          <cell r="H423">
            <v>83539</v>
          </cell>
          <cell r="I423">
            <v>58052</v>
          </cell>
          <cell r="J423">
            <v>211</v>
          </cell>
        </row>
        <row r="424">
          <cell r="A424" t="str">
            <v>030101</v>
          </cell>
          <cell r="B424" t="str">
            <v>17</v>
          </cell>
          <cell r="C424" t="str">
            <v>4909050</v>
          </cell>
          <cell r="D424" t="str">
            <v>타일붙임(R.A.K CERAMICS 619)</v>
          </cell>
          <cell r="E424" t="str">
            <v>TL-1</v>
          </cell>
          <cell r="F424" t="str">
            <v>M2</v>
          </cell>
          <cell r="G424">
            <v>28.57</v>
          </cell>
          <cell r="H424">
            <v>15024</v>
          </cell>
          <cell r="I424">
            <v>19902</v>
          </cell>
          <cell r="J424">
            <v>220</v>
          </cell>
        </row>
        <row r="425">
          <cell r="A425" t="str">
            <v>030101</v>
          </cell>
          <cell r="B425" t="str">
            <v>21</v>
          </cell>
          <cell r="C425" t="str">
            <v>4909054</v>
          </cell>
          <cell r="D425" t="str">
            <v>타일붙임(45*45)</v>
          </cell>
          <cell r="E425" t="str">
            <v>TL-5 (모자익)</v>
          </cell>
          <cell r="F425" t="str">
            <v>M2</v>
          </cell>
          <cell r="G425">
            <v>64</v>
          </cell>
          <cell r="H425">
            <v>19824</v>
          </cell>
          <cell r="I425">
            <v>19902</v>
          </cell>
          <cell r="J425">
            <v>220</v>
          </cell>
        </row>
        <row r="426">
          <cell r="A426" t="str">
            <v>030101</v>
          </cell>
          <cell r="B426" t="str">
            <v>11</v>
          </cell>
          <cell r="C426" t="str">
            <v>4909055</v>
          </cell>
          <cell r="D426" t="str">
            <v>타일붙임(HB-79S 8581)</v>
          </cell>
          <cell r="E426" t="str">
            <v>TL-6</v>
          </cell>
          <cell r="F426" t="str">
            <v>M2</v>
          </cell>
          <cell r="G426">
            <v>84</v>
          </cell>
          <cell r="H426">
            <v>18324</v>
          </cell>
          <cell r="I426">
            <v>19902</v>
          </cell>
          <cell r="J426">
            <v>220</v>
          </cell>
        </row>
        <row r="427">
          <cell r="A427" t="str">
            <v>030101</v>
          </cell>
          <cell r="B427" t="str">
            <v>12</v>
          </cell>
          <cell r="C427" t="str">
            <v>4909056</v>
          </cell>
          <cell r="D427" t="str">
            <v>타일붙임(HB-106S 3531)</v>
          </cell>
          <cell r="E427" t="str">
            <v>TL-7</v>
          </cell>
          <cell r="F427" t="str">
            <v>M2</v>
          </cell>
          <cell r="G427">
            <v>40.36</v>
          </cell>
          <cell r="H427">
            <v>18324</v>
          </cell>
          <cell r="I427">
            <v>19902</v>
          </cell>
          <cell r="J427">
            <v>220</v>
          </cell>
        </row>
        <row r="428">
          <cell r="A428" t="str">
            <v>030101</v>
          </cell>
          <cell r="B428" t="str">
            <v>1</v>
          </cell>
          <cell r="C428" t="str">
            <v>4909662</v>
          </cell>
          <cell r="D428" t="str">
            <v>붙임몰탈</v>
          </cell>
          <cell r="F428" t="str">
            <v>M2</v>
          </cell>
          <cell r="G428">
            <v>996.43</v>
          </cell>
          <cell r="H428">
            <v>1043</v>
          </cell>
          <cell r="I428">
            <v>851</v>
          </cell>
          <cell r="J428">
            <v>212</v>
          </cell>
        </row>
        <row r="429">
          <cell r="A429" t="str">
            <v>030101</v>
          </cell>
          <cell r="B429" t="str">
            <v>7</v>
          </cell>
          <cell r="C429" t="str">
            <v>4910002</v>
          </cell>
          <cell r="D429" t="str">
            <v>마루틀설치</v>
          </cell>
          <cell r="E429" t="str">
            <v>90*90 900*900</v>
          </cell>
          <cell r="F429" t="str">
            <v>M2</v>
          </cell>
          <cell r="G429">
            <v>128.72</v>
          </cell>
          <cell r="H429">
            <v>5595</v>
          </cell>
          <cell r="I429">
            <v>4922</v>
          </cell>
          <cell r="J429">
            <v>0</v>
          </cell>
        </row>
        <row r="430">
          <cell r="A430" t="str">
            <v>030101</v>
          </cell>
          <cell r="B430" t="str">
            <v>8</v>
          </cell>
          <cell r="C430" t="str">
            <v>4910033</v>
          </cell>
          <cell r="D430" t="str">
            <v>합판깔기</v>
          </cell>
          <cell r="E430" t="str">
            <v>바닥내수 T=12MM</v>
          </cell>
          <cell r="F430" t="str">
            <v>M2</v>
          </cell>
          <cell r="G430">
            <v>98.44</v>
          </cell>
          <cell r="H430">
            <v>5231</v>
          </cell>
          <cell r="I430">
            <v>1047</v>
          </cell>
          <cell r="J430">
            <v>0</v>
          </cell>
        </row>
        <row r="431">
          <cell r="A431" t="str">
            <v>030101</v>
          </cell>
          <cell r="B431" t="str">
            <v>19</v>
          </cell>
          <cell r="C431" t="str">
            <v>4910052</v>
          </cell>
          <cell r="D431" t="str">
            <v>다다미</v>
          </cell>
          <cell r="E431" t="str">
            <v>DF-1</v>
          </cell>
          <cell r="F431" t="str">
            <v>M2</v>
          </cell>
          <cell r="G431">
            <v>30.33</v>
          </cell>
          <cell r="H431">
            <v>29700</v>
          </cell>
          <cell r="I431">
            <v>5591</v>
          </cell>
          <cell r="J431">
            <v>0</v>
          </cell>
        </row>
        <row r="432">
          <cell r="A432" t="str">
            <v>030101</v>
          </cell>
          <cell r="B432" t="str">
            <v>50</v>
          </cell>
          <cell r="C432" t="str">
            <v>4910056</v>
          </cell>
          <cell r="D432" t="str">
            <v>WOOD FLOORING(T=14,매플)</v>
          </cell>
          <cell r="E432" t="str">
            <v>WF-1</v>
          </cell>
          <cell r="F432" t="str">
            <v>M2</v>
          </cell>
          <cell r="G432">
            <v>191.77</v>
          </cell>
          <cell r="H432">
            <v>56903</v>
          </cell>
          <cell r="I432">
            <v>6992</v>
          </cell>
          <cell r="J432">
            <v>0</v>
          </cell>
        </row>
        <row r="433">
          <cell r="A433" t="str">
            <v>030101</v>
          </cell>
          <cell r="B433" t="str">
            <v>9</v>
          </cell>
          <cell r="C433" t="str">
            <v>4910057</v>
          </cell>
          <cell r="D433" t="str">
            <v>WOOD FLOORING(OAK)</v>
          </cell>
          <cell r="E433" t="str">
            <v>WF-2</v>
          </cell>
          <cell r="F433" t="str">
            <v>M2</v>
          </cell>
          <cell r="G433">
            <v>40.53</v>
          </cell>
          <cell r="H433">
            <v>56903</v>
          </cell>
          <cell r="I433">
            <v>6992</v>
          </cell>
          <cell r="J433">
            <v>0</v>
          </cell>
        </row>
        <row r="434">
          <cell r="A434" t="str">
            <v>030101</v>
          </cell>
          <cell r="B434" t="str">
            <v>18</v>
          </cell>
          <cell r="C434" t="str">
            <v>4910058</v>
          </cell>
          <cell r="D434" t="str">
            <v>WOOD FLOORING(T=14,홍송)</v>
          </cell>
          <cell r="E434" t="str">
            <v>WF-3</v>
          </cell>
          <cell r="F434" t="str">
            <v>M2</v>
          </cell>
          <cell r="G434">
            <v>3.24</v>
          </cell>
          <cell r="H434">
            <v>143153</v>
          </cell>
          <cell r="I434">
            <v>6992</v>
          </cell>
          <cell r="J434">
            <v>0</v>
          </cell>
        </row>
        <row r="435">
          <cell r="A435" t="str">
            <v>030101</v>
          </cell>
          <cell r="B435" t="str">
            <v>13</v>
          </cell>
          <cell r="C435" t="str">
            <v>4913028</v>
          </cell>
          <cell r="D435" t="str">
            <v>재료분리대설치</v>
          </cell>
          <cell r="E435" t="str">
            <v>SST  W=30MM</v>
          </cell>
          <cell r="F435" t="str">
            <v>M</v>
          </cell>
          <cell r="G435">
            <v>57</v>
          </cell>
          <cell r="H435">
            <v>44100</v>
          </cell>
          <cell r="I435">
            <v>2075</v>
          </cell>
          <cell r="J435">
            <v>0</v>
          </cell>
        </row>
        <row r="436">
          <cell r="A436" t="str">
            <v>030101</v>
          </cell>
          <cell r="B436" t="str">
            <v>32</v>
          </cell>
          <cell r="C436" t="str">
            <v>4913221</v>
          </cell>
          <cell r="D436" t="str">
            <v>트렌치 카바(ROUND)</v>
          </cell>
          <cell r="E436" t="str">
            <v>SST W:200</v>
          </cell>
          <cell r="F436" t="str">
            <v>M</v>
          </cell>
          <cell r="G436">
            <v>27</v>
          </cell>
          <cell r="H436">
            <v>18188</v>
          </cell>
          <cell r="I436">
            <v>22205</v>
          </cell>
          <cell r="J436">
            <v>83</v>
          </cell>
        </row>
        <row r="437">
          <cell r="A437" t="str">
            <v>030101</v>
          </cell>
          <cell r="B437" t="str">
            <v>10</v>
          </cell>
          <cell r="C437" t="str">
            <v>4917201</v>
          </cell>
          <cell r="D437" t="str">
            <v>비닐쉬트붙임 VS-1</v>
          </cell>
          <cell r="E437" t="str">
            <v>민속장판</v>
          </cell>
          <cell r="F437" t="str">
            <v>M2</v>
          </cell>
          <cell r="G437">
            <v>42.27</v>
          </cell>
          <cell r="H437">
            <v>4495</v>
          </cell>
          <cell r="I437">
            <v>2268</v>
          </cell>
          <cell r="J437">
            <v>0</v>
          </cell>
        </row>
        <row r="438">
          <cell r="A438" t="str">
            <v>030101</v>
          </cell>
          <cell r="B438" t="str">
            <v>51</v>
          </cell>
          <cell r="C438" t="str">
            <v>4917256</v>
          </cell>
          <cell r="D438" t="str">
            <v>비닐타일붙이기(센스 4541)</v>
          </cell>
          <cell r="E438" t="str">
            <v>VT-1</v>
          </cell>
          <cell r="F438" t="str">
            <v>M2</v>
          </cell>
          <cell r="G438">
            <v>23.13</v>
          </cell>
          <cell r="H438">
            <v>11374</v>
          </cell>
          <cell r="I438">
            <v>4792</v>
          </cell>
          <cell r="J438">
            <v>0</v>
          </cell>
        </row>
        <row r="439">
          <cell r="A439" t="str">
            <v>030101</v>
          </cell>
          <cell r="B439" t="str">
            <v>49</v>
          </cell>
          <cell r="C439" t="str">
            <v>4917262</v>
          </cell>
          <cell r="D439" t="str">
            <v>비닐타일붙이기(AMTIC ENGLISH</v>
          </cell>
          <cell r="E439" t="str">
            <v>OAK) VT-7</v>
          </cell>
          <cell r="F439" t="str">
            <v>M2</v>
          </cell>
          <cell r="G439">
            <v>64.790000000000006</v>
          </cell>
          <cell r="H439">
            <v>10324</v>
          </cell>
          <cell r="I439">
            <v>4792</v>
          </cell>
          <cell r="J439">
            <v>0</v>
          </cell>
        </row>
        <row r="440">
          <cell r="A440" t="str">
            <v>030101</v>
          </cell>
          <cell r="B440" t="str">
            <v>6</v>
          </cell>
          <cell r="C440" t="str">
            <v>4917274</v>
          </cell>
          <cell r="D440" t="str">
            <v>카펫트타일붙이기</v>
          </cell>
          <cell r="E440" t="str">
            <v>CT-2 ,500*500</v>
          </cell>
          <cell r="F440" t="str">
            <v>M2</v>
          </cell>
          <cell r="G440">
            <v>202.04</v>
          </cell>
          <cell r="H440">
            <v>23316</v>
          </cell>
          <cell r="I440">
            <v>4912</v>
          </cell>
          <cell r="J440">
            <v>0</v>
          </cell>
        </row>
        <row r="441">
          <cell r="A441" t="str">
            <v>030102</v>
          </cell>
          <cell r="B441" t="str">
            <v>46</v>
          </cell>
          <cell r="C441" t="str">
            <v>0302012</v>
          </cell>
          <cell r="D441" t="str">
            <v>세면대구조틀</v>
          </cell>
          <cell r="F441" t="str">
            <v>M</v>
          </cell>
          <cell r="G441">
            <v>3.75</v>
          </cell>
          <cell r="H441">
            <v>70000</v>
          </cell>
          <cell r="I441">
            <v>0</v>
          </cell>
          <cell r="J441">
            <v>0</v>
          </cell>
        </row>
        <row r="442">
          <cell r="A442" t="str">
            <v>030102</v>
          </cell>
          <cell r="B442" t="str">
            <v>47</v>
          </cell>
          <cell r="C442" t="str">
            <v>0302013</v>
          </cell>
          <cell r="D442" t="str">
            <v>세면대 상판</v>
          </cell>
          <cell r="E442" t="str">
            <v>ST-2</v>
          </cell>
          <cell r="F442" t="str">
            <v>M</v>
          </cell>
          <cell r="G442">
            <v>3.75</v>
          </cell>
          <cell r="H442">
            <v>218500</v>
          </cell>
          <cell r="I442">
            <v>0</v>
          </cell>
          <cell r="J442">
            <v>0</v>
          </cell>
        </row>
        <row r="443">
          <cell r="A443" t="str">
            <v>030102</v>
          </cell>
          <cell r="B443" t="str">
            <v>11</v>
          </cell>
          <cell r="C443" t="str">
            <v>0499001</v>
          </cell>
          <cell r="D443" t="str">
            <v>브라켓등 보강</v>
          </cell>
          <cell r="F443" t="str">
            <v>EA</v>
          </cell>
          <cell r="G443">
            <v>27</v>
          </cell>
          <cell r="H443">
            <v>5000</v>
          </cell>
          <cell r="I443">
            <v>0</v>
          </cell>
          <cell r="J443">
            <v>0</v>
          </cell>
        </row>
        <row r="444">
          <cell r="A444" t="str">
            <v>030102</v>
          </cell>
          <cell r="B444" t="str">
            <v>66</v>
          </cell>
          <cell r="C444" t="str">
            <v>0609057</v>
          </cell>
          <cell r="D444" t="str">
            <v>브리핑구조틀</v>
          </cell>
          <cell r="E444" t="str">
            <v>1800*2400</v>
          </cell>
          <cell r="F444" t="str">
            <v>개소</v>
          </cell>
          <cell r="G444">
            <v>1</v>
          </cell>
          <cell r="H444">
            <v>1000000</v>
          </cell>
          <cell r="I444">
            <v>0</v>
          </cell>
          <cell r="J444">
            <v>0</v>
          </cell>
        </row>
        <row r="445">
          <cell r="A445" t="str">
            <v>030102</v>
          </cell>
          <cell r="B445" t="str">
            <v>67</v>
          </cell>
          <cell r="C445" t="str">
            <v>0609058</v>
          </cell>
          <cell r="D445" t="str">
            <v>커버보드 (전동)</v>
          </cell>
          <cell r="E445" t="str">
            <v>1800*2400</v>
          </cell>
          <cell r="F445" t="str">
            <v>개소</v>
          </cell>
          <cell r="G445">
            <v>1</v>
          </cell>
          <cell r="H445">
            <v>2500000</v>
          </cell>
          <cell r="I445">
            <v>0</v>
          </cell>
          <cell r="J445">
            <v>0</v>
          </cell>
        </row>
        <row r="446">
          <cell r="A446" t="str">
            <v>030102</v>
          </cell>
          <cell r="B446" t="str">
            <v>68</v>
          </cell>
          <cell r="C446" t="str">
            <v>0609059</v>
          </cell>
          <cell r="D446" t="str">
            <v>화이트보드</v>
          </cell>
          <cell r="E446" t="str">
            <v>1800*1700</v>
          </cell>
          <cell r="F446" t="str">
            <v>개소</v>
          </cell>
          <cell r="G446">
            <v>1</v>
          </cell>
          <cell r="H446">
            <v>800000</v>
          </cell>
          <cell r="I446">
            <v>0</v>
          </cell>
          <cell r="J446">
            <v>0</v>
          </cell>
        </row>
        <row r="447">
          <cell r="A447" t="str">
            <v>030102</v>
          </cell>
          <cell r="B447" t="str">
            <v>69</v>
          </cell>
          <cell r="C447" t="str">
            <v>0609060</v>
          </cell>
          <cell r="D447" t="str">
            <v>전동 롤스크린</v>
          </cell>
          <cell r="E447" t="str">
            <v>1800*1700</v>
          </cell>
          <cell r="F447" t="str">
            <v>개소</v>
          </cell>
          <cell r="G447">
            <v>1</v>
          </cell>
          <cell r="H447">
            <v>900000</v>
          </cell>
          <cell r="I447">
            <v>0</v>
          </cell>
          <cell r="J447">
            <v>0</v>
          </cell>
        </row>
        <row r="448">
          <cell r="A448" t="str">
            <v>030102</v>
          </cell>
          <cell r="B448" t="str">
            <v>48</v>
          </cell>
          <cell r="C448" t="str">
            <v>2602023</v>
          </cell>
          <cell r="D448" t="str">
            <v>화장실 칸막이벽</v>
          </cell>
          <cell r="E448" t="str">
            <v>ST-2, T=40</v>
          </cell>
          <cell r="F448" t="str">
            <v>M2</v>
          </cell>
          <cell r="G448">
            <v>14.8</v>
          </cell>
          <cell r="H448">
            <v>350000</v>
          </cell>
          <cell r="I448">
            <v>0</v>
          </cell>
          <cell r="J448">
            <v>0</v>
          </cell>
        </row>
        <row r="449">
          <cell r="A449" t="str">
            <v>030102</v>
          </cell>
          <cell r="B449" t="str">
            <v>12</v>
          </cell>
          <cell r="C449" t="str">
            <v>3206023</v>
          </cell>
          <cell r="D449" t="str">
            <v>유리후레임</v>
          </cell>
          <cell r="E449" t="str">
            <v>60*100</v>
          </cell>
          <cell r="F449" t="str">
            <v>M</v>
          </cell>
          <cell r="G449">
            <v>29.2</v>
          </cell>
          <cell r="H449">
            <v>32500</v>
          </cell>
          <cell r="I449">
            <v>0</v>
          </cell>
          <cell r="J449">
            <v>0</v>
          </cell>
        </row>
        <row r="450">
          <cell r="A450" t="str">
            <v>030102</v>
          </cell>
          <cell r="B450" t="str">
            <v>29</v>
          </cell>
          <cell r="C450" t="str">
            <v>3401010</v>
          </cell>
          <cell r="D450" t="str">
            <v>유리선반</v>
          </cell>
          <cell r="E450" t="str">
            <v>D=450,L=900</v>
          </cell>
          <cell r="F450" t="str">
            <v>M</v>
          </cell>
          <cell r="G450">
            <v>32.9</v>
          </cell>
          <cell r="H450">
            <v>35000</v>
          </cell>
          <cell r="I450">
            <v>0</v>
          </cell>
          <cell r="J450">
            <v>0</v>
          </cell>
        </row>
        <row r="451">
          <cell r="A451" t="str">
            <v>030102</v>
          </cell>
          <cell r="B451" t="str">
            <v>88</v>
          </cell>
          <cell r="C451" t="str">
            <v>3902604</v>
          </cell>
          <cell r="D451" t="str">
            <v>시쟐레이션</v>
          </cell>
          <cell r="E451" t="str">
            <v>H=2850</v>
          </cell>
          <cell r="F451" t="str">
            <v>M2</v>
          </cell>
          <cell r="G451">
            <v>114.97</v>
          </cell>
          <cell r="H451">
            <v>42750</v>
          </cell>
          <cell r="I451">
            <v>0</v>
          </cell>
          <cell r="J451">
            <v>0</v>
          </cell>
        </row>
        <row r="452">
          <cell r="A452" t="str">
            <v>030102</v>
          </cell>
          <cell r="B452" t="str">
            <v>58</v>
          </cell>
          <cell r="C452" t="str">
            <v>3908153</v>
          </cell>
          <cell r="D452" t="str">
            <v>석재받침대</v>
          </cell>
          <cell r="E452" t="str">
            <v>ST-1</v>
          </cell>
          <cell r="F452" t="str">
            <v>개소</v>
          </cell>
          <cell r="G452">
            <v>12</v>
          </cell>
          <cell r="H452">
            <v>100000</v>
          </cell>
        </row>
        <row r="453">
          <cell r="A453" t="str">
            <v>030102</v>
          </cell>
          <cell r="B453" t="str">
            <v>100</v>
          </cell>
          <cell r="C453" t="str">
            <v>3908198</v>
          </cell>
          <cell r="D453" t="str">
            <v>세면대상판</v>
          </cell>
          <cell r="E453" t="str">
            <v>B=500</v>
          </cell>
          <cell r="F453" t="str">
            <v>M</v>
          </cell>
          <cell r="G453">
            <v>8.1</v>
          </cell>
          <cell r="H453">
            <v>218500</v>
          </cell>
        </row>
        <row r="454">
          <cell r="A454" t="str">
            <v>030102</v>
          </cell>
          <cell r="B454" t="str">
            <v>60</v>
          </cell>
          <cell r="C454" t="str">
            <v>3910019</v>
          </cell>
          <cell r="D454" t="str">
            <v>목재그릴창</v>
          </cell>
          <cell r="E454" t="str">
            <v>450*400</v>
          </cell>
          <cell r="F454" t="str">
            <v>개소</v>
          </cell>
          <cell r="G454">
            <v>6</v>
          </cell>
          <cell r="H454">
            <v>63000</v>
          </cell>
        </row>
        <row r="455">
          <cell r="A455" t="str">
            <v>030102</v>
          </cell>
          <cell r="B455" t="str">
            <v>50</v>
          </cell>
          <cell r="C455" t="str">
            <v>3910026</v>
          </cell>
          <cell r="D455" t="str">
            <v>한식덧창</v>
          </cell>
          <cell r="E455" t="str">
            <v>1950*2500</v>
          </cell>
          <cell r="F455" t="str">
            <v>개소</v>
          </cell>
          <cell r="G455">
            <v>9</v>
          </cell>
          <cell r="H455">
            <v>1279000</v>
          </cell>
          <cell r="I455">
            <v>0</v>
          </cell>
          <cell r="J455">
            <v>0</v>
          </cell>
        </row>
        <row r="456">
          <cell r="A456" t="str">
            <v>030102</v>
          </cell>
          <cell r="B456" t="str">
            <v>52</v>
          </cell>
          <cell r="C456" t="str">
            <v>3910027</v>
          </cell>
          <cell r="D456" t="str">
            <v>목재그릴창</v>
          </cell>
          <cell r="E456" t="str">
            <v>750*550</v>
          </cell>
          <cell r="F456" t="str">
            <v>개소</v>
          </cell>
          <cell r="G456">
            <v>12</v>
          </cell>
          <cell r="H456">
            <v>144300</v>
          </cell>
        </row>
        <row r="457">
          <cell r="A457" t="str">
            <v>030102</v>
          </cell>
          <cell r="B457" t="str">
            <v>55</v>
          </cell>
          <cell r="C457" t="str">
            <v>3910029</v>
          </cell>
          <cell r="D457" t="str">
            <v>목재 그릴창</v>
          </cell>
          <cell r="E457" t="str">
            <v>850*400</v>
          </cell>
          <cell r="F457" t="str">
            <v>개소</v>
          </cell>
          <cell r="G457">
            <v>11</v>
          </cell>
          <cell r="H457">
            <v>89500</v>
          </cell>
          <cell r="J457">
            <v>0</v>
          </cell>
        </row>
        <row r="458">
          <cell r="A458" t="str">
            <v>030102</v>
          </cell>
          <cell r="B458" t="str">
            <v>90</v>
          </cell>
          <cell r="C458" t="str">
            <v>3910037</v>
          </cell>
          <cell r="D458" t="str">
            <v>스기원목구조틀</v>
          </cell>
          <cell r="E458" t="str">
            <v>45*90</v>
          </cell>
          <cell r="F458" t="str">
            <v>M2</v>
          </cell>
          <cell r="G458">
            <v>114.97</v>
          </cell>
          <cell r="H458">
            <v>100000</v>
          </cell>
        </row>
        <row r="459">
          <cell r="A459" t="str">
            <v>030102</v>
          </cell>
          <cell r="B459" t="str">
            <v>57</v>
          </cell>
          <cell r="C459" t="str">
            <v>3910092</v>
          </cell>
          <cell r="D459" t="str">
            <v>목재기둥</v>
          </cell>
          <cell r="E459" t="str">
            <v>OAK</v>
          </cell>
          <cell r="F459" t="str">
            <v>M</v>
          </cell>
          <cell r="G459">
            <v>9.5</v>
          </cell>
          <cell r="H459">
            <v>75000</v>
          </cell>
        </row>
        <row r="460">
          <cell r="A460" t="str">
            <v>030102</v>
          </cell>
          <cell r="B460" t="str">
            <v>89</v>
          </cell>
          <cell r="C460" t="str">
            <v>3910139</v>
          </cell>
          <cell r="D460" t="str">
            <v>스프러스판넬</v>
          </cell>
          <cell r="F460" t="str">
            <v>M2</v>
          </cell>
          <cell r="G460">
            <v>114.97</v>
          </cell>
          <cell r="H460">
            <v>250000</v>
          </cell>
        </row>
        <row r="461">
          <cell r="A461" t="str">
            <v>030102</v>
          </cell>
          <cell r="B461" t="str">
            <v>103</v>
          </cell>
          <cell r="C461" t="str">
            <v>3910146</v>
          </cell>
          <cell r="D461" t="str">
            <v>경계칸막이</v>
          </cell>
          <cell r="E461" t="str">
            <v>1200*2700</v>
          </cell>
          <cell r="F461" t="str">
            <v>개소</v>
          </cell>
          <cell r="G461">
            <v>4</v>
          </cell>
          <cell r="H461">
            <v>341000</v>
          </cell>
        </row>
        <row r="462">
          <cell r="A462" t="str">
            <v>030102</v>
          </cell>
          <cell r="B462" t="str">
            <v>104</v>
          </cell>
          <cell r="C462" t="str">
            <v>3910147</v>
          </cell>
          <cell r="D462" t="str">
            <v>경계칸막이</v>
          </cell>
          <cell r="E462" t="str">
            <v>800*2700</v>
          </cell>
          <cell r="F462" t="str">
            <v>개소</v>
          </cell>
          <cell r="G462">
            <v>1</v>
          </cell>
          <cell r="H462">
            <v>226000</v>
          </cell>
        </row>
        <row r="463">
          <cell r="A463" t="str">
            <v>030102</v>
          </cell>
          <cell r="B463" t="str">
            <v>105</v>
          </cell>
          <cell r="C463" t="str">
            <v>3910148</v>
          </cell>
          <cell r="D463" t="str">
            <v>경계칸막이</v>
          </cell>
          <cell r="E463" t="str">
            <v>630*2700</v>
          </cell>
          <cell r="F463" t="str">
            <v>개소</v>
          </cell>
          <cell r="G463">
            <v>1</v>
          </cell>
          <cell r="H463">
            <v>177000</v>
          </cell>
        </row>
        <row r="464">
          <cell r="A464" t="str">
            <v>030102</v>
          </cell>
          <cell r="B464" t="str">
            <v>106</v>
          </cell>
          <cell r="C464" t="str">
            <v>3910149</v>
          </cell>
          <cell r="D464" t="str">
            <v>경계칸막이</v>
          </cell>
          <cell r="E464" t="str">
            <v>2400*1800</v>
          </cell>
          <cell r="F464" t="str">
            <v>개소</v>
          </cell>
          <cell r="G464">
            <v>1</v>
          </cell>
          <cell r="H464">
            <v>380000</v>
          </cell>
        </row>
        <row r="465">
          <cell r="A465" t="str">
            <v>030102</v>
          </cell>
          <cell r="B465" t="str">
            <v>107</v>
          </cell>
          <cell r="C465" t="str">
            <v>3910151</v>
          </cell>
          <cell r="D465" t="str">
            <v>화장실칸막이 (목재)</v>
          </cell>
          <cell r="E465" t="str">
            <v>H=2700</v>
          </cell>
          <cell r="F465" t="str">
            <v>M</v>
          </cell>
          <cell r="G465">
            <v>12.02</v>
          </cell>
          <cell r="H465">
            <v>237500</v>
          </cell>
        </row>
        <row r="466">
          <cell r="A466" t="str">
            <v>030102</v>
          </cell>
          <cell r="B466" t="str">
            <v>108</v>
          </cell>
          <cell r="C466" t="str">
            <v>3910152</v>
          </cell>
          <cell r="D466" t="str">
            <v>세면대칸막이</v>
          </cell>
          <cell r="E466" t="str">
            <v>H=1800</v>
          </cell>
          <cell r="F466" t="str">
            <v>M</v>
          </cell>
          <cell r="G466">
            <v>1</v>
          </cell>
          <cell r="H466">
            <v>171000</v>
          </cell>
        </row>
        <row r="467">
          <cell r="A467" t="str">
            <v>030102</v>
          </cell>
          <cell r="B467" t="str">
            <v>73</v>
          </cell>
          <cell r="C467" t="str">
            <v>3913040</v>
          </cell>
          <cell r="D467" t="str">
            <v>유리후레임</v>
          </cell>
          <cell r="E467" t="str">
            <v>SUS</v>
          </cell>
          <cell r="F467" t="str">
            <v>M</v>
          </cell>
          <cell r="G467">
            <v>52.4</v>
          </cell>
          <cell r="H467">
            <v>30000</v>
          </cell>
        </row>
        <row r="468">
          <cell r="A468" t="str">
            <v>030102</v>
          </cell>
          <cell r="B468" t="str">
            <v>80</v>
          </cell>
          <cell r="C468" t="str">
            <v>3913079</v>
          </cell>
          <cell r="D468" t="str">
            <v>유리후레임(ROUND)</v>
          </cell>
          <cell r="E468" t="str">
            <v>SUS</v>
          </cell>
          <cell r="F468" t="str">
            <v>M</v>
          </cell>
          <cell r="G468">
            <v>7.6</v>
          </cell>
          <cell r="H468">
            <v>45000</v>
          </cell>
        </row>
        <row r="469">
          <cell r="A469" t="str">
            <v>030102</v>
          </cell>
          <cell r="B469" t="str">
            <v>98</v>
          </cell>
          <cell r="C469" t="str">
            <v>3913080</v>
          </cell>
          <cell r="D469" t="str">
            <v>LIGHTING BOX</v>
          </cell>
          <cell r="E469" t="str">
            <v>300*300*2050</v>
          </cell>
          <cell r="F469" t="str">
            <v>M</v>
          </cell>
          <cell r="G469">
            <v>2.0499999999999998</v>
          </cell>
          <cell r="H469">
            <v>66500</v>
          </cell>
        </row>
        <row r="470">
          <cell r="A470" t="str">
            <v>030102</v>
          </cell>
          <cell r="B470" t="str">
            <v>84</v>
          </cell>
          <cell r="C470" t="str">
            <v>3913128</v>
          </cell>
          <cell r="D470" t="str">
            <v>거울후레임</v>
          </cell>
          <cell r="F470" t="str">
            <v>M</v>
          </cell>
          <cell r="G470">
            <v>19</v>
          </cell>
          <cell r="H470">
            <v>25500</v>
          </cell>
        </row>
        <row r="471">
          <cell r="A471" t="str">
            <v>030102</v>
          </cell>
          <cell r="B471" t="str">
            <v>85</v>
          </cell>
          <cell r="C471" t="str">
            <v>3913512</v>
          </cell>
          <cell r="D471" t="str">
            <v>보강앵글</v>
          </cell>
          <cell r="E471" t="str">
            <v>45*45</v>
          </cell>
          <cell r="F471" t="str">
            <v>M2</v>
          </cell>
          <cell r="G471">
            <v>39.200000000000003</v>
          </cell>
          <cell r="H471">
            <v>28000</v>
          </cell>
        </row>
        <row r="472">
          <cell r="A472" t="str">
            <v>030102</v>
          </cell>
          <cell r="B472" t="str">
            <v>71</v>
          </cell>
          <cell r="C472" t="str">
            <v>3915012</v>
          </cell>
          <cell r="D472" t="str">
            <v>유리창살</v>
          </cell>
          <cell r="F472" t="str">
            <v>M</v>
          </cell>
          <cell r="G472">
            <v>269.10000000000002</v>
          </cell>
          <cell r="H472">
            <v>21500</v>
          </cell>
        </row>
        <row r="473">
          <cell r="A473" t="str">
            <v>030102</v>
          </cell>
          <cell r="B473" t="str">
            <v>92</v>
          </cell>
          <cell r="C473" t="str">
            <v>3915015</v>
          </cell>
          <cell r="D473" t="str">
            <v>페어글라스</v>
          </cell>
          <cell r="E473" t="str">
            <v>T=16</v>
          </cell>
          <cell r="F473" t="str">
            <v>M2</v>
          </cell>
          <cell r="G473">
            <v>4.82</v>
          </cell>
          <cell r="H473">
            <v>37500</v>
          </cell>
        </row>
        <row r="474">
          <cell r="A474" t="str">
            <v>030102</v>
          </cell>
          <cell r="B474" t="str">
            <v>42</v>
          </cell>
          <cell r="C474" t="str">
            <v>4007001</v>
          </cell>
          <cell r="D474" t="str">
            <v>버티칼블라인드</v>
          </cell>
          <cell r="F474" t="str">
            <v>M2</v>
          </cell>
          <cell r="G474">
            <v>89.1</v>
          </cell>
          <cell r="H474">
            <v>40000</v>
          </cell>
          <cell r="I474">
            <v>0</v>
          </cell>
          <cell r="J474">
            <v>0</v>
          </cell>
        </row>
        <row r="475">
          <cell r="A475" t="str">
            <v>030102</v>
          </cell>
          <cell r="B475" t="str">
            <v>91</v>
          </cell>
          <cell r="C475" t="str">
            <v>4908018</v>
          </cell>
          <cell r="D475" t="str">
            <v>유리후레임 (석재)</v>
          </cell>
          <cell r="E475" t="str">
            <v>ST-1,W=300</v>
          </cell>
          <cell r="F475" t="str">
            <v>M</v>
          </cell>
          <cell r="G475">
            <v>14.81</v>
          </cell>
          <cell r="H475">
            <v>22320</v>
          </cell>
          <cell r="I475">
            <v>40692</v>
          </cell>
          <cell r="J475">
            <v>0</v>
          </cell>
        </row>
        <row r="476">
          <cell r="A476" t="str">
            <v>030102</v>
          </cell>
          <cell r="B476" t="str">
            <v>77</v>
          </cell>
          <cell r="C476" t="str">
            <v>4908790</v>
          </cell>
          <cell r="D476" t="str">
            <v>마몰 슈퍼화이트</v>
          </cell>
          <cell r="E476" t="str">
            <v>ST-13</v>
          </cell>
          <cell r="F476" t="str">
            <v>M2</v>
          </cell>
          <cell r="G476">
            <v>6.12</v>
          </cell>
          <cell r="H476">
            <v>67870</v>
          </cell>
          <cell r="I476">
            <v>40333</v>
          </cell>
          <cell r="J476">
            <v>0</v>
          </cell>
        </row>
        <row r="477">
          <cell r="A477" t="str">
            <v>030102</v>
          </cell>
          <cell r="B477" t="str">
            <v>3</v>
          </cell>
          <cell r="C477" t="str">
            <v>4908795</v>
          </cell>
          <cell r="D477" t="str">
            <v>석재붙임(크리마필,벽체)</v>
          </cell>
          <cell r="E477" t="str">
            <v>ST-1 (폴리싱)</v>
          </cell>
          <cell r="F477" t="str">
            <v>M2</v>
          </cell>
          <cell r="G477">
            <v>236.17</v>
          </cell>
          <cell r="H477">
            <v>87526</v>
          </cell>
          <cell r="I477">
            <v>45040</v>
          </cell>
          <cell r="J477">
            <v>0</v>
          </cell>
        </row>
        <row r="478">
          <cell r="A478" t="str">
            <v>030102</v>
          </cell>
          <cell r="B478" t="str">
            <v>4</v>
          </cell>
          <cell r="C478" t="str">
            <v>4908796</v>
          </cell>
          <cell r="D478" t="str">
            <v>석재붙임(레드웨이브 벽체)</v>
          </cell>
          <cell r="E478" t="str">
            <v>ST-2</v>
          </cell>
          <cell r="F478" t="str">
            <v>M2</v>
          </cell>
          <cell r="G478">
            <v>98.86</v>
          </cell>
          <cell r="H478">
            <v>99526</v>
          </cell>
          <cell r="I478">
            <v>45040</v>
          </cell>
          <cell r="J478">
            <v>0</v>
          </cell>
        </row>
        <row r="479">
          <cell r="A479" t="str">
            <v>030102</v>
          </cell>
          <cell r="B479" t="str">
            <v>15</v>
          </cell>
          <cell r="C479" t="str">
            <v>4908797</v>
          </cell>
          <cell r="D479" t="str">
            <v>석재붙임(크리마필,벽체)</v>
          </cell>
          <cell r="E479" t="str">
            <v>ST-1-1 (HONED)</v>
          </cell>
          <cell r="F479" t="str">
            <v>M2</v>
          </cell>
          <cell r="G479">
            <v>7.63</v>
          </cell>
          <cell r="H479">
            <v>95026</v>
          </cell>
          <cell r="I479">
            <v>67561</v>
          </cell>
          <cell r="J479">
            <v>0</v>
          </cell>
        </row>
        <row r="480">
          <cell r="A480" t="str">
            <v>030102</v>
          </cell>
          <cell r="B480" t="str">
            <v>5</v>
          </cell>
          <cell r="C480" t="str">
            <v>4908798</v>
          </cell>
          <cell r="D480" t="str">
            <v>석재붙임(크리마필,벽체)</v>
          </cell>
          <cell r="E480" t="str">
            <v>ST-1 (ROUND)</v>
          </cell>
          <cell r="F480" t="str">
            <v>M2</v>
          </cell>
          <cell r="G480">
            <v>41.612000000000002</v>
          </cell>
          <cell r="H480">
            <v>321526</v>
          </cell>
          <cell r="I480">
            <v>52122</v>
          </cell>
          <cell r="J480">
            <v>0</v>
          </cell>
        </row>
        <row r="481">
          <cell r="A481" t="str">
            <v>030102</v>
          </cell>
          <cell r="B481" t="str">
            <v>6</v>
          </cell>
          <cell r="C481" t="str">
            <v>4908799</v>
          </cell>
          <cell r="D481" t="str">
            <v>석재붙임(레드웨이브,벽체)</v>
          </cell>
          <cell r="E481" t="str">
            <v>ST-2 (ROUND)</v>
          </cell>
          <cell r="F481" t="str">
            <v>M2</v>
          </cell>
          <cell r="G481">
            <v>6.71</v>
          </cell>
          <cell r="H481">
            <v>321526</v>
          </cell>
          <cell r="I481">
            <v>52122</v>
          </cell>
          <cell r="J481">
            <v>0</v>
          </cell>
        </row>
        <row r="482">
          <cell r="A482" t="str">
            <v>030102</v>
          </cell>
          <cell r="B482" t="str">
            <v>7</v>
          </cell>
          <cell r="C482" t="str">
            <v>4908800</v>
          </cell>
          <cell r="D482" t="str">
            <v>석재걸레받이(H=100)</v>
          </cell>
          <cell r="E482" t="str">
            <v>ST-2</v>
          </cell>
          <cell r="F482" t="str">
            <v>M</v>
          </cell>
          <cell r="G482">
            <v>88.4</v>
          </cell>
          <cell r="H482">
            <v>18526</v>
          </cell>
          <cell r="I482">
            <v>11789</v>
          </cell>
          <cell r="J482">
            <v>0</v>
          </cell>
        </row>
        <row r="483">
          <cell r="A483" t="str">
            <v>030102</v>
          </cell>
          <cell r="B483" t="str">
            <v>9</v>
          </cell>
          <cell r="C483" t="str">
            <v>4908801</v>
          </cell>
          <cell r="D483" t="str">
            <v>석재걸레받이(H=100)</v>
          </cell>
          <cell r="E483" t="str">
            <v>ST-2 (ROUND)</v>
          </cell>
          <cell r="F483" t="str">
            <v>M</v>
          </cell>
          <cell r="G483">
            <v>9.1839999999999993</v>
          </cell>
          <cell r="H483">
            <v>40726</v>
          </cell>
          <cell r="I483">
            <v>19157</v>
          </cell>
          <cell r="J483">
            <v>0</v>
          </cell>
        </row>
        <row r="484">
          <cell r="A484" t="str">
            <v>030102</v>
          </cell>
          <cell r="B484" t="str">
            <v>78</v>
          </cell>
          <cell r="C484" t="str">
            <v>4908802</v>
          </cell>
          <cell r="D484" t="str">
            <v>석재붙임(가평석,폴리싱)</v>
          </cell>
          <cell r="E484" t="str">
            <v>ST-7-1(습식)</v>
          </cell>
          <cell r="F484" t="str">
            <v>M2</v>
          </cell>
          <cell r="G484">
            <v>218.53</v>
          </cell>
          <cell r="H484">
            <v>87939</v>
          </cell>
          <cell r="I484">
            <v>53763</v>
          </cell>
          <cell r="J484">
            <v>211</v>
          </cell>
        </row>
        <row r="485">
          <cell r="A485" t="str">
            <v>030102</v>
          </cell>
          <cell r="B485" t="str">
            <v>79</v>
          </cell>
          <cell r="C485" t="str">
            <v>4908805</v>
          </cell>
          <cell r="D485" t="str">
            <v>석재붙임(가평석,HONED)</v>
          </cell>
          <cell r="E485" t="str">
            <v>(습식)</v>
          </cell>
          <cell r="F485" t="str">
            <v>M2</v>
          </cell>
          <cell r="G485">
            <v>34.86</v>
          </cell>
          <cell r="H485">
            <v>133039</v>
          </cell>
          <cell r="I485">
            <v>60629</v>
          </cell>
          <cell r="J485">
            <v>211</v>
          </cell>
        </row>
        <row r="486">
          <cell r="A486" t="str">
            <v>030102</v>
          </cell>
          <cell r="B486" t="str">
            <v>82</v>
          </cell>
          <cell r="C486" t="str">
            <v>4908806</v>
          </cell>
          <cell r="D486" t="str">
            <v>석재붙임(가평석,폴리싱)원형</v>
          </cell>
          <cell r="E486" t="str">
            <v>(습식)</v>
          </cell>
          <cell r="F486" t="str">
            <v>M2</v>
          </cell>
          <cell r="G486">
            <v>63.65</v>
          </cell>
          <cell r="H486">
            <v>156000</v>
          </cell>
          <cell r="I486">
            <v>162099</v>
          </cell>
          <cell r="J486">
            <v>0</v>
          </cell>
        </row>
        <row r="487">
          <cell r="A487" t="str">
            <v>030102</v>
          </cell>
          <cell r="B487" t="str">
            <v>75</v>
          </cell>
          <cell r="C487" t="str">
            <v>4910015</v>
          </cell>
          <cell r="D487" t="str">
            <v>WOOD 띠장</v>
          </cell>
          <cell r="E487" t="str">
            <v>WD-3, H=120</v>
          </cell>
          <cell r="F487" t="str">
            <v>M</v>
          </cell>
          <cell r="G487">
            <v>76.25</v>
          </cell>
          <cell r="H487">
            <v>1844</v>
          </cell>
          <cell r="I487">
            <v>15769</v>
          </cell>
          <cell r="J487">
            <v>0</v>
          </cell>
        </row>
        <row r="488">
          <cell r="A488" t="str">
            <v>030102</v>
          </cell>
          <cell r="B488" t="str">
            <v>74</v>
          </cell>
          <cell r="C488" t="str">
            <v>4910016</v>
          </cell>
          <cell r="D488" t="str">
            <v>WOOD 장식후레임</v>
          </cell>
          <cell r="E488" t="str">
            <v>WD-3, 50*100</v>
          </cell>
          <cell r="F488" t="str">
            <v>M</v>
          </cell>
          <cell r="G488">
            <v>26.5</v>
          </cell>
          <cell r="H488">
            <v>20546</v>
          </cell>
          <cell r="I488">
            <v>34988</v>
          </cell>
          <cell r="J488">
            <v>0</v>
          </cell>
        </row>
        <row r="489">
          <cell r="A489" t="str">
            <v>030102</v>
          </cell>
          <cell r="B489" t="str">
            <v>40</v>
          </cell>
          <cell r="C489" t="str">
            <v>4910024</v>
          </cell>
          <cell r="D489" t="str">
            <v>F.C.U 커버 WD-1</v>
          </cell>
          <cell r="E489" t="str">
            <v>500*500</v>
          </cell>
          <cell r="F489" t="str">
            <v>M</v>
          </cell>
          <cell r="G489">
            <v>44.15</v>
          </cell>
          <cell r="H489">
            <v>39423</v>
          </cell>
          <cell r="I489">
            <v>177580</v>
          </cell>
          <cell r="J489">
            <v>0</v>
          </cell>
        </row>
        <row r="490">
          <cell r="A490" t="str">
            <v>030102</v>
          </cell>
          <cell r="B490" t="str">
            <v>41</v>
          </cell>
          <cell r="C490" t="str">
            <v>4910025</v>
          </cell>
          <cell r="D490" t="str">
            <v>F.C.U 커버 WD-3</v>
          </cell>
          <cell r="E490" t="str">
            <v>500*500</v>
          </cell>
          <cell r="F490" t="str">
            <v>M</v>
          </cell>
          <cell r="G490">
            <v>20.2</v>
          </cell>
          <cell r="H490">
            <v>39423</v>
          </cell>
          <cell r="I490">
            <v>177580</v>
          </cell>
          <cell r="J490">
            <v>0</v>
          </cell>
        </row>
        <row r="491">
          <cell r="A491" t="str">
            <v>030102</v>
          </cell>
          <cell r="B491" t="str">
            <v>53</v>
          </cell>
          <cell r="C491" t="str">
            <v>4910028</v>
          </cell>
          <cell r="D491" t="str">
            <v>WOOD 창호 후레임</v>
          </cell>
          <cell r="F491" t="str">
            <v>M</v>
          </cell>
          <cell r="G491">
            <v>69.599999999999994</v>
          </cell>
          <cell r="H491">
            <v>18673</v>
          </cell>
          <cell r="I491">
            <v>32288</v>
          </cell>
          <cell r="J491">
            <v>0</v>
          </cell>
        </row>
        <row r="492">
          <cell r="A492" t="str">
            <v>030102</v>
          </cell>
          <cell r="B492" t="str">
            <v>101</v>
          </cell>
          <cell r="C492" t="str">
            <v>4910038</v>
          </cell>
          <cell r="D492" t="str">
            <v>목구조틀설치(곡면)</v>
          </cell>
          <cell r="F492" t="str">
            <v>M2</v>
          </cell>
          <cell r="G492">
            <v>13.2</v>
          </cell>
          <cell r="H492">
            <v>4403</v>
          </cell>
          <cell r="I492">
            <v>25620</v>
          </cell>
          <cell r="J492">
            <v>0</v>
          </cell>
        </row>
        <row r="493">
          <cell r="A493" t="str">
            <v>030102</v>
          </cell>
          <cell r="B493" t="str">
            <v>24</v>
          </cell>
          <cell r="C493" t="str">
            <v>4910039</v>
          </cell>
          <cell r="D493" t="str">
            <v>합판보강띠장</v>
          </cell>
          <cell r="E493" t="str">
            <v>T=9</v>
          </cell>
          <cell r="F493" t="str">
            <v>M2</v>
          </cell>
          <cell r="G493">
            <v>354.25</v>
          </cell>
          <cell r="H493">
            <v>1669</v>
          </cell>
          <cell r="I493">
            <v>6633</v>
          </cell>
          <cell r="J493">
            <v>0</v>
          </cell>
        </row>
        <row r="494">
          <cell r="A494" t="str">
            <v>030102</v>
          </cell>
          <cell r="B494" t="str">
            <v>32</v>
          </cell>
          <cell r="C494" t="str">
            <v>4910042</v>
          </cell>
          <cell r="D494" t="str">
            <v>합판붙이기</v>
          </cell>
          <cell r="E494" t="str">
            <v>벽체 T=9.0MM</v>
          </cell>
          <cell r="F494" t="str">
            <v>M2</v>
          </cell>
          <cell r="G494">
            <v>11.32</v>
          </cell>
          <cell r="H494">
            <v>3604</v>
          </cell>
          <cell r="I494">
            <v>6633</v>
          </cell>
          <cell r="J494">
            <v>0</v>
          </cell>
        </row>
        <row r="495">
          <cell r="A495" t="str">
            <v>030102</v>
          </cell>
          <cell r="B495" t="str">
            <v>20</v>
          </cell>
          <cell r="C495" t="str">
            <v>4910053</v>
          </cell>
          <cell r="D495" t="str">
            <v>석고보드 취부(벽체,바탕)</v>
          </cell>
          <cell r="E495" t="str">
            <v>T=9*1PLY</v>
          </cell>
          <cell r="F495" t="str">
            <v>M2</v>
          </cell>
          <cell r="G495">
            <v>1192.58</v>
          </cell>
          <cell r="H495">
            <v>1284</v>
          </cell>
          <cell r="I495">
            <v>3764</v>
          </cell>
          <cell r="J495">
            <v>0</v>
          </cell>
        </row>
        <row r="496">
          <cell r="A496" t="str">
            <v>030102</v>
          </cell>
          <cell r="B496" t="str">
            <v>21</v>
          </cell>
          <cell r="C496" t="str">
            <v>4910054</v>
          </cell>
          <cell r="D496" t="str">
            <v>석고보드 취부(벽체,치장)</v>
          </cell>
          <cell r="E496" t="str">
            <v>T=9*1PLY</v>
          </cell>
          <cell r="F496" t="str">
            <v>M2</v>
          </cell>
          <cell r="G496">
            <v>1192.58</v>
          </cell>
          <cell r="H496">
            <v>1284</v>
          </cell>
          <cell r="I496">
            <v>7528</v>
          </cell>
          <cell r="J496">
            <v>0</v>
          </cell>
        </row>
        <row r="497">
          <cell r="A497" t="str">
            <v>030102</v>
          </cell>
          <cell r="B497" t="str">
            <v>22</v>
          </cell>
          <cell r="C497" t="str">
            <v>4910064</v>
          </cell>
          <cell r="D497" t="str">
            <v>석고보드 취부(벽체,바탕)곡면</v>
          </cell>
          <cell r="E497" t="str">
            <v>T=9*1PLY</v>
          </cell>
          <cell r="F497" t="str">
            <v>M2</v>
          </cell>
          <cell r="G497">
            <v>32.92</v>
          </cell>
          <cell r="H497">
            <v>1411</v>
          </cell>
          <cell r="I497">
            <v>4740</v>
          </cell>
          <cell r="J497">
            <v>0</v>
          </cell>
        </row>
        <row r="498">
          <cell r="A498" t="str">
            <v>030102</v>
          </cell>
          <cell r="B498" t="str">
            <v>23</v>
          </cell>
          <cell r="C498" t="str">
            <v>4910065</v>
          </cell>
          <cell r="D498" t="str">
            <v>석고보드 취부(벽체,치장)곡면</v>
          </cell>
          <cell r="E498" t="str">
            <v>T=9*1PLY</v>
          </cell>
          <cell r="F498" t="str">
            <v>M2</v>
          </cell>
          <cell r="G498">
            <v>32.92</v>
          </cell>
          <cell r="H498">
            <v>1411</v>
          </cell>
          <cell r="I498">
            <v>9480</v>
          </cell>
          <cell r="J498">
            <v>0</v>
          </cell>
        </row>
        <row r="499">
          <cell r="A499" t="str">
            <v>030102</v>
          </cell>
          <cell r="B499" t="str">
            <v>102</v>
          </cell>
          <cell r="C499" t="str">
            <v>4910066</v>
          </cell>
          <cell r="D499" t="str">
            <v>합판붙임 (곡면)</v>
          </cell>
          <cell r="E499" t="str">
            <v>T=5*2PLY</v>
          </cell>
          <cell r="F499" t="str">
            <v>M2</v>
          </cell>
          <cell r="G499">
            <v>13.2</v>
          </cell>
          <cell r="H499">
            <v>5451</v>
          </cell>
          <cell r="I499">
            <v>16583</v>
          </cell>
          <cell r="J499">
            <v>0</v>
          </cell>
        </row>
        <row r="500">
          <cell r="A500" t="str">
            <v>030102</v>
          </cell>
          <cell r="B500" t="str">
            <v>96</v>
          </cell>
          <cell r="C500" t="str">
            <v>4910071</v>
          </cell>
          <cell r="D500" t="str">
            <v>METAL STUD</v>
          </cell>
          <cell r="E500" t="str">
            <v>100*45</v>
          </cell>
          <cell r="F500" t="str">
            <v>M2</v>
          </cell>
          <cell r="G500">
            <v>95.03</v>
          </cell>
          <cell r="H500">
            <v>6677</v>
          </cell>
          <cell r="I500">
            <v>21115</v>
          </cell>
          <cell r="J500">
            <v>0</v>
          </cell>
        </row>
        <row r="501">
          <cell r="A501" t="str">
            <v>030102</v>
          </cell>
          <cell r="B501" t="str">
            <v>39</v>
          </cell>
          <cell r="C501" t="str">
            <v>4910091</v>
          </cell>
          <cell r="D501" t="str">
            <v>줄눈</v>
          </cell>
          <cell r="F501" t="str">
            <v>M</v>
          </cell>
          <cell r="G501">
            <v>571.6</v>
          </cell>
          <cell r="H501">
            <v>1277</v>
          </cell>
          <cell r="I501">
            <v>12359</v>
          </cell>
          <cell r="J501">
            <v>0</v>
          </cell>
        </row>
        <row r="502">
          <cell r="A502" t="str">
            <v>030102</v>
          </cell>
          <cell r="B502" t="str">
            <v>87</v>
          </cell>
          <cell r="C502" t="str">
            <v>4910094</v>
          </cell>
          <cell r="D502" t="str">
            <v>밤라이트취부</v>
          </cell>
          <cell r="F502" t="str">
            <v>M2</v>
          </cell>
          <cell r="G502">
            <v>256.58</v>
          </cell>
          <cell r="H502">
            <v>1725</v>
          </cell>
          <cell r="I502">
            <v>4182</v>
          </cell>
          <cell r="J502">
            <v>0</v>
          </cell>
        </row>
        <row r="503">
          <cell r="A503" t="str">
            <v>030102</v>
          </cell>
          <cell r="B503" t="str">
            <v>95</v>
          </cell>
          <cell r="C503" t="str">
            <v>4910145</v>
          </cell>
          <cell r="D503" t="str">
            <v>IMAGE WALL (곡면)</v>
          </cell>
          <cell r="E503" t="str">
            <v>3200*2400</v>
          </cell>
          <cell r="F503" t="str">
            <v>개소</v>
          </cell>
          <cell r="G503">
            <v>1</v>
          </cell>
          <cell r="H503">
            <v>296394</v>
          </cell>
          <cell r="I503">
            <v>2134632</v>
          </cell>
          <cell r="J503">
            <v>0</v>
          </cell>
        </row>
        <row r="504">
          <cell r="A504" t="str">
            <v>030102</v>
          </cell>
          <cell r="B504" t="str">
            <v>38</v>
          </cell>
          <cell r="C504" t="str">
            <v>4910158</v>
          </cell>
          <cell r="D504" t="str">
            <v>무늬목판넬 (OAK)</v>
          </cell>
          <cell r="E504" t="str">
            <v>WD-1</v>
          </cell>
          <cell r="F504" t="str">
            <v>M2</v>
          </cell>
          <cell r="G504">
            <v>126.36</v>
          </cell>
          <cell r="H504">
            <v>11095</v>
          </cell>
          <cell r="I504">
            <v>116214</v>
          </cell>
          <cell r="J504">
            <v>0</v>
          </cell>
        </row>
        <row r="505">
          <cell r="A505" t="str">
            <v>030102</v>
          </cell>
          <cell r="B505" t="str">
            <v>25</v>
          </cell>
          <cell r="C505" t="str">
            <v>4910160</v>
          </cell>
          <cell r="D505" t="str">
            <v>무늬목판넬 (홍송)</v>
          </cell>
          <cell r="E505" t="str">
            <v>WD-3</v>
          </cell>
          <cell r="F505" t="str">
            <v>M2</v>
          </cell>
          <cell r="G505">
            <v>166.65</v>
          </cell>
          <cell r="H505">
            <v>10547</v>
          </cell>
          <cell r="I505">
            <v>116214</v>
          </cell>
          <cell r="J505">
            <v>0</v>
          </cell>
        </row>
        <row r="506">
          <cell r="A506" t="str">
            <v>030102</v>
          </cell>
          <cell r="B506" t="str">
            <v>30</v>
          </cell>
          <cell r="C506" t="str">
            <v>4910162</v>
          </cell>
          <cell r="D506" t="str">
            <v>무늬목판넬 (체리)</v>
          </cell>
          <cell r="E506" t="str">
            <v>WD-5</v>
          </cell>
          <cell r="F506" t="str">
            <v>M2</v>
          </cell>
          <cell r="G506">
            <v>31.5</v>
          </cell>
          <cell r="H506">
            <v>11150</v>
          </cell>
          <cell r="I506">
            <v>116214</v>
          </cell>
          <cell r="J506">
            <v>0</v>
          </cell>
        </row>
        <row r="507">
          <cell r="A507" t="str">
            <v>030102</v>
          </cell>
          <cell r="B507" t="str">
            <v>8</v>
          </cell>
          <cell r="C507" t="str">
            <v>4910172</v>
          </cell>
          <cell r="D507" t="str">
            <v>손스침 (체리원목)</v>
          </cell>
          <cell r="E507" t="str">
            <v>직경=75</v>
          </cell>
          <cell r="F507" t="str">
            <v>M</v>
          </cell>
          <cell r="G507">
            <v>29.2</v>
          </cell>
          <cell r="H507">
            <v>27130</v>
          </cell>
          <cell r="I507">
            <v>42133</v>
          </cell>
          <cell r="J507">
            <v>0</v>
          </cell>
        </row>
        <row r="508">
          <cell r="A508" t="str">
            <v>030102</v>
          </cell>
          <cell r="B508" t="str">
            <v>28</v>
          </cell>
          <cell r="C508" t="str">
            <v>4910173</v>
          </cell>
          <cell r="D508" t="str">
            <v>무늬목판넬 (곡면) 홍송</v>
          </cell>
          <cell r="E508" t="str">
            <v>WD-3</v>
          </cell>
          <cell r="F508" t="str">
            <v>M2</v>
          </cell>
          <cell r="G508">
            <v>33.404000000000003</v>
          </cell>
          <cell r="H508">
            <v>15547</v>
          </cell>
          <cell r="I508">
            <v>131699</v>
          </cell>
          <cell r="J508">
            <v>0</v>
          </cell>
        </row>
        <row r="509">
          <cell r="A509" t="str">
            <v>030102</v>
          </cell>
          <cell r="B509" t="str">
            <v>31</v>
          </cell>
          <cell r="C509" t="str">
            <v>4910174</v>
          </cell>
          <cell r="D509" t="str">
            <v>무늬목판넬</v>
          </cell>
          <cell r="E509" t="str">
            <v>WD-2,5</v>
          </cell>
          <cell r="F509" t="str">
            <v>M2</v>
          </cell>
          <cell r="G509">
            <v>3.3</v>
          </cell>
          <cell r="H509">
            <v>15530</v>
          </cell>
          <cell r="I509">
            <v>131699</v>
          </cell>
          <cell r="J509">
            <v>0</v>
          </cell>
        </row>
        <row r="510">
          <cell r="A510" t="str">
            <v>030102</v>
          </cell>
          <cell r="B510" t="str">
            <v>35</v>
          </cell>
          <cell r="C510" t="str">
            <v>4910175</v>
          </cell>
          <cell r="D510" t="str">
            <v>WOOD FRAME (체리원목)</v>
          </cell>
          <cell r="E510" t="str">
            <v>WD-5</v>
          </cell>
          <cell r="F510" t="str">
            <v>M</v>
          </cell>
          <cell r="G510">
            <v>6</v>
          </cell>
          <cell r="H510">
            <v>43958</v>
          </cell>
          <cell r="I510">
            <v>69162</v>
          </cell>
          <cell r="J510">
            <v>0</v>
          </cell>
        </row>
        <row r="511">
          <cell r="A511" t="str">
            <v>030102</v>
          </cell>
          <cell r="B511" t="str">
            <v>17</v>
          </cell>
          <cell r="C511" t="str">
            <v>4913004</v>
          </cell>
          <cell r="D511" t="str">
            <v>METAL STUD</v>
          </cell>
          <cell r="E511" t="str">
            <v>50*45*0.8</v>
          </cell>
          <cell r="F511" t="str">
            <v>M2</v>
          </cell>
          <cell r="G511">
            <v>464.16</v>
          </cell>
          <cell r="H511">
            <v>5346</v>
          </cell>
          <cell r="I511">
            <v>21115</v>
          </cell>
          <cell r="J511">
            <v>0</v>
          </cell>
        </row>
        <row r="512">
          <cell r="A512" t="str">
            <v>030102</v>
          </cell>
          <cell r="B512" t="str">
            <v>18</v>
          </cell>
          <cell r="C512" t="str">
            <v>4913007</v>
          </cell>
          <cell r="D512" t="str">
            <v>METAL STUD(ROUND)</v>
          </cell>
          <cell r="E512" t="str">
            <v>50*45*0.8</v>
          </cell>
          <cell r="F512" t="str">
            <v>M2</v>
          </cell>
          <cell r="G512">
            <v>41.24</v>
          </cell>
          <cell r="H512">
            <v>5346</v>
          </cell>
          <cell r="I512">
            <v>23226</v>
          </cell>
          <cell r="J512">
            <v>0</v>
          </cell>
        </row>
        <row r="513">
          <cell r="A513" t="str">
            <v>030102</v>
          </cell>
          <cell r="B513" t="str">
            <v>13</v>
          </cell>
          <cell r="C513" t="str">
            <v>4913010</v>
          </cell>
          <cell r="D513" t="str">
            <v>논스립설치</v>
          </cell>
          <cell r="E513" t="str">
            <v>황동 50MM</v>
          </cell>
          <cell r="F513" t="str">
            <v>M</v>
          </cell>
          <cell r="G513">
            <v>36</v>
          </cell>
          <cell r="H513">
            <v>1600</v>
          </cell>
          <cell r="I513">
            <v>5535</v>
          </cell>
          <cell r="J513">
            <v>0</v>
          </cell>
        </row>
        <row r="514">
          <cell r="A514" t="str">
            <v>030102</v>
          </cell>
          <cell r="B514" t="str">
            <v>93</v>
          </cell>
          <cell r="C514" t="str">
            <v>4913014</v>
          </cell>
          <cell r="D514" t="str">
            <v>METAL STUD</v>
          </cell>
          <cell r="E514" t="str">
            <v>65*45*0.8</v>
          </cell>
          <cell r="F514" t="str">
            <v>M2</v>
          </cell>
          <cell r="G514">
            <v>134.16</v>
          </cell>
          <cell r="H514">
            <v>5670</v>
          </cell>
          <cell r="I514">
            <v>21115</v>
          </cell>
          <cell r="J514">
            <v>0</v>
          </cell>
        </row>
        <row r="515">
          <cell r="A515" t="str">
            <v>030102</v>
          </cell>
          <cell r="B515" t="str">
            <v>26</v>
          </cell>
          <cell r="C515" t="str">
            <v>4913037</v>
          </cell>
          <cell r="D515" t="str">
            <v>걸레받이(홍송)</v>
          </cell>
          <cell r="E515" t="str">
            <v>WD-3</v>
          </cell>
          <cell r="F515" t="str">
            <v>M</v>
          </cell>
          <cell r="G515">
            <v>237.8</v>
          </cell>
          <cell r="H515">
            <v>1926</v>
          </cell>
          <cell r="I515">
            <v>14018</v>
          </cell>
          <cell r="J515">
            <v>0</v>
          </cell>
        </row>
        <row r="516">
          <cell r="A516" t="str">
            <v>030102</v>
          </cell>
          <cell r="B516" t="str">
            <v>27</v>
          </cell>
          <cell r="C516" t="str">
            <v>4913038</v>
          </cell>
          <cell r="D516" t="str">
            <v>걸레받이(홍송) (ROUND)</v>
          </cell>
          <cell r="E516" t="str">
            <v>WD-3</v>
          </cell>
          <cell r="F516" t="str">
            <v>M</v>
          </cell>
          <cell r="G516">
            <v>1.37</v>
          </cell>
          <cell r="H516">
            <v>1744</v>
          </cell>
          <cell r="I516">
            <v>13219</v>
          </cell>
          <cell r="J516">
            <v>0</v>
          </cell>
        </row>
        <row r="517">
          <cell r="A517" t="str">
            <v>030102</v>
          </cell>
          <cell r="B517" t="str">
            <v>34</v>
          </cell>
          <cell r="C517" t="str">
            <v>4913039</v>
          </cell>
          <cell r="D517" t="str">
            <v>걸레받이(체리)</v>
          </cell>
          <cell r="E517" t="str">
            <v>WD-5</v>
          </cell>
          <cell r="F517" t="str">
            <v>M</v>
          </cell>
          <cell r="G517">
            <v>3</v>
          </cell>
          <cell r="H517">
            <v>1660</v>
          </cell>
          <cell r="I517">
            <v>14018</v>
          </cell>
          <cell r="J517">
            <v>0</v>
          </cell>
        </row>
        <row r="518">
          <cell r="A518" t="str">
            <v>030102</v>
          </cell>
          <cell r="B518" t="str">
            <v>14</v>
          </cell>
          <cell r="C518" t="str">
            <v>4913130</v>
          </cell>
          <cell r="D518" t="str">
            <v>핸드레일</v>
          </cell>
          <cell r="E518" t="str">
            <v>ST'L ø50 H:900</v>
          </cell>
          <cell r="F518" t="str">
            <v>M</v>
          </cell>
          <cell r="G518">
            <v>24.9</v>
          </cell>
          <cell r="H518">
            <v>3129</v>
          </cell>
          <cell r="I518">
            <v>16405</v>
          </cell>
          <cell r="J518">
            <v>39</v>
          </cell>
        </row>
        <row r="519">
          <cell r="A519" t="str">
            <v>030102</v>
          </cell>
          <cell r="B519" t="str">
            <v>1</v>
          </cell>
          <cell r="C519" t="str">
            <v>4913793</v>
          </cell>
          <cell r="D519" t="str">
            <v>각파이프구조틀</v>
          </cell>
          <cell r="E519" t="str">
            <v>50*30*2.3</v>
          </cell>
          <cell r="F519" t="str">
            <v>M2</v>
          </cell>
          <cell r="G519">
            <v>264.64999999999998</v>
          </cell>
          <cell r="H519">
            <v>5875</v>
          </cell>
          <cell r="I519">
            <v>32587</v>
          </cell>
          <cell r="J519">
            <v>123</v>
          </cell>
        </row>
        <row r="520">
          <cell r="A520" t="str">
            <v>030102</v>
          </cell>
          <cell r="B520" t="str">
            <v>2</v>
          </cell>
          <cell r="C520" t="str">
            <v>4913794</v>
          </cell>
          <cell r="D520" t="str">
            <v>각파이프구조틀 (ROUND)</v>
          </cell>
          <cell r="E520" t="str">
            <v>50*30*2.3</v>
          </cell>
          <cell r="F520" t="str">
            <v>M2</v>
          </cell>
          <cell r="G520">
            <v>44.3</v>
          </cell>
          <cell r="H520">
            <v>7635</v>
          </cell>
          <cell r="I520">
            <v>42319</v>
          </cell>
          <cell r="J520">
            <v>160</v>
          </cell>
        </row>
        <row r="521">
          <cell r="A521" t="str">
            <v>030102</v>
          </cell>
          <cell r="B521" t="str">
            <v>10</v>
          </cell>
          <cell r="C521" t="str">
            <v>4915009</v>
          </cell>
          <cell r="D521" t="str">
            <v>유리끼우기및닦기</v>
          </cell>
          <cell r="E521" t="str">
            <v>T=12,강화유리</v>
          </cell>
          <cell r="F521" t="str">
            <v>M2</v>
          </cell>
          <cell r="G521">
            <v>41.93</v>
          </cell>
          <cell r="H521">
            <v>39889</v>
          </cell>
          <cell r="I521">
            <v>22944</v>
          </cell>
          <cell r="J521">
            <v>0</v>
          </cell>
        </row>
        <row r="522">
          <cell r="A522" t="str">
            <v>030102</v>
          </cell>
          <cell r="B522" t="str">
            <v>62</v>
          </cell>
          <cell r="C522" t="str">
            <v>4915010</v>
          </cell>
          <cell r="D522" t="str">
            <v>유리끼우기및닦기</v>
          </cell>
          <cell r="E522" t="str">
            <v>T=10,강화유리</v>
          </cell>
          <cell r="F522" t="str">
            <v>M2</v>
          </cell>
          <cell r="G522">
            <v>6.93</v>
          </cell>
          <cell r="H522">
            <v>32574</v>
          </cell>
          <cell r="I522">
            <v>22944</v>
          </cell>
          <cell r="J522">
            <v>0</v>
          </cell>
        </row>
        <row r="523">
          <cell r="A523" t="str">
            <v>030102</v>
          </cell>
          <cell r="B523" t="str">
            <v>72</v>
          </cell>
          <cell r="C523" t="str">
            <v>4915011</v>
          </cell>
          <cell r="D523" t="str">
            <v>유리끼우기및닦기</v>
          </cell>
          <cell r="E523" t="str">
            <v>T=8,강화유리</v>
          </cell>
          <cell r="F523" t="str">
            <v>M2</v>
          </cell>
          <cell r="G523">
            <v>22.75</v>
          </cell>
          <cell r="H523">
            <v>25523</v>
          </cell>
          <cell r="I523">
            <v>17010</v>
          </cell>
          <cell r="J523">
            <v>0</v>
          </cell>
        </row>
        <row r="524">
          <cell r="A524" t="str">
            <v>030102</v>
          </cell>
          <cell r="B524" t="str">
            <v>81</v>
          </cell>
          <cell r="C524" t="str">
            <v>4915013</v>
          </cell>
          <cell r="D524" t="str">
            <v>유리끼우기및닦기 (곡면)</v>
          </cell>
          <cell r="E524" t="str">
            <v>T=10,강화유리</v>
          </cell>
          <cell r="F524" t="str">
            <v>M2</v>
          </cell>
          <cell r="G524">
            <v>13.68</v>
          </cell>
          <cell r="H524">
            <v>52118</v>
          </cell>
          <cell r="I524">
            <v>36710</v>
          </cell>
          <cell r="J524">
            <v>0</v>
          </cell>
        </row>
        <row r="525">
          <cell r="A525" t="str">
            <v>030102</v>
          </cell>
          <cell r="B525" t="str">
            <v>83</v>
          </cell>
          <cell r="C525" t="str">
            <v>4915035</v>
          </cell>
          <cell r="D525" t="str">
            <v>유리칸막이</v>
          </cell>
          <cell r="E525" t="str">
            <v>300*1300</v>
          </cell>
          <cell r="F525" t="str">
            <v>EA</v>
          </cell>
          <cell r="G525">
            <v>5</v>
          </cell>
          <cell r="H525">
            <v>12703</v>
          </cell>
          <cell r="I525">
            <v>8948</v>
          </cell>
          <cell r="J525">
            <v>0</v>
          </cell>
        </row>
        <row r="526">
          <cell r="A526" t="str">
            <v>030102</v>
          </cell>
          <cell r="B526" t="str">
            <v>36</v>
          </cell>
          <cell r="C526" t="str">
            <v>4916255</v>
          </cell>
          <cell r="D526" t="str">
            <v>ALL PUTTY</v>
          </cell>
          <cell r="F526" t="str">
            <v>M2</v>
          </cell>
          <cell r="G526">
            <v>492.2</v>
          </cell>
          <cell r="H526">
            <v>1336</v>
          </cell>
          <cell r="I526">
            <v>5426</v>
          </cell>
          <cell r="J526">
            <v>0</v>
          </cell>
        </row>
        <row r="527">
          <cell r="A527" t="str">
            <v>030102</v>
          </cell>
          <cell r="B527" t="str">
            <v>45</v>
          </cell>
          <cell r="C527" t="str">
            <v>4916718</v>
          </cell>
          <cell r="D527" t="str">
            <v>비닐페인트</v>
          </cell>
          <cell r="F527" t="str">
            <v>M2</v>
          </cell>
          <cell r="G527">
            <v>7.74</v>
          </cell>
          <cell r="H527">
            <v>792</v>
          </cell>
          <cell r="I527">
            <v>4281</v>
          </cell>
          <cell r="J527">
            <v>0</v>
          </cell>
        </row>
        <row r="528">
          <cell r="A528" t="str">
            <v>030102</v>
          </cell>
          <cell r="B528" t="str">
            <v>37</v>
          </cell>
          <cell r="C528" t="str">
            <v>4916808</v>
          </cell>
          <cell r="D528" t="str">
            <v>멀티스팩</v>
          </cell>
          <cell r="E528" t="str">
            <v>PT-5</v>
          </cell>
          <cell r="F528" t="str">
            <v>M2</v>
          </cell>
          <cell r="G528">
            <v>531.37</v>
          </cell>
          <cell r="H528">
            <v>10328</v>
          </cell>
          <cell r="I528">
            <v>18089</v>
          </cell>
          <cell r="J528">
            <v>0</v>
          </cell>
        </row>
        <row r="529">
          <cell r="A529" t="str">
            <v>030102</v>
          </cell>
          <cell r="B529" t="str">
            <v>70</v>
          </cell>
          <cell r="C529" t="str">
            <v>4917129</v>
          </cell>
          <cell r="D529" t="str">
            <v>벽지바름</v>
          </cell>
          <cell r="E529" t="str">
            <v>WC-16</v>
          </cell>
          <cell r="F529" t="str">
            <v>M2</v>
          </cell>
          <cell r="G529">
            <v>33.92</v>
          </cell>
          <cell r="H529">
            <v>6832</v>
          </cell>
          <cell r="I529">
            <v>4337</v>
          </cell>
          <cell r="J529">
            <v>0</v>
          </cell>
        </row>
        <row r="530">
          <cell r="A530" t="str">
            <v>030102</v>
          </cell>
          <cell r="B530" t="str">
            <v>76</v>
          </cell>
          <cell r="C530" t="str">
            <v>4917130</v>
          </cell>
          <cell r="D530" t="str">
            <v>벽지바름</v>
          </cell>
          <cell r="E530" t="str">
            <v>WC-17</v>
          </cell>
          <cell r="F530" t="str">
            <v>M2</v>
          </cell>
          <cell r="G530">
            <v>35.630000000000003</v>
          </cell>
          <cell r="H530">
            <v>6832</v>
          </cell>
          <cell r="I530">
            <v>4337</v>
          </cell>
          <cell r="J530">
            <v>0</v>
          </cell>
        </row>
        <row r="531">
          <cell r="A531" t="str">
            <v>030102</v>
          </cell>
          <cell r="B531" t="str">
            <v>43</v>
          </cell>
          <cell r="C531" t="str">
            <v>4917533</v>
          </cell>
          <cell r="D531" t="str">
            <v>천판넬</v>
          </cell>
          <cell r="E531" t="str">
            <v>FP-2</v>
          </cell>
          <cell r="F531" t="str">
            <v>M2</v>
          </cell>
          <cell r="G531">
            <v>20.059999999999999</v>
          </cell>
          <cell r="H531">
            <v>11329</v>
          </cell>
          <cell r="I531">
            <v>32415</v>
          </cell>
          <cell r="J531">
            <v>0</v>
          </cell>
        </row>
        <row r="532">
          <cell r="A532" t="str">
            <v>030102</v>
          </cell>
          <cell r="B532" t="str">
            <v>44</v>
          </cell>
          <cell r="C532" t="str">
            <v>4917534</v>
          </cell>
          <cell r="D532" t="str">
            <v>천판넬</v>
          </cell>
          <cell r="E532" t="str">
            <v>FP-3</v>
          </cell>
          <cell r="F532" t="str">
            <v>M2</v>
          </cell>
          <cell r="G532">
            <v>30.72</v>
          </cell>
          <cell r="H532">
            <v>25629</v>
          </cell>
          <cell r="I532">
            <v>32415</v>
          </cell>
          <cell r="J532">
            <v>0</v>
          </cell>
        </row>
        <row r="533">
          <cell r="A533" t="str">
            <v>030102</v>
          </cell>
          <cell r="B533" t="str">
            <v>99</v>
          </cell>
          <cell r="C533" t="str">
            <v>4917539</v>
          </cell>
          <cell r="D533" t="str">
            <v>루마싸이트</v>
          </cell>
          <cell r="F533" t="str">
            <v>M2</v>
          </cell>
          <cell r="G533">
            <v>0.62</v>
          </cell>
          <cell r="H533">
            <v>63800</v>
          </cell>
          <cell r="I533">
            <v>7912</v>
          </cell>
          <cell r="J533">
            <v>0</v>
          </cell>
        </row>
        <row r="534">
          <cell r="A534" t="str">
            <v>030102</v>
          </cell>
          <cell r="B534" t="str">
            <v>94</v>
          </cell>
          <cell r="C534" t="str">
            <v>4918720</v>
          </cell>
          <cell r="D534" t="str">
            <v>암면넣기</v>
          </cell>
          <cell r="E534" t="str">
            <v>#100      T:50</v>
          </cell>
          <cell r="F534" t="str">
            <v>M2</v>
          </cell>
          <cell r="G534">
            <v>536.01</v>
          </cell>
          <cell r="H534">
            <v>3300</v>
          </cell>
          <cell r="I534">
            <v>2306</v>
          </cell>
          <cell r="J534">
            <v>0</v>
          </cell>
        </row>
        <row r="535">
          <cell r="A535" t="str">
            <v>030102</v>
          </cell>
          <cell r="B535" t="str">
            <v>19</v>
          </cell>
          <cell r="C535" t="str">
            <v>4918722</v>
          </cell>
          <cell r="D535" t="str">
            <v>암면벽격자넣기</v>
          </cell>
          <cell r="E535" t="str">
            <v>#100      T:50</v>
          </cell>
          <cell r="F535" t="str">
            <v>M2</v>
          </cell>
          <cell r="G535">
            <v>370.34</v>
          </cell>
          <cell r="H535">
            <v>3300</v>
          </cell>
          <cell r="I535">
            <v>2306</v>
          </cell>
          <cell r="J535">
            <v>0</v>
          </cell>
        </row>
        <row r="536">
          <cell r="A536" t="str">
            <v>030102</v>
          </cell>
          <cell r="B536" t="str">
            <v>65</v>
          </cell>
          <cell r="C536" t="str">
            <v>4999M6T</v>
          </cell>
          <cell r="D536" t="str">
            <v>배식대상판</v>
          </cell>
          <cell r="E536" t="str">
            <v>ST-1, D=500</v>
          </cell>
          <cell r="F536" t="str">
            <v>M</v>
          </cell>
          <cell r="G536">
            <v>3.05</v>
          </cell>
          <cell r="H536">
            <v>39000</v>
          </cell>
          <cell r="I536">
            <v>94910</v>
          </cell>
          <cell r="J536">
            <v>0</v>
          </cell>
        </row>
        <row r="537">
          <cell r="A537" t="str">
            <v>030102</v>
          </cell>
          <cell r="B537" t="str">
            <v>86</v>
          </cell>
          <cell r="C537" t="str">
            <v>499E01D</v>
          </cell>
          <cell r="D537" t="str">
            <v>암면보드취부</v>
          </cell>
          <cell r="E537" t="str">
            <v>T=50</v>
          </cell>
          <cell r="F537" t="str">
            <v>M2</v>
          </cell>
          <cell r="G537">
            <v>256.58</v>
          </cell>
          <cell r="H537">
            <v>5351</v>
          </cell>
          <cell r="I537">
            <v>4362</v>
          </cell>
          <cell r="J537">
            <v>0</v>
          </cell>
        </row>
        <row r="538">
          <cell r="A538" t="str">
            <v>030102</v>
          </cell>
          <cell r="B538" t="str">
            <v>33</v>
          </cell>
          <cell r="C538" t="str">
            <v>499F03H</v>
          </cell>
          <cell r="D538" t="str">
            <v>거울붙임</v>
          </cell>
          <cell r="F538" t="str">
            <v>M2</v>
          </cell>
          <cell r="G538">
            <v>35.020000000000003</v>
          </cell>
          <cell r="H538">
            <v>14471</v>
          </cell>
          <cell r="I538">
            <v>22680</v>
          </cell>
          <cell r="J538">
            <v>0</v>
          </cell>
        </row>
        <row r="539">
          <cell r="A539" t="str">
            <v>030102</v>
          </cell>
          <cell r="B539" t="str">
            <v>97</v>
          </cell>
          <cell r="C539" t="str">
            <v>499F03J</v>
          </cell>
          <cell r="D539" t="str">
            <v>장식거울</v>
          </cell>
          <cell r="E539" t="str">
            <v>1000*1600</v>
          </cell>
          <cell r="F539" t="str">
            <v>EA</v>
          </cell>
          <cell r="G539">
            <v>2</v>
          </cell>
          <cell r="H539">
            <v>23153</v>
          </cell>
          <cell r="I539">
            <v>36288</v>
          </cell>
          <cell r="J539">
            <v>0</v>
          </cell>
        </row>
        <row r="540">
          <cell r="A540" t="str">
            <v>030102</v>
          </cell>
          <cell r="B540" t="str">
            <v>61</v>
          </cell>
          <cell r="C540" t="str">
            <v>Z000001</v>
          </cell>
          <cell r="D540" t="str">
            <v>배식대유리후레임</v>
          </cell>
          <cell r="F540" t="str">
            <v>M</v>
          </cell>
          <cell r="G540">
            <v>10.1</v>
          </cell>
          <cell r="H540">
            <v>15000</v>
          </cell>
          <cell r="I540">
            <v>0</v>
          </cell>
        </row>
        <row r="541">
          <cell r="A541" t="str">
            <v>030102</v>
          </cell>
          <cell r="B541" t="str">
            <v>64</v>
          </cell>
          <cell r="C541" t="str">
            <v>Z000004</v>
          </cell>
          <cell r="D541" t="str">
            <v>배식대구조틀</v>
          </cell>
          <cell r="F541" t="str">
            <v>M</v>
          </cell>
          <cell r="G541">
            <v>3.05</v>
          </cell>
          <cell r="H541">
            <v>131500</v>
          </cell>
          <cell r="I541">
            <v>0</v>
          </cell>
        </row>
        <row r="542">
          <cell r="A542" t="str">
            <v>030103</v>
          </cell>
          <cell r="B542" t="str">
            <v>8</v>
          </cell>
          <cell r="C542" t="str">
            <v>3910035</v>
          </cell>
          <cell r="D542" t="str">
            <v>등구멍뚫기및 보강</v>
          </cell>
          <cell r="E542" t="str">
            <v>D/L</v>
          </cell>
          <cell r="F542" t="str">
            <v>EA</v>
          </cell>
          <cell r="G542">
            <v>319</v>
          </cell>
          <cell r="H542">
            <v>3550</v>
          </cell>
        </row>
        <row r="543">
          <cell r="A543" t="str">
            <v>030103</v>
          </cell>
          <cell r="B543" t="str">
            <v>10</v>
          </cell>
          <cell r="C543" t="str">
            <v>3910036</v>
          </cell>
          <cell r="D543" t="str">
            <v>등구멍뚫기및 보강</v>
          </cell>
          <cell r="E543" t="str">
            <v>펜던트</v>
          </cell>
          <cell r="F543" t="str">
            <v>EA</v>
          </cell>
          <cell r="G543">
            <v>7</v>
          </cell>
          <cell r="H543">
            <v>6500</v>
          </cell>
        </row>
        <row r="544">
          <cell r="A544" t="str">
            <v>030103</v>
          </cell>
          <cell r="B544" t="str">
            <v>22</v>
          </cell>
          <cell r="C544" t="str">
            <v>3910082</v>
          </cell>
          <cell r="D544" t="str">
            <v>파라보릭 루버</v>
          </cell>
          <cell r="F544" t="str">
            <v>M2</v>
          </cell>
          <cell r="G544">
            <v>1.89</v>
          </cell>
          <cell r="H544">
            <v>80750</v>
          </cell>
          <cell r="I544">
            <v>0</v>
          </cell>
          <cell r="J544">
            <v>0</v>
          </cell>
        </row>
        <row r="545">
          <cell r="A545" t="str">
            <v>030103</v>
          </cell>
          <cell r="B545" t="str">
            <v>56</v>
          </cell>
          <cell r="C545" t="str">
            <v>3910139</v>
          </cell>
          <cell r="D545" t="str">
            <v>스프러스판넬</v>
          </cell>
          <cell r="F545" t="str">
            <v>M2</v>
          </cell>
          <cell r="G545">
            <v>48</v>
          </cell>
          <cell r="H545">
            <v>250000</v>
          </cell>
        </row>
        <row r="546">
          <cell r="A546" t="str">
            <v>030103</v>
          </cell>
          <cell r="B546" t="str">
            <v>25</v>
          </cell>
          <cell r="C546" t="str">
            <v>3913041</v>
          </cell>
          <cell r="D546" t="str">
            <v>단천정</v>
          </cell>
          <cell r="E546" t="str">
            <v>75*300</v>
          </cell>
          <cell r="F546" t="str">
            <v>M</v>
          </cell>
          <cell r="G546">
            <v>89.5</v>
          </cell>
          <cell r="H546">
            <v>27000</v>
          </cell>
        </row>
        <row r="547">
          <cell r="A547" t="str">
            <v>030103</v>
          </cell>
          <cell r="B547" t="str">
            <v>27</v>
          </cell>
          <cell r="C547" t="str">
            <v>3913042</v>
          </cell>
          <cell r="D547" t="str">
            <v>단천정</v>
          </cell>
          <cell r="E547" t="str">
            <v>H=500</v>
          </cell>
          <cell r="F547" t="str">
            <v>M</v>
          </cell>
          <cell r="G547">
            <v>34.200000000000003</v>
          </cell>
          <cell r="H547">
            <v>35000</v>
          </cell>
        </row>
        <row r="548">
          <cell r="A548" t="str">
            <v>030103</v>
          </cell>
          <cell r="B548" t="str">
            <v>29</v>
          </cell>
          <cell r="C548" t="str">
            <v>3913043</v>
          </cell>
          <cell r="D548" t="str">
            <v>단천정</v>
          </cell>
          <cell r="E548" t="str">
            <v>H=100</v>
          </cell>
          <cell r="F548" t="str">
            <v>M</v>
          </cell>
          <cell r="G548">
            <v>13.6</v>
          </cell>
          <cell r="H548">
            <v>10000</v>
          </cell>
        </row>
        <row r="549">
          <cell r="A549" t="str">
            <v>030103</v>
          </cell>
          <cell r="B549" t="str">
            <v>31</v>
          </cell>
          <cell r="C549" t="str">
            <v>3913044</v>
          </cell>
          <cell r="D549" t="str">
            <v>단천정</v>
          </cell>
          <cell r="E549" t="str">
            <v>H=250</v>
          </cell>
          <cell r="F549" t="str">
            <v>M</v>
          </cell>
          <cell r="G549">
            <v>6.1</v>
          </cell>
          <cell r="H549">
            <v>18000</v>
          </cell>
        </row>
        <row r="550">
          <cell r="A550" t="str">
            <v>030103</v>
          </cell>
          <cell r="B550" t="str">
            <v>33</v>
          </cell>
          <cell r="C550" t="str">
            <v>3913045</v>
          </cell>
          <cell r="D550" t="str">
            <v>단천정 (ROUND)</v>
          </cell>
          <cell r="E550" t="str">
            <v>H=250</v>
          </cell>
          <cell r="F550" t="str">
            <v>M</v>
          </cell>
          <cell r="G550">
            <v>9.5</v>
          </cell>
          <cell r="H550">
            <v>23000</v>
          </cell>
        </row>
        <row r="551">
          <cell r="A551" t="str">
            <v>030103</v>
          </cell>
          <cell r="B551" t="str">
            <v>35</v>
          </cell>
          <cell r="C551" t="str">
            <v>3913046</v>
          </cell>
          <cell r="D551" t="str">
            <v>ST'L BOX</v>
          </cell>
          <cell r="E551" t="str">
            <v>300*180*300</v>
          </cell>
          <cell r="F551" t="str">
            <v>M</v>
          </cell>
          <cell r="G551">
            <v>180.8</v>
          </cell>
          <cell r="H551">
            <v>52000</v>
          </cell>
        </row>
        <row r="552">
          <cell r="A552" t="str">
            <v>030103</v>
          </cell>
          <cell r="B552" t="str">
            <v>41</v>
          </cell>
          <cell r="C552" t="str">
            <v>3913047</v>
          </cell>
          <cell r="D552" t="str">
            <v>간접등박스</v>
          </cell>
          <cell r="E552" t="str">
            <v>200*250*120</v>
          </cell>
          <cell r="F552" t="str">
            <v>M</v>
          </cell>
          <cell r="G552">
            <v>16.8</v>
          </cell>
          <cell r="H552">
            <v>57000</v>
          </cell>
        </row>
        <row r="553">
          <cell r="A553" t="str">
            <v>030103</v>
          </cell>
          <cell r="B553" t="str">
            <v>43</v>
          </cell>
          <cell r="C553" t="str">
            <v>3913048</v>
          </cell>
          <cell r="D553" t="str">
            <v>간접등박스</v>
          </cell>
          <cell r="E553" t="str">
            <v>300*200*120</v>
          </cell>
          <cell r="F553" t="str">
            <v>M</v>
          </cell>
          <cell r="G553">
            <v>34.200000000000003</v>
          </cell>
          <cell r="H553">
            <v>50000</v>
          </cell>
        </row>
        <row r="554">
          <cell r="A554" t="str">
            <v>030103</v>
          </cell>
          <cell r="B554" t="str">
            <v>45</v>
          </cell>
          <cell r="C554" t="str">
            <v>3913049</v>
          </cell>
          <cell r="D554" t="str">
            <v>간접등박스</v>
          </cell>
          <cell r="E554" t="str">
            <v>50*200*120</v>
          </cell>
          <cell r="F554" t="str">
            <v>M</v>
          </cell>
          <cell r="G554">
            <v>107</v>
          </cell>
          <cell r="H554">
            <v>25000</v>
          </cell>
        </row>
        <row r="555">
          <cell r="A555" t="str">
            <v>030103</v>
          </cell>
          <cell r="B555" t="str">
            <v>47</v>
          </cell>
          <cell r="C555" t="str">
            <v>3913050</v>
          </cell>
          <cell r="D555" t="str">
            <v>간접등박스</v>
          </cell>
          <cell r="E555" t="str">
            <v>200*200*200</v>
          </cell>
          <cell r="F555" t="str">
            <v>M</v>
          </cell>
          <cell r="G555">
            <v>110.8</v>
          </cell>
          <cell r="H555">
            <v>42000</v>
          </cell>
        </row>
        <row r="556">
          <cell r="A556" t="str">
            <v>030103</v>
          </cell>
          <cell r="B556" t="str">
            <v>37</v>
          </cell>
          <cell r="C556" t="str">
            <v>3913051</v>
          </cell>
          <cell r="D556" t="str">
            <v>커텐박스</v>
          </cell>
          <cell r="E556" t="str">
            <v>250*200</v>
          </cell>
          <cell r="F556" t="str">
            <v>M</v>
          </cell>
          <cell r="G556">
            <v>126.5</v>
          </cell>
          <cell r="H556">
            <v>35000</v>
          </cell>
          <cell r="J556">
            <v>0</v>
          </cell>
        </row>
        <row r="557">
          <cell r="A557" t="str">
            <v>030103</v>
          </cell>
          <cell r="B557" t="str">
            <v>39</v>
          </cell>
          <cell r="C557" t="str">
            <v>3913052</v>
          </cell>
          <cell r="D557" t="str">
            <v>커텐박스</v>
          </cell>
          <cell r="E557" t="str">
            <v>500*430</v>
          </cell>
          <cell r="F557" t="str">
            <v>M</v>
          </cell>
          <cell r="G557">
            <v>24.8</v>
          </cell>
          <cell r="H557">
            <v>65000</v>
          </cell>
        </row>
        <row r="558">
          <cell r="A558" t="str">
            <v>030103</v>
          </cell>
          <cell r="B558" t="str">
            <v>49</v>
          </cell>
          <cell r="C558" t="str">
            <v>3913053</v>
          </cell>
          <cell r="D558" t="str">
            <v>등박스</v>
          </cell>
          <cell r="E558" t="str">
            <v>300*500*300</v>
          </cell>
          <cell r="F558" t="str">
            <v>M</v>
          </cell>
          <cell r="G558">
            <v>3.78</v>
          </cell>
          <cell r="H558">
            <v>82000</v>
          </cell>
        </row>
        <row r="559">
          <cell r="A559" t="str">
            <v>030103</v>
          </cell>
          <cell r="B559" t="str">
            <v>51</v>
          </cell>
          <cell r="C559" t="str">
            <v>3913054</v>
          </cell>
          <cell r="D559" t="str">
            <v>ST'L ROUND 천정</v>
          </cell>
          <cell r="E559" t="str">
            <v>L=2100</v>
          </cell>
          <cell r="F559" t="str">
            <v>M</v>
          </cell>
          <cell r="G559">
            <v>10.71</v>
          </cell>
          <cell r="H559">
            <v>190000</v>
          </cell>
        </row>
        <row r="560">
          <cell r="A560" t="str">
            <v>030103</v>
          </cell>
          <cell r="B560" t="str">
            <v>60</v>
          </cell>
          <cell r="C560" t="str">
            <v>3913073</v>
          </cell>
          <cell r="D560" t="str">
            <v>광천정</v>
          </cell>
          <cell r="F560" t="str">
            <v>M</v>
          </cell>
          <cell r="G560">
            <v>40</v>
          </cell>
          <cell r="H560">
            <v>63000</v>
          </cell>
        </row>
        <row r="561">
          <cell r="A561" t="str">
            <v>030103</v>
          </cell>
          <cell r="B561" t="str">
            <v>63</v>
          </cell>
          <cell r="C561" t="str">
            <v>3913081</v>
          </cell>
          <cell r="D561" t="str">
            <v>단천정</v>
          </cell>
          <cell r="E561" t="str">
            <v>800*1000</v>
          </cell>
          <cell r="F561" t="str">
            <v>M</v>
          </cell>
          <cell r="G561">
            <v>32</v>
          </cell>
          <cell r="H561">
            <v>130000</v>
          </cell>
        </row>
        <row r="562">
          <cell r="A562" t="str">
            <v>030103</v>
          </cell>
          <cell r="B562" t="str">
            <v>65</v>
          </cell>
          <cell r="C562" t="str">
            <v>3913082</v>
          </cell>
          <cell r="D562" t="str">
            <v>단천정(곡선)</v>
          </cell>
          <cell r="E562" t="str">
            <v>H=350</v>
          </cell>
          <cell r="F562" t="str">
            <v>M</v>
          </cell>
          <cell r="G562">
            <v>6</v>
          </cell>
          <cell r="H562">
            <v>40000</v>
          </cell>
        </row>
        <row r="563">
          <cell r="A563" t="str">
            <v>030103</v>
          </cell>
          <cell r="B563" t="str">
            <v>67</v>
          </cell>
          <cell r="C563" t="str">
            <v>3913083</v>
          </cell>
          <cell r="D563" t="str">
            <v>단천정(곡선)</v>
          </cell>
          <cell r="E563" t="str">
            <v>350*200*350</v>
          </cell>
          <cell r="F563" t="str">
            <v>M</v>
          </cell>
          <cell r="G563">
            <v>3</v>
          </cell>
          <cell r="H563">
            <v>100000</v>
          </cell>
        </row>
        <row r="564">
          <cell r="A564" t="str">
            <v>030103</v>
          </cell>
          <cell r="B564" t="str">
            <v>91</v>
          </cell>
          <cell r="C564" t="str">
            <v>3913084</v>
          </cell>
          <cell r="D564" t="str">
            <v>커텐박스</v>
          </cell>
          <cell r="F564" t="str">
            <v>M</v>
          </cell>
          <cell r="G564">
            <v>19</v>
          </cell>
          <cell r="H564">
            <v>32300</v>
          </cell>
        </row>
        <row r="565">
          <cell r="A565" t="str">
            <v>030103</v>
          </cell>
          <cell r="B565" t="str">
            <v>71</v>
          </cell>
          <cell r="C565" t="str">
            <v>3913086</v>
          </cell>
          <cell r="D565" t="str">
            <v>광천정 몰딩(직선)</v>
          </cell>
          <cell r="F565" t="str">
            <v>M</v>
          </cell>
          <cell r="G565">
            <v>20</v>
          </cell>
          <cell r="H565">
            <v>15000</v>
          </cell>
        </row>
        <row r="566">
          <cell r="A566" t="str">
            <v>030103</v>
          </cell>
          <cell r="B566" t="str">
            <v>69</v>
          </cell>
          <cell r="C566" t="str">
            <v>3913087</v>
          </cell>
          <cell r="D566" t="str">
            <v>광천정 몰딩(곡선)</v>
          </cell>
          <cell r="F566" t="str">
            <v>M</v>
          </cell>
          <cell r="G566">
            <v>236</v>
          </cell>
          <cell r="H566">
            <v>20000</v>
          </cell>
        </row>
        <row r="567">
          <cell r="A567" t="str">
            <v>030103</v>
          </cell>
          <cell r="B567" t="str">
            <v>75</v>
          </cell>
          <cell r="C567" t="str">
            <v>3913088</v>
          </cell>
          <cell r="D567" t="str">
            <v>간접등박스</v>
          </cell>
          <cell r="E567" t="str">
            <v>300*600*30</v>
          </cell>
          <cell r="F567" t="str">
            <v>EA</v>
          </cell>
          <cell r="G567">
            <v>6</v>
          </cell>
          <cell r="H567">
            <v>90000</v>
          </cell>
        </row>
        <row r="568">
          <cell r="A568" t="str">
            <v>030103</v>
          </cell>
          <cell r="B568" t="str">
            <v>73</v>
          </cell>
          <cell r="C568" t="str">
            <v>3913089</v>
          </cell>
          <cell r="D568" t="str">
            <v>내림등박스</v>
          </cell>
          <cell r="E568" t="str">
            <v>D=800</v>
          </cell>
          <cell r="F568" t="str">
            <v>M</v>
          </cell>
          <cell r="G568">
            <v>10</v>
          </cell>
          <cell r="H568">
            <v>60000</v>
          </cell>
        </row>
        <row r="569">
          <cell r="A569" t="str">
            <v>030103</v>
          </cell>
          <cell r="B569" t="str">
            <v>77</v>
          </cell>
          <cell r="C569" t="str">
            <v>3913091</v>
          </cell>
          <cell r="D569" t="str">
            <v>등박스</v>
          </cell>
          <cell r="E569" t="str">
            <v>550*250*550</v>
          </cell>
          <cell r="F569" t="str">
            <v>M</v>
          </cell>
          <cell r="G569">
            <v>6</v>
          </cell>
          <cell r="H569">
            <v>100000</v>
          </cell>
        </row>
        <row r="570">
          <cell r="A570" t="str">
            <v>030103</v>
          </cell>
          <cell r="B570" t="str">
            <v>79</v>
          </cell>
          <cell r="C570" t="str">
            <v>3913092</v>
          </cell>
          <cell r="D570" t="str">
            <v>등박스</v>
          </cell>
          <cell r="E570" t="str">
            <v>250*300*250</v>
          </cell>
          <cell r="F570" t="str">
            <v>M</v>
          </cell>
          <cell r="G570">
            <v>23</v>
          </cell>
          <cell r="H570">
            <v>65000</v>
          </cell>
        </row>
        <row r="571">
          <cell r="A571" t="str">
            <v>030103</v>
          </cell>
          <cell r="B571" t="str">
            <v>81</v>
          </cell>
          <cell r="C571" t="str">
            <v>3913094</v>
          </cell>
          <cell r="D571" t="str">
            <v>등박스</v>
          </cell>
          <cell r="E571" t="str">
            <v>200*200*1000</v>
          </cell>
          <cell r="F571" t="str">
            <v>EA</v>
          </cell>
          <cell r="G571">
            <v>4</v>
          </cell>
          <cell r="H571">
            <v>100000</v>
          </cell>
        </row>
        <row r="572">
          <cell r="A572" t="str">
            <v>030103</v>
          </cell>
          <cell r="B572" t="str">
            <v>83</v>
          </cell>
          <cell r="C572" t="str">
            <v>3913095</v>
          </cell>
          <cell r="D572" t="str">
            <v>등박스</v>
          </cell>
          <cell r="E572" t="str">
            <v>200*200*500</v>
          </cell>
          <cell r="F572" t="str">
            <v>EA</v>
          </cell>
          <cell r="G572">
            <v>1</v>
          </cell>
          <cell r="H572">
            <v>70000</v>
          </cell>
        </row>
        <row r="573">
          <cell r="A573" t="str">
            <v>030103</v>
          </cell>
          <cell r="B573" t="str">
            <v>85</v>
          </cell>
          <cell r="C573" t="str">
            <v>3913096</v>
          </cell>
          <cell r="D573" t="str">
            <v>등박스</v>
          </cell>
          <cell r="E573" t="str">
            <v>500*200</v>
          </cell>
          <cell r="F573" t="str">
            <v>M</v>
          </cell>
          <cell r="G573">
            <v>10</v>
          </cell>
          <cell r="H573">
            <v>50000</v>
          </cell>
        </row>
        <row r="574">
          <cell r="A574" t="str">
            <v>030103</v>
          </cell>
          <cell r="B574" t="str">
            <v>87</v>
          </cell>
          <cell r="C574" t="str">
            <v>3913097</v>
          </cell>
          <cell r="D574" t="str">
            <v>등박스</v>
          </cell>
          <cell r="E574" t="str">
            <v>300*250</v>
          </cell>
          <cell r="F574" t="str">
            <v>M</v>
          </cell>
          <cell r="G574">
            <v>5.61</v>
          </cell>
          <cell r="H574">
            <v>40000</v>
          </cell>
        </row>
        <row r="575">
          <cell r="A575" t="str">
            <v>030103</v>
          </cell>
          <cell r="B575" t="str">
            <v>89</v>
          </cell>
          <cell r="C575" t="str">
            <v>3913099</v>
          </cell>
          <cell r="D575" t="str">
            <v>광천정</v>
          </cell>
          <cell r="E575" t="str">
            <v>H=350</v>
          </cell>
          <cell r="F575" t="str">
            <v>M</v>
          </cell>
          <cell r="G575">
            <v>7</v>
          </cell>
          <cell r="H575">
            <v>63000</v>
          </cell>
        </row>
        <row r="576">
          <cell r="A576" t="str">
            <v>030103</v>
          </cell>
          <cell r="B576" t="str">
            <v>6</v>
          </cell>
          <cell r="C576" t="str">
            <v>4910017</v>
          </cell>
          <cell r="D576" t="str">
            <v>천정메지몰딩</v>
          </cell>
          <cell r="F576" t="str">
            <v>M</v>
          </cell>
          <cell r="G576">
            <v>486.2</v>
          </cell>
          <cell r="H576">
            <v>618</v>
          </cell>
          <cell r="I576">
            <v>6179</v>
          </cell>
          <cell r="J576">
            <v>0</v>
          </cell>
        </row>
        <row r="577">
          <cell r="A577" t="str">
            <v>030103</v>
          </cell>
          <cell r="B577" t="str">
            <v>18</v>
          </cell>
          <cell r="C577" t="str">
            <v>4910039</v>
          </cell>
          <cell r="D577" t="str">
            <v>합판보강띠장</v>
          </cell>
          <cell r="E577" t="str">
            <v>T=9</v>
          </cell>
          <cell r="F577" t="str">
            <v>M2</v>
          </cell>
          <cell r="G577">
            <v>34.86</v>
          </cell>
          <cell r="H577">
            <v>1669</v>
          </cell>
          <cell r="I577">
            <v>6633</v>
          </cell>
          <cell r="J577">
            <v>0</v>
          </cell>
        </row>
        <row r="578">
          <cell r="A578" t="str">
            <v>030103</v>
          </cell>
          <cell r="B578" t="str">
            <v>23</v>
          </cell>
          <cell r="C578" t="str">
            <v>4910067</v>
          </cell>
          <cell r="D578" t="str">
            <v>합판붙임</v>
          </cell>
          <cell r="E578" t="str">
            <v>T=9</v>
          </cell>
          <cell r="F578" t="str">
            <v>M2</v>
          </cell>
          <cell r="G578">
            <v>19.09</v>
          </cell>
          <cell r="H578">
            <v>4000</v>
          </cell>
          <cell r="I578">
            <v>6633</v>
          </cell>
          <cell r="J578">
            <v>0</v>
          </cell>
        </row>
        <row r="579">
          <cell r="A579" t="str">
            <v>030103</v>
          </cell>
          <cell r="B579" t="str">
            <v>2</v>
          </cell>
          <cell r="C579" t="str">
            <v>4910068</v>
          </cell>
          <cell r="D579" t="str">
            <v>석고보드취부(천정,바탕)</v>
          </cell>
          <cell r="E579" t="str">
            <v>T=9*1PLY</v>
          </cell>
          <cell r="F579" t="str">
            <v>M2</v>
          </cell>
          <cell r="G579">
            <v>1446.43</v>
          </cell>
          <cell r="H579">
            <v>1284</v>
          </cell>
          <cell r="I579">
            <v>0</v>
          </cell>
          <cell r="J579">
            <v>0</v>
          </cell>
        </row>
        <row r="580">
          <cell r="A580" t="str">
            <v>030103</v>
          </cell>
          <cell r="B580" t="str">
            <v>3</v>
          </cell>
          <cell r="C580" t="str">
            <v>4910069</v>
          </cell>
          <cell r="D580" t="str">
            <v>석고보드취부(천정,치장)</v>
          </cell>
          <cell r="E580" t="str">
            <v>T=9*1PLY</v>
          </cell>
          <cell r="F580" t="str">
            <v>M2</v>
          </cell>
          <cell r="G580">
            <v>1446.43</v>
          </cell>
          <cell r="H580">
            <v>1284</v>
          </cell>
          <cell r="I580">
            <v>8156</v>
          </cell>
          <cell r="J580">
            <v>0</v>
          </cell>
        </row>
        <row r="581">
          <cell r="A581" t="str">
            <v>030103</v>
          </cell>
          <cell r="B581" t="str">
            <v>20</v>
          </cell>
          <cell r="C581" t="str">
            <v>4910079</v>
          </cell>
          <cell r="D581" t="str">
            <v>WOOD 천정보</v>
          </cell>
          <cell r="E581" t="str">
            <v>WD-3,D=300,H=50</v>
          </cell>
          <cell r="F581" t="str">
            <v>M</v>
          </cell>
          <cell r="G581">
            <v>76.900000000000006</v>
          </cell>
          <cell r="H581">
            <v>8132</v>
          </cell>
          <cell r="I581">
            <v>68127</v>
          </cell>
          <cell r="J581">
            <v>0</v>
          </cell>
        </row>
        <row r="582">
          <cell r="A582" t="str">
            <v>030103</v>
          </cell>
          <cell r="B582" t="str">
            <v>19</v>
          </cell>
          <cell r="C582" t="str">
            <v>4910091</v>
          </cell>
          <cell r="D582" t="str">
            <v>줄눈</v>
          </cell>
          <cell r="F582" t="str">
            <v>M</v>
          </cell>
          <cell r="G582">
            <v>91</v>
          </cell>
          <cell r="H582">
            <v>1277</v>
          </cell>
          <cell r="I582">
            <v>12359</v>
          </cell>
          <cell r="J582">
            <v>0</v>
          </cell>
        </row>
        <row r="583">
          <cell r="A583" t="str">
            <v>030103</v>
          </cell>
          <cell r="B583" t="str">
            <v>14</v>
          </cell>
          <cell r="C583" t="str">
            <v>4910093</v>
          </cell>
          <cell r="D583" t="str">
            <v>람마 (홍송)</v>
          </cell>
          <cell r="E583" t="str">
            <v>WD-3 ,H=300</v>
          </cell>
          <cell r="F583" t="str">
            <v>M</v>
          </cell>
          <cell r="G583">
            <v>3.9</v>
          </cell>
          <cell r="H583">
            <v>17192</v>
          </cell>
          <cell r="I583">
            <v>135639</v>
          </cell>
          <cell r="J583">
            <v>0</v>
          </cell>
        </row>
        <row r="584">
          <cell r="A584" t="str">
            <v>030103</v>
          </cell>
          <cell r="B584" t="str">
            <v>54</v>
          </cell>
          <cell r="C584" t="str">
            <v>4910094</v>
          </cell>
          <cell r="D584" t="str">
            <v>밤라이트취부</v>
          </cell>
          <cell r="F584" t="str">
            <v>M2</v>
          </cell>
          <cell r="G584">
            <v>50</v>
          </cell>
          <cell r="H584">
            <v>1725</v>
          </cell>
          <cell r="I584">
            <v>4182</v>
          </cell>
          <cell r="J584">
            <v>0</v>
          </cell>
        </row>
        <row r="585">
          <cell r="A585" t="str">
            <v>030103</v>
          </cell>
          <cell r="B585" t="str">
            <v>17</v>
          </cell>
          <cell r="C585" t="str">
            <v>4910160</v>
          </cell>
          <cell r="D585" t="str">
            <v>무늬목판넬 (홍송)</v>
          </cell>
          <cell r="E585" t="str">
            <v>WD-3</v>
          </cell>
          <cell r="F585" t="str">
            <v>M2</v>
          </cell>
          <cell r="G585">
            <v>34.86</v>
          </cell>
          <cell r="H585">
            <v>10547</v>
          </cell>
          <cell r="I585">
            <v>116214</v>
          </cell>
          <cell r="J585">
            <v>0</v>
          </cell>
        </row>
        <row r="586">
          <cell r="A586" t="str">
            <v>030103</v>
          </cell>
          <cell r="B586" t="str">
            <v>1</v>
          </cell>
          <cell r="C586" t="str">
            <v>4913001</v>
          </cell>
          <cell r="D586" t="str">
            <v>경량철골천정틀</v>
          </cell>
          <cell r="E586" t="str">
            <v>M-BAR</v>
          </cell>
          <cell r="F586" t="str">
            <v>M2</v>
          </cell>
          <cell r="G586">
            <v>1806.1</v>
          </cell>
          <cell r="H586">
            <v>2341</v>
          </cell>
          <cell r="I586">
            <v>15366</v>
          </cell>
          <cell r="J586">
            <v>0</v>
          </cell>
        </row>
        <row r="587">
          <cell r="A587" t="str">
            <v>030103</v>
          </cell>
          <cell r="B587" t="str">
            <v>12</v>
          </cell>
          <cell r="C587" t="str">
            <v>4913003</v>
          </cell>
          <cell r="D587" t="str">
            <v>경량철골천정틀</v>
          </cell>
          <cell r="E587" t="str">
            <v>T-BAR</v>
          </cell>
          <cell r="F587" t="str">
            <v>M2</v>
          </cell>
          <cell r="G587">
            <v>72.83</v>
          </cell>
          <cell r="H587">
            <v>4329</v>
          </cell>
          <cell r="I587">
            <v>15366</v>
          </cell>
          <cell r="J587">
            <v>0</v>
          </cell>
        </row>
        <row r="588">
          <cell r="A588" t="str">
            <v>030103</v>
          </cell>
          <cell r="B588" t="str">
            <v>57</v>
          </cell>
          <cell r="C588" t="str">
            <v>4913006</v>
          </cell>
          <cell r="D588" t="str">
            <v>AL몰딩설치</v>
          </cell>
          <cell r="F588" t="str">
            <v>M</v>
          </cell>
          <cell r="G588">
            <v>137</v>
          </cell>
          <cell r="H588">
            <v>1085</v>
          </cell>
          <cell r="I588">
            <v>2096</v>
          </cell>
          <cell r="J588">
            <v>0</v>
          </cell>
        </row>
        <row r="589">
          <cell r="A589" t="str">
            <v>030103</v>
          </cell>
          <cell r="B589" t="str">
            <v>11</v>
          </cell>
          <cell r="C589" t="str">
            <v>4913171</v>
          </cell>
          <cell r="D589" t="str">
            <v>점검구</v>
          </cell>
          <cell r="E589" t="str">
            <v>STL 600*600</v>
          </cell>
          <cell r="F589" t="str">
            <v>개소</v>
          </cell>
          <cell r="G589">
            <v>23</v>
          </cell>
          <cell r="H589">
            <v>9228</v>
          </cell>
          <cell r="I589">
            <v>47338</v>
          </cell>
          <cell r="J589">
            <v>163</v>
          </cell>
        </row>
        <row r="590">
          <cell r="A590" t="str">
            <v>030103</v>
          </cell>
          <cell r="B590" t="str">
            <v>58</v>
          </cell>
          <cell r="C590" t="str">
            <v>4913172</v>
          </cell>
          <cell r="D590" t="str">
            <v>점검구</v>
          </cell>
          <cell r="E590" t="str">
            <v>STL 700*700</v>
          </cell>
          <cell r="F590" t="str">
            <v>개소</v>
          </cell>
          <cell r="G590">
            <v>16</v>
          </cell>
          <cell r="H590">
            <v>11643</v>
          </cell>
          <cell r="I590">
            <v>60197</v>
          </cell>
          <cell r="J590">
            <v>206</v>
          </cell>
        </row>
        <row r="591">
          <cell r="A591" t="str">
            <v>030103</v>
          </cell>
          <cell r="B591" t="str">
            <v>4</v>
          </cell>
          <cell r="C591" t="str">
            <v>4916255</v>
          </cell>
          <cell r="D591" t="str">
            <v>ALL PUTTY</v>
          </cell>
          <cell r="F591" t="str">
            <v>M2</v>
          </cell>
          <cell r="G591">
            <v>1912.54</v>
          </cell>
          <cell r="H591">
            <v>1336</v>
          </cell>
          <cell r="I591">
            <v>5426</v>
          </cell>
          <cell r="J591">
            <v>0</v>
          </cell>
        </row>
        <row r="592">
          <cell r="A592" t="str">
            <v>030103</v>
          </cell>
          <cell r="B592" t="str">
            <v>15</v>
          </cell>
          <cell r="C592" t="str">
            <v>4916702</v>
          </cell>
          <cell r="D592" t="str">
            <v>색락카 (철재면)</v>
          </cell>
          <cell r="F592" t="str">
            <v>M2</v>
          </cell>
          <cell r="G592">
            <v>2070.3000000000002</v>
          </cell>
          <cell r="H592">
            <v>2554</v>
          </cell>
          <cell r="I592">
            <v>19898</v>
          </cell>
          <cell r="J592">
            <v>0</v>
          </cell>
        </row>
        <row r="593">
          <cell r="A593" t="str">
            <v>030103</v>
          </cell>
          <cell r="B593" t="str">
            <v>5</v>
          </cell>
          <cell r="C593" t="str">
            <v>4916718</v>
          </cell>
          <cell r="D593" t="str">
            <v>비닐페인트</v>
          </cell>
          <cell r="F593" t="str">
            <v>M2</v>
          </cell>
          <cell r="G593">
            <v>1264.54</v>
          </cell>
          <cell r="H593">
            <v>792</v>
          </cell>
          <cell r="I593">
            <v>4281</v>
          </cell>
          <cell r="J593">
            <v>0</v>
          </cell>
        </row>
        <row r="594">
          <cell r="A594" t="str">
            <v>030103</v>
          </cell>
          <cell r="B594" t="str">
            <v>16</v>
          </cell>
          <cell r="C594" t="str">
            <v>4917131</v>
          </cell>
          <cell r="D594" t="str">
            <v>벽지바름</v>
          </cell>
          <cell r="E594" t="str">
            <v>WC-18</v>
          </cell>
          <cell r="F594" t="str">
            <v>M2</v>
          </cell>
          <cell r="G594">
            <v>88.18</v>
          </cell>
          <cell r="H594">
            <v>6832</v>
          </cell>
          <cell r="I594">
            <v>4337</v>
          </cell>
          <cell r="J594">
            <v>0</v>
          </cell>
        </row>
        <row r="595">
          <cell r="A595" t="str">
            <v>030103</v>
          </cell>
          <cell r="B595" t="str">
            <v>61</v>
          </cell>
          <cell r="C595" t="str">
            <v>4917143</v>
          </cell>
          <cell r="D595" t="str">
            <v>TEX 취부</v>
          </cell>
          <cell r="F595" t="str">
            <v>M2</v>
          </cell>
          <cell r="G595">
            <v>10</v>
          </cell>
          <cell r="H595">
            <v>5500</v>
          </cell>
          <cell r="I595">
            <v>0</v>
          </cell>
          <cell r="J595">
            <v>0</v>
          </cell>
        </row>
        <row r="596">
          <cell r="A596" t="str">
            <v>030103</v>
          </cell>
          <cell r="B596" t="str">
            <v>52</v>
          </cell>
          <cell r="C596" t="str">
            <v>4917538</v>
          </cell>
          <cell r="D596" t="str">
            <v>엑사판</v>
          </cell>
          <cell r="E596" t="str">
            <v>크리스탈 화이트</v>
          </cell>
          <cell r="F596" t="str">
            <v>M2</v>
          </cell>
          <cell r="G596">
            <v>297</v>
          </cell>
          <cell r="H596">
            <v>29700</v>
          </cell>
          <cell r="I596">
            <v>0</v>
          </cell>
          <cell r="J596">
            <v>0</v>
          </cell>
        </row>
        <row r="597">
          <cell r="A597" t="str">
            <v>030103</v>
          </cell>
          <cell r="B597" t="str">
            <v>13</v>
          </cell>
          <cell r="C597" t="str">
            <v>4917539</v>
          </cell>
          <cell r="D597" t="str">
            <v>루마싸이트</v>
          </cell>
          <cell r="F597" t="str">
            <v>M2</v>
          </cell>
          <cell r="G597">
            <v>112.83</v>
          </cell>
          <cell r="H597">
            <v>63800</v>
          </cell>
          <cell r="I597">
            <v>7912</v>
          </cell>
          <cell r="J597">
            <v>0</v>
          </cell>
        </row>
        <row r="598">
          <cell r="A598" t="str">
            <v>030103</v>
          </cell>
          <cell r="B598" t="str">
            <v>53</v>
          </cell>
          <cell r="C598" t="str">
            <v>4918720</v>
          </cell>
          <cell r="D598" t="str">
            <v>암면넣기</v>
          </cell>
          <cell r="E598" t="str">
            <v>#100      T:50</v>
          </cell>
          <cell r="F598" t="str">
            <v>M2</v>
          </cell>
          <cell r="G598">
            <v>98</v>
          </cell>
          <cell r="H598">
            <v>3300</v>
          </cell>
          <cell r="I598">
            <v>2306</v>
          </cell>
          <cell r="J598">
            <v>0</v>
          </cell>
        </row>
        <row r="599">
          <cell r="A599" t="str">
            <v>030104</v>
          </cell>
          <cell r="B599" t="str">
            <v>28</v>
          </cell>
          <cell r="C599" t="str">
            <v>0601113</v>
          </cell>
          <cell r="D599" t="str">
            <v>낮은장</v>
          </cell>
          <cell r="E599" t="str">
            <v>1050*700</v>
          </cell>
          <cell r="F599" t="str">
            <v>개소</v>
          </cell>
          <cell r="G599">
            <v>15</v>
          </cell>
          <cell r="H599">
            <v>600000</v>
          </cell>
          <cell r="I599">
            <v>0</v>
          </cell>
          <cell r="J599">
            <v>0</v>
          </cell>
        </row>
        <row r="600">
          <cell r="A600" t="str">
            <v>030104</v>
          </cell>
          <cell r="B600" t="str">
            <v>29</v>
          </cell>
          <cell r="C600" t="str">
            <v>0601114</v>
          </cell>
          <cell r="D600" t="str">
            <v>붙박이장</v>
          </cell>
          <cell r="E600" t="str">
            <v>750*750*2150</v>
          </cell>
          <cell r="F600" t="str">
            <v>개소</v>
          </cell>
          <cell r="G600">
            <v>1</v>
          </cell>
          <cell r="H600">
            <v>1200000</v>
          </cell>
          <cell r="I600">
            <v>0</v>
          </cell>
          <cell r="J600">
            <v>0</v>
          </cell>
        </row>
        <row r="601">
          <cell r="A601" t="str">
            <v>030104</v>
          </cell>
          <cell r="B601" t="str">
            <v>30</v>
          </cell>
          <cell r="C601" t="str">
            <v>0601115</v>
          </cell>
          <cell r="D601" t="str">
            <v>붙박이장</v>
          </cell>
          <cell r="E601" t="str">
            <v>500*500*2150</v>
          </cell>
          <cell r="F601" t="str">
            <v>개소</v>
          </cell>
          <cell r="G601">
            <v>6</v>
          </cell>
          <cell r="H601">
            <v>1000000</v>
          </cell>
          <cell r="I601">
            <v>0</v>
          </cell>
          <cell r="J601">
            <v>0</v>
          </cell>
        </row>
        <row r="602">
          <cell r="A602" t="str">
            <v>030104</v>
          </cell>
          <cell r="B602" t="str">
            <v>31</v>
          </cell>
          <cell r="C602" t="str">
            <v>0601116</v>
          </cell>
          <cell r="D602" t="str">
            <v>붙박이장</v>
          </cell>
          <cell r="E602" t="str">
            <v>500*750*2150</v>
          </cell>
          <cell r="F602" t="str">
            <v>개소</v>
          </cell>
          <cell r="G602">
            <v>3</v>
          </cell>
          <cell r="H602">
            <v>1200000</v>
          </cell>
          <cell r="I602">
            <v>0</v>
          </cell>
          <cell r="J602">
            <v>0</v>
          </cell>
        </row>
        <row r="603">
          <cell r="A603" t="str">
            <v>030104</v>
          </cell>
          <cell r="B603" t="str">
            <v>32</v>
          </cell>
          <cell r="C603" t="str">
            <v>0601117</v>
          </cell>
          <cell r="D603" t="str">
            <v>붙박이장</v>
          </cell>
          <cell r="E603" t="str">
            <v>900*500*2150</v>
          </cell>
          <cell r="F603" t="str">
            <v>개소</v>
          </cell>
          <cell r="G603">
            <v>1</v>
          </cell>
          <cell r="H603">
            <v>1350000</v>
          </cell>
          <cell r="I603">
            <v>0</v>
          </cell>
          <cell r="J603">
            <v>0</v>
          </cell>
        </row>
        <row r="604">
          <cell r="A604" t="str">
            <v>030104</v>
          </cell>
          <cell r="B604" t="str">
            <v>33</v>
          </cell>
          <cell r="C604" t="str">
            <v>0601118</v>
          </cell>
          <cell r="D604" t="str">
            <v>SNACK BAR COUNTER</v>
          </cell>
          <cell r="E604" t="str">
            <v>5300*1050</v>
          </cell>
          <cell r="F604" t="str">
            <v>개소</v>
          </cell>
          <cell r="G604">
            <v>1</v>
          </cell>
          <cell r="H604">
            <v>5100000</v>
          </cell>
          <cell r="I604">
            <v>0</v>
          </cell>
          <cell r="J604">
            <v>0</v>
          </cell>
        </row>
        <row r="605">
          <cell r="A605" t="str">
            <v>030104</v>
          </cell>
          <cell r="B605" t="str">
            <v>34</v>
          </cell>
          <cell r="C605" t="str">
            <v>0601119</v>
          </cell>
          <cell r="D605" t="str">
            <v>INFORMATION DESK</v>
          </cell>
          <cell r="E605" t="str">
            <v>600*1600*1050</v>
          </cell>
          <cell r="F605" t="str">
            <v>개소</v>
          </cell>
          <cell r="G605">
            <v>1</v>
          </cell>
          <cell r="H605">
            <v>1443000</v>
          </cell>
          <cell r="I605">
            <v>0</v>
          </cell>
          <cell r="J605">
            <v>0</v>
          </cell>
        </row>
        <row r="606">
          <cell r="A606" t="str">
            <v>030104</v>
          </cell>
          <cell r="B606" t="str">
            <v>7</v>
          </cell>
          <cell r="C606" t="str">
            <v>310109B</v>
          </cell>
          <cell r="D606" t="str">
            <v>DOOR/FRAME (일면마감)</v>
          </cell>
          <cell r="E606" t="str">
            <v>ST-2</v>
          </cell>
          <cell r="F606" t="str">
            <v>EA</v>
          </cell>
          <cell r="G606">
            <v>1</v>
          </cell>
          <cell r="H606">
            <v>800000</v>
          </cell>
          <cell r="I606">
            <v>0</v>
          </cell>
          <cell r="J606">
            <v>0</v>
          </cell>
        </row>
        <row r="607">
          <cell r="A607" t="str">
            <v>030104</v>
          </cell>
          <cell r="B607" t="str">
            <v>8</v>
          </cell>
          <cell r="C607" t="str">
            <v>310109C</v>
          </cell>
          <cell r="D607" t="str">
            <v>WOOD DOOR/FRAME</v>
          </cell>
          <cell r="E607" t="str">
            <v>WD-1,1800*2400*40</v>
          </cell>
          <cell r="F607" t="str">
            <v>EA</v>
          </cell>
          <cell r="G607">
            <v>2</v>
          </cell>
          <cell r="H607">
            <v>1500000</v>
          </cell>
          <cell r="I607">
            <v>0</v>
          </cell>
          <cell r="J607">
            <v>0</v>
          </cell>
        </row>
        <row r="608">
          <cell r="A608" t="str">
            <v>030104</v>
          </cell>
          <cell r="B608" t="str">
            <v>9</v>
          </cell>
          <cell r="C608" t="str">
            <v>310109D</v>
          </cell>
          <cell r="D608" t="str">
            <v>WOOD DOOR/FRAME</v>
          </cell>
          <cell r="E608" t="str">
            <v>WD-2,900*2400*40</v>
          </cell>
          <cell r="F608" t="str">
            <v>EA</v>
          </cell>
          <cell r="G608">
            <v>5</v>
          </cell>
          <cell r="H608">
            <v>800000</v>
          </cell>
          <cell r="I608">
            <v>0</v>
          </cell>
          <cell r="J608">
            <v>0</v>
          </cell>
        </row>
        <row r="609">
          <cell r="A609" t="str">
            <v>030104</v>
          </cell>
          <cell r="B609" t="str">
            <v>10</v>
          </cell>
          <cell r="C609" t="str">
            <v>310109E</v>
          </cell>
          <cell r="D609" t="str">
            <v>WOOD DOOR/FRAME</v>
          </cell>
          <cell r="E609" t="str">
            <v>WD-3,750*2000*30</v>
          </cell>
          <cell r="F609" t="str">
            <v>EA</v>
          </cell>
          <cell r="G609">
            <v>1</v>
          </cell>
          <cell r="H609">
            <v>750000</v>
          </cell>
          <cell r="I609">
            <v>0</v>
          </cell>
          <cell r="J609">
            <v>0</v>
          </cell>
        </row>
        <row r="610">
          <cell r="A610" t="str">
            <v>030104</v>
          </cell>
          <cell r="B610" t="str">
            <v>11</v>
          </cell>
          <cell r="C610" t="str">
            <v>310109F</v>
          </cell>
          <cell r="D610" t="str">
            <v>WOOD DOOR/FRAME</v>
          </cell>
          <cell r="E610" t="str">
            <v>WD-4,600*2000*30</v>
          </cell>
          <cell r="F610" t="str">
            <v>EA</v>
          </cell>
          <cell r="G610">
            <v>9</v>
          </cell>
          <cell r="H610">
            <v>700000</v>
          </cell>
          <cell r="I610">
            <v>0</v>
          </cell>
          <cell r="J610">
            <v>0</v>
          </cell>
        </row>
        <row r="611">
          <cell r="A611" t="str">
            <v>030104</v>
          </cell>
          <cell r="B611" t="str">
            <v>12</v>
          </cell>
          <cell r="C611" t="str">
            <v>310109G</v>
          </cell>
          <cell r="D611" t="str">
            <v>WOOD DOOR/FRAME</v>
          </cell>
          <cell r="E611" t="str">
            <v>WD-6,1720*2020*30</v>
          </cell>
          <cell r="F611" t="str">
            <v>EA</v>
          </cell>
          <cell r="G611">
            <v>1</v>
          </cell>
          <cell r="H611">
            <v>1450000</v>
          </cell>
          <cell r="I611">
            <v>0</v>
          </cell>
          <cell r="J611">
            <v>0</v>
          </cell>
        </row>
        <row r="612">
          <cell r="A612" t="str">
            <v>030104</v>
          </cell>
          <cell r="B612" t="str">
            <v>13</v>
          </cell>
          <cell r="C612" t="str">
            <v>310109H</v>
          </cell>
          <cell r="D612" t="str">
            <v>WOOD DOOR/FRAME</v>
          </cell>
          <cell r="E612" t="str">
            <v>WD-7,650*2200*40</v>
          </cell>
          <cell r="F612" t="str">
            <v>EA</v>
          </cell>
          <cell r="G612">
            <v>1</v>
          </cell>
          <cell r="H612">
            <v>700000</v>
          </cell>
          <cell r="I612">
            <v>0</v>
          </cell>
          <cell r="J612">
            <v>0</v>
          </cell>
        </row>
        <row r="613">
          <cell r="A613" t="str">
            <v>030104</v>
          </cell>
          <cell r="B613" t="str">
            <v>14</v>
          </cell>
          <cell r="C613" t="str">
            <v>310109I</v>
          </cell>
          <cell r="D613" t="str">
            <v>WOOD DOOR/FRAME</v>
          </cell>
          <cell r="E613" t="str">
            <v>WD-8,1720*2020*30</v>
          </cell>
          <cell r="F613" t="str">
            <v>EA</v>
          </cell>
          <cell r="G613">
            <v>4</v>
          </cell>
          <cell r="H613">
            <v>1450000</v>
          </cell>
          <cell r="I613">
            <v>0</v>
          </cell>
          <cell r="J613">
            <v>0</v>
          </cell>
        </row>
        <row r="614">
          <cell r="A614" t="str">
            <v>030104</v>
          </cell>
          <cell r="B614" t="str">
            <v>15</v>
          </cell>
          <cell r="C614" t="str">
            <v>310109J</v>
          </cell>
          <cell r="D614" t="str">
            <v>WOOD DOOR/FRAME</v>
          </cell>
          <cell r="E614" t="str">
            <v>WD-9,3800*2020*30</v>
          </cell>
          <cell r="F614" t="str">
            <v>EA</v>
          </cell>
          <cell r="G614">
            <v>3</v>
          </cell>
          <cell r="H614">
            <v>2800000</v>
          </cell>
          <cell r="I614">
            <v>0</v>
          </cell>
          <cell r="J614">
            <v>0</v>
          </cell>
        </row>
        <row r="615">
          <cell r="A615" t="str">
            <v>030104</v>
          </cell>
          <cell r="B615" t="str">
            <v>16</v>
          </cell>
          <cell r="C615" t="str">
            <v>310109K</v>
          </cell>
          <cell r="D615" t="str">
            <v>WOOD DOOR/FRAME</v>
          </cell>
          <cell r="E615" t="str">
            <v>WD-10,1720*2020*30</v>
          </cell>
          <cell r="F615" t="str">
            <v>EA</v>
          </cell>
          <cell r="G615">
            <v>3</v>
          </cell>
          <cell r="H615">
            <v>1450000</v>
          </cell>
          <cell r="I615">
            <v>0</v>
          </cell>
          <cell r="J615">
            <v>0</v>
          </cell>
        </row>
        <row r="616">
          <cell r="A616" t="str">
            <v>030104</v>
          </cell>
          <cell r="B616" t="str">
            <v>17</v>
          </cell>
          <cell r="C616" t="str">
            <v>310109L</v>
          </cell>
          <cell r="D616" t="str">
            <v>WOOD DOOR/FRAME</v>
          </cell>
          <cell r="E616" t="str">
            <v>WD-11,2800*2020*30</v>
          </cell>
          <cell r="F616" t="str">
            <v>EA</v>
          </cell>
          <cell r="G616">
            <v>1</v>
          </cell>
          <cell r="H616">
            <v>2400000</v>
          </cell>
          <cell r="I616">
            <v>0</v>
          </cell>
          <cell r="J616">
            <v>0</v>
          </cell>
        </row>
        <row r="617">
          <cell r="A617" t="str">
            <v>030104</v>
          </cell>
          <cell r="B617" t="str">
            <v>18</v>
          </cell>
          <cell r="C617" t="str">
            <v>310109M</v>
          </cell>
          <cell r="D617" t="str">
            <v>WOOD DOOR/FRAME</v>
          </cell>
          <cell r="E617" t="str">
            <v>WD-12,850*2205*40</v>
          </cell>
          <cell r="F617" t="str">
            <v>EA</v>
          </cell>
          <cell r="G617">
            <v>1</v>
          </cell>
          <cell r="H617">
            <v>750000</v>
          </cell>
          <cell r="I617">
            <v>0</v>
          </cell>
          <cell r="J617">
            <v>0</v>
          </cell>
        </row>
        <row r="618">
          <cell r="A618" t="str">
            <v>030104</v>
          </cell>
          <cell r="B618" t="str">
            <v>19</v>
          </cell>
          <cell r="C618" t="str">
            <v>310109N</v>
          </cell>
          <cell r="D618" t="str">
            <v>WOOD DOOR/FRAME</v>
          </cell>
          <cell r="E618" t="str">
            <v>WD-5,1000*2400*40</v>
          </cell>
          <cell r="F618" t="str">
            <v>EA</v>
          </cell>
          <cell r="G618">
            <v>3</v>
          </cell>
          <cell r="H618">
            <v>800000</v>
          </cell>
          <cell r="I618">
            <v>0</v>
          </cell>
          <cell r="J618">
            <v>0</v>
          </cell>
        </row>
        <row r="619">
          <cell r="A619" t="str">
            <v>030104</v>
          </cell>
          <cell r="B619" t="str">
            <v>2</v>
          </cell>
          <cell r="C619" t="str">
            <v>3910136</v>
          </cell>
          <cell r="D619" t="str">
            <v>BAR COUNTER</v>
          </cell>
          <cell r="E619" t="str">
            <v>ST-13-1,D=500,H=950</v>
          </cell>
          <cell r="F619" t="str">
            <v>M</v>
          </cell>
          <cell r="G619">
            <v>6.1</v>
          </cell>
          <cell r="H619">
            <v>1000000</v>
          </cell>
        </row>
        <row r="620">
          <cell r="A620" t="str">
            <v>030104</v>
          </cell>
          <cell r="B620" t="str">
            <v>4</v>
          </cell>
          <cell r="C620" t="str">
            <v>3910137</v>
          </cell>
          <cell r="D620" t="str">
            <v>붙박이장</v>
          </cell>
          <cell r="E620" t="str">
            <v>WD-3, 2200*2900</v>
          </cell>
          <cell r="F620" t="str">
            <v>개소</v>
          </cell>
          <cell r="G620">
            <v>1</v>
          </cell>
          <cell r="H620">
            <v>2320000</v>
          </cell>
        </row>
        <row r="621">
          <cell r="A621" t="str">
            <v>030104</v>
          </cell>
          <cell r="B621" t="str">
            <v>6</v>
          </cell>
          <cell r="C621" t="str">
            <v>3910138</v>
          </cell>
          <cell r="D621" t="str">
            <v>일식 CASH COUNTER</v>
          </cell>
          <cell r="E621" t="str">
            <v>ROUND</v>
          </cell>
          <cell r="F621" t="str">
            <v>M</v>
          </cell>
          <cell r="G621">
            <v>2.2000000000000002</v>
          </cell>
          <cell r="H621">
            <v>1300000</v>
          </cell>
        </row>
        <row r="622">
          <cell r="A622" t="str">
            <v>030104</v>
          </cell>
          <cell r="B622" t="str">
            <v>23</v>
          </cell>
          <cell r="C622" t="str">
            <v>3915678</v>
          </cell>
          <cell r="D622" t="str">
            <v>WOODDOOR/FRAME</v>
          </cell>
          <cell r="E622" t="str">
            <v>600*2000*30   WD-2</v>
          </cell>
          <cell r="F622" t="str">
            <v>개소</v>
          </cell>
          <cell r="G622">
            <v>1</v>
          </cell>
          <cell r="H622">
            <v>570000</v>
          </cell>
        </row>
        <row r="623">
          <cell r="A623" t="str">
            <v>030104</v>
          </cell>
          <cell r="B623" t="str">
            <v>21</v>
          </cell>
          <cell r="C623" t="str">
            <v>3915683</v>
          </cell>
          <cell r="D623" t="str">
            <v>WOODDOOR/FRAME</v>
          </cell>
          <cell r="E623" t="str">
            <v>850*2205*70   WD-12</v>
          </cell>
          <cell r="F623" t="str">
            <v>개소</v>
          </cell>
          <cell r="G623">
            <v>7</v>
          </cell>
          <cell r="H623">
            <v>712500</v>
          </cell>
        </row>
        <row r="624">
          <cell r="A624" t="str">
            <v>030104</v>
          </cell>
          <cell r="B624" t="str">
            <v>25</v>
          </cell>
          <cell r="C624" t="str">
            <v>3915694</v>
          </cell>
          <cell r="D624" t="str">
            <v>WG-1</v>
          </cell>
          <cell r="E624" t="str">
            <v>1720*2400*30</v>
          </cell>
          <cell r="F624" t="str">
            <v>개소</v>
          </cell>
          <cell r="G624">
            <v>3</v>
          </cell>
          <cell r="H624">
            <v>1170000</v>
          </cell>
        </row>
        <row r="625">
          <cell r="A625" t="str">
            <v>030104</v>
          </cell>
          <cell r="B625" t="str">
            <v>27</v>
          </cell>
          <cell r="C625" t="str">
            <v>3915698</v>
          </cell>
          <cell r="D625" t="str">
            <v>GL-1</v>
          </cell>
          <cell r="E625" t="str">
            <v>2100*2395*10</v>
          </cell>
          <cell r="F625" t="str">
            <v>개소</v>
          </cell>
          <cell r="G625">
            <v>3</v>
          </cell>
          <cell r="H625">
            <v>1140000</v>
          </cell>
        </row>
        <row r="626">
          <cell r="A626" t="str">
            <v>040101</v>
          </cell>
          <cell r="B626" t="str">
            <v>2</v>
          </cell>
          <cell r="C626" t="str">
            <v>4908001</v>
          </cell>
          <cell r="D626" t="str">
            <v>석재붙임(바닥) ST-1</v>
          </cell>
          <cell r="E626" t="str">
            <v>크리마 마필</v>
          </cell>
          <cell r="F626" t="str">
            <v>M2</v>
          </cell>
          <cell r="G626">
            <v>10.973000000000001</v>
          </cell>
          <cell r="H626">
            <v>68200</v>
          </cell>
          <cell r="I626">
            <v>34078</v>
          </cell>
          <cell r="J626">
            <v>0</v>
          </cell>
        </row>
        <row r="627">
          <cell r="A627" t="str">
            <v>040101</v>
          </cell>
          <cell r="B627" t="str">
            <v>4</v>
          </cell>
          <cell r="C627" t="str">
            <v>4908005</v>
          </cell>
          <cell r="D627" t="str">
            <v>석재붙임(바닥) SILL</v>
          </cell>
          <cell r="E627" t="str">
            <v>ST-7</v>
          </cell>
          <cell r="F627" t="str">
            <v>M</v>
          </cell>
          <cell r="G627">
            <v>61.8</v>
          </cell>
          <cell r="H627">
            <v>11850</v>
          </cell>
          <cell r="I627">
            <v>44467</v>
          </cell>
          <cell r="J627">
            <v>0</v>
          </cell>
        </row>
        <row r="628">
          <cell r="A628" t="str">
            <v>040101</v>
          </cell>
          <cell r="B628" t="str">
            <v>3</v>
          </cell>
          <cell r="C628" t="str">
            <v>4908056</v>
          </cell>
          <cell r="D628" t="str">
            <v>석재붙임 (패턴깔기)</v>
          </cell>
          <cell r="E628" t="str">
            <v>ST-7,6,3-1</v>
          </cell>
          <cell r="F628" t="str">
            <v>M2</v>
          </cell>
          <cell r="G628">
            <v>43.616999999999997</v>
          </cell>
          <cell r="H628">
            <v>101168</v>
          </cell>
          <cell r="I628">
            <v>67585</v>
          </cell>
          <cell r="J628">
            <v>0</v>
          </cell>
        </row>
        <row r="629">
          <cell r="A629" t="str">
            <v>040101</v>
          </cell>
          <cell r="B629" t="str">
            <v>9</v>
          </cell>
          <cell r="C629" t="str">
            <v>4909660</v>
          </cell>
          <cell r="D629" t="str">
            <v>타일압착붙임.200*200</v>
          </cell>
          <cell r="E629" t="str">
            <v>24mm.바닥(백)</v>
          </cell>
          <cell r="F629" t="str">
            <v>M2</v>
          </cell>
          <cell r="G629">
            <v>236.25</v>
          </cell>
          <cell r="H629">
            <v>13095</v>
          </cell>
          <cell r="I629">
            <v>19772</v>
          </cell>
          <cell r="J629">
            <v>0</v>
          </cell>
        </row>
        <row r="630">
          <cell r="A630" t="str">
            <v>040101</v>
          </cell>
          <cell r="B630" t="str">
            <v>1</v>
          </cell>
          <cell r="C630" t="str">
            <v>4909662</v>
          </cell>
          <cell r="D630" t="str">
            <v>붙임몰탈</v>
          </cell>
          <cell r="F630" t="str">
            <v>M2</v>
          </cell>
          <cell r="G630">
            <v>54.595999999999997</v>
          </cell>
          <cell r="H630">
            <v>1043</v>
          </cell>
          <cell r="I630">
            <v>851</v>
          </cell>
          <cell r="J630">
            <v>212</v>
          </cell>
        </row>
        <row r="631">
          <cell r="A631" t="str">
            <v>040101</v>
          </cell>
          <cell r="B631" t="str">
            <v>10</v>
          </cell>
          <cell r="C631" t="str">
            <v>4910057</v>
          </cell>
          <cell r="D631" t="str">
            <v>WOOD FLOORING(OAK)</v>
          </cell>
          <cell r="E631" t="str">
            <v>WF-2</v>
          </cell>
          <cell r="F631" t="str">
            <v>M2</v>
          </cell>
          <cell r="G631">
            <v>76.180000000000007</v>
          </cell>
          <cell r="H631">
            <v>56903</v>
          </cell>
          <cell r="I631">
            <v>6992</v>
          </cell>
          <cell r="J631">
            <v>0</v>
          </cell>
        </row>
        <row r="632">
          <cell r="A632" t="str">
            <v>040101</v>
          </cell>
          <cell r="B632" t="str">
            <v>5</v>
          </cell>
          <cell r="C632" t="str">
            <v>4910090</v>
          </cell>
          <cell r="D632" t="str">
            <v>라왕두겁대설치</v>
          </cell>
          <cell r="E632" t="str">
            <v>라왕 200*50</v>
          </cell>
          <cell r="F632" t="str">
            <v>M</v>
          </cell>
          <cell r="G632">
            <v>14</v>
          </cell>
          <cell r="H632">
            <v>10699</v>
          </cell>
          <cell r="I632">
            <v>5177</v>
          </cell>
          <cell r="J632">
            <v>0</v>
          </cell>
        </row>
        <row r="633">
          <cell r="A633" t="str">
            <v>040101</v>
          </cell>
          <cell r="B633" t="str">
            <v>6</v>
          </cell>
          <cell r="C633" t="str">
            <v>4914053</v>
          </cell>
          <cell r="D633" t="str">
            <v>셀프레벨링</v>
          </cell>
          <cell r="E633" t="str">
            <v>T=21</v>
          </cell>
          <cell r="F633" t="str">
            <v>M2</v>
          </cell>
          <cell r="G633">
            <v>4209</v>
          </cell>
          <cell r="H633">
            <v>6562</v>
          </cell>
          <cell r="I633">
            <v>13666</v>
          </cell>
          <cell r="J633">
            <v>0</v>
          </cell>
        </row>
        <row r="634">
          <cell r="A634" t="str">
            <v>040101</v>
          </cell>
          <cell r="B634" t="str">
            <v>7</v>
          </cell>
          <cell r="C634" t="str">
            <v>4917201</v>
          </cell>
          <cell r="D634" t="str">
            <v>비닐쉬트붙임 VS-1</v>
          </cell>
          <cell r="E634" t="str">
            <v>민속장판</v>
          </cell>
          <cell r="F634" t="str">
            <v>M2</v>
          </cell>
          <cell r="G634">
            <v>1780</v>
          </cell>
          <cell r="H634">
            <v>4495</v>
          </cell>
          <cell r="I634">
            <v>2268</v>
          </cell>
          <cell r="J634">
            <v>0</v>
          </cell>
        </row>
        <row r="635">
          <cell r="A635" t="str">
            <v>040101</v>
          </cell>
          <cell r="B635" t="str">
            <v>8</v>
          </cell>
          <cell r="C635" t="str">
            <v>4917272</v>
          </cell>
          <cell r="D635" t="str">
            <v>카펫트깔기</v>
          </cell>
          <cell r="F635" t="str">
            <v>M2</v>
          </cell>
          <cell r="G635">
            <v>2429.9</v>
          </cell>
          <cell r="H635">
            <v>15620</v>
          </cell>
          <cell r="I635">
            <v>4353</v>
          </cell>
          <cell r="J635">
            <v>0</v>
          </cell>
        </row>
        <row r="636">
          <cell r="A636" t="str">
            <v>040102</v>
          </cell>
          <cell r="B636" t="str">
            <v>7</v>
          </cell>
          <cell r="C636" t="str">
            <v>3405081</v>
          </cell>
          <cell r="D636" t="str">
            <v>거울후레임</v>
          </cell>
          <cell r="E636" t="str">
            <v>SUS</v>
          </cell>
          <cell r="F636" t="str">
            <v>M</v>
          </cell>
          <cell r="G636">
            <v>414.76</v>
          </cell>
          <cell r="H636">
            <v>24000</v>
          </cell>
          <cell r="I636">
            <v>0</v>
          </cell>
          <cell r="J636">
            <v>0</v>
          </cell>
        </row>
        <row r="637">
          <cell r="A637" t="str">
            <v>040102</v>
          </cell>
          <cell r="B637" t="str">
            <v>8</v>
          </cell>
          <cell r="C637" t="str">
            <v>3405082</v>
          </cell>
          <cell r="D637" t="str">
            <v>거울후레임</v>
          </cell>
          <cell r="E637" t="str">
            <v>WOOD</v>
          </cell>
          <cell r="F637" t="str">
            <v>M</v>
          </cell>
          <cell r="G637">
            <v>17.46</v>
          </cell>
          <cell r="H637">
            <v>32500</v>
          </cell>
          <cell r="I637">
            <v>0</v>
          </cell>
          <cell r="J637">
            <v>0</v>
          </cell>
        </row>
        <row r="638">
          <cell r="A638" t="str">
            <v>040102</v>
          </cell>
          <cell r="B638" t="str">
            <v>15</v>
          </cell>
          <cell r="C638" t="str">
            <v>3910177</v>
          </cell>
          <cell r="D638" t="str">
            <v>장식기둥</v>
          </cell>
          <cell r="E638" t="str">
            <v>200*200</v>
          </cell>
          <cell r="F638" t="str">
            <v>M</v>
          </cell>
          <cell r="G638">
            <v>13.8</v>
          </cell>
          <cell r="H638">
            <v>90250</v>
          </cell>
        </row>
        <row r="639">
          <cell r="A639" t="str">
            <v>040102</v>
          </cell>
          <cell r="B639" t="str">
            <v>17</v>
          </cell>
          <cell r="C639" t="str">
            <v>3910178</v>
          </cell>
          <cell r="D639" t="str">
            <v>목조창틀설치</v>
          </cell>
          <cell r="E639" t="str">
            <v>500*300</v>
          </cell>
          <cell r="F639" t="str">
            <v>M</v>
          </cell>
          <cell r="G639">
            <v>328.7</v>
          </cell>
          <cell r="H639">
            <v>90000</v>
          </cell>
        </row>
        <row r="640">
          <cell r="A640" t="str">
            <v>040102</v>
          </cell>
          <cell r="B640" t="str">
            <v>19</v>
          </cell>
          <cell r="C640" t="str">
            <v>3910179</v>
          </cell>
          <cell r="D640" t="str">
            <v>목조창틀설치</v>
          </cell>
          <cell r="E640" t="str">
            <v>500*150</v>
          </cell>
          <cell r="F640" t="str">
            <v>M</v>
          </cell>
          <cell r="G640">
            <v>278.60000000000002</v>
          </cell>
          <cell r="H640">
            <v>61750</v>
          </cell>
        </row>
        <row r="641">
          <cell r="A641" t="str">
            <v>040102</v>
          </cell>
          <cell r="B641" t="str">
            <v>21</v>
          </cell>
          <cell r="C641" t="str">
            <v>3910180</v>
          </cell>
          <cell r="D641" t="str">
            <v>PORKET DOOR 점검구</v>
          </cell>
          <cell r="E641" t="str">
            <v>WOOD 200*800</v>
          </cell>
          <cell r="F641" t="str">
            <v>EA</v>
          </cell>
          <cell r="G641">
            <v>43</v>
          </cell>
          <cell r="H641">
            <v>65000</v>
          </cell>
        </row>
        <row r="642">
          <cell r="A642" t="str">
            <v>040102</v>
          </cell>
          <cell r="B642" t="str">
            <v>28</v>
          </cell>
          <cell r="C642" t="str">
            <v>3913034</v>
          </cell>
          <cell r="D642" t="str">
            <v>METAL TRIM 설치</v>
          </cell>
          <cell r="F642" t="str">
            <v>M</v>
          </cell>
          <cell r="G642">
            <v>4241</v>
          </cell>
          <cell r="H642">
            <v>40000</v>
          </cell>
        </row>
        <row r="643">
          <cell r="A643" t="str">
            <v>040102</v>
          </cell>
          <cell r="B643" t="str">
            <v>2</v>
          </cell>
          <cell r="C643" t="str">
            <v>3915037</v>
          </cell>
          <cell r="D643" t="str">
            <v>강화유리파티숀</v>
          </cell>
          <cell r="E643" t="str">
            <v>10mm 투명에칭</v>
          </cell>
          <cell r="F643" t="str">
            <v>M2</v>
          </cell>
          <cell r="G643">
            <v>15.2</v>
          </cell>
          <cell r="H643">
            <v>100000</v>
          </cell>
        </row>
        <row r="644">
          <cell r="A644" t="str">
            <v>040102</v>
          </cell>
          <cell r="B644" t="str">
            <v>4</v>
          </cell>
          <cell r="C644" t="str">
            <v>3915038</v>
          </cell>
          <cell r="D644" t="str">
            <v>강화유리파티숀 후레임</v>
          </cell>
          <cell r="E644" t="str">
            <v>30*30</v>
          </cell>
          <cell r="F644" t="str">
            <v>M</v>
          </cell>
          <cell r="G644">
            <v>42.6</v>
          </cell>
          <cell r="H644">
            <v>32000</v>
          </cell>
        </row>
        <row r="645">
          <cell r="A645" t="str">
            <v>040102</v>
          </cell>
          <cell r="B645" t="str">
            <v>10</v>
          </cell>
          <cell r="C645" t="str">
            <v>4908795</v>
          </cell>
          <cell r="D645" t="str">
            <v>석재붙임(크리마필,벽체)</v>
          </cell>
          <cell r="E645" t="str">
            <v>ST-1 (폴리싱)</v>
          </cell>
          <cell r="F645" t="str">
            <v>M2</v>
          </cell>
          <cell r="G645">
            <v>130.77000000000001</v>
          </cell>
          <cell r="H645">
            <v>87526</v>
          </cell>
          <cell r="I645">
            <v>45040</v>
          </cell>
          <cell r="J645">
            <v>0</v>
          </cell>
        </row>
        <row r="646">
          <cell r="A646" t="str">
            <v>040102</v>
          </cell>
          <cell r="B646" t="str">
            <v>26</v>
          </cell>
          <cell r="C646" t="str">
            <v>4909050</v>
          </cell>
          <cell r="D646" t="str">
            <v>타일붙임(R.A.K CERAMICS 619)</v>
          </cell>
          <cell r="E646" t="str">
            <v>TL-1</v>
          </cell>
          <cell r="F646" t="str">
            <v>M2</v>
          </cell>
          <cell r="G646">
            <v>1087.7</v>
          </cell>
          <cell r="H646">
            <v>15024</v>
          </cell>
          <cell r="I646">
            <v>19902</v>
          </cell>
          <cell r="J646">
            <v>220</v>
          </cell>
        </row>
        <row r="647">
          <cell r="A647" t="str">
            <v>040102</v>
          </cell>
          <cell r="B647" t="str">
            <v>11</v>
          </cell>
          <cell r="C647" t="str">
            <v>4910011</v>
          </cell>
          <cell r="D647" t="str">
            <v>목조벽틀설치(라왕)</v>
          </cell>
          <cell r="E647" t="str">
            <v>30*30 450*450</v>
          </cell>
          <cell r="F647" t="str">
            <v>M2</v>
          </cell>
          <cell r="G647">
            <v>898.77</v>
          </cell>
          <cell r="H647">
            <v>2256</v>
          </cell>
          <cell r="I647">
            <v>2091</v>
          </cell>
          <cell r="J647">
            <v>0</v>
          </cell>
        </row>
        <row r="648">
          <cell r="A648" t="str">
            <v>040102</v>
          </cell>
          <cell r="B648" t="str">
            <v>22</v>
          </cell>
          <cell r="C648" t="str">
            <v>4910053</v>
          </cell>
          <cell r="D648" t="str">
            <v>석고보드 취부(벽체,바탕)</v>
          </cell>
          <cell r="E648" t="str">
            <v>T=9*1PLY</v>
          </cell>
          <cell r="F648" t="str">
            <v>M2</v>
          </cell>
          <cell r="G648">
            <v>12564</v>
          </cell>
          <cell r="H648">
            <v>1284</v>
          </cell>
          <cell r="I648">
            <v>3764</v>
          </cell>
          <cell r="J648">
            <v>0</v>
          </cell>
        </row>
        <row r="649">
          <cell r="A649" t="str">
            <v>040102</v>
          </cell>
          <cell r="B649" t="str">
            <v>23</v>
          </cell>
          <cell r="C649" t="str">
            <v>4910054</v>
          </cell>
          <cell r="D649" t="str">
            <v>석고보드 취부(벽체,치장)</v>
          </cell>
          <cell r="E649" t="str">
            <v>T=9*1PLY</v>
          </cell>
          <cell r="F649" t="str">
            <v>M2</v>
          </cell>
          <cell r="G649">
            <v>10616</v>
          </cell>
          <cell r="H649">
            <v>1284</v>
          </cell>
          <cell r="I649">
            <v>7528</v>
          </cell>
          <cell r="J649">
            <v>0</v>
          </cell>
        </row>
        <row r="650">
          <cell r="A650" t="str">
            <v>040102</v>
          </cell>
          <cell r="B650" t="str">
            <v>12</v>
          </cell>
          <cell r="C650" t="str">
            <v>4910067</v>
          </cell>
          <cell r="D650" t="str">
            <v>합판붙임</v>
          </cell>
          <cell r="E650" t="str">
            <v>T=9</v>
          </cell>
          <cell r="F650" t="str">
            <v>M2</v>
          </cell>
          <cell r="G650">
            <v>1133</v>
          </cell>
          <cell r="H650">
            <v>4000</v>
          </cell>
          <cell r="I650">
            <v>6633</v>
          </cell>
          <cell r="J650">
            <v>0</v>
          </cell>
        </row>
        <row r="651">
          <cell r="A651" t="str">
            <v>040102</v>
          </cell>
          <cell r="B651" t="str">
            <v>9</v>
          </cell>
          <cell r="C651" t="str">
            <v>4910091</v>
          </cell>
          <cell r="D651" t="str">
            <v>줄눈</v>
          </cell>
          <cell r="F651" t="str">
            <v>M</v>
          </cell>
          <cell r="G651">
            <v>3.3</v>
          </cell>
          <cell r="H651">
            <v>1277</v>
          </cell>
          <cell r="I651">
            <v>12359</v>
          </cell>
          <cell r="J651">
            <v>0</v>
          </cell>
        </row>
        <row r="652">
          <cell r="A652" t="str">
            <v>040102</v>
          </cell>
          <cell r="B652" t="str">
            <v>6</v>
          </cell>
          <cell r="C652" t="str">
            <v>4913014</v>
          </cell>
          <cell r="D652" t="str">
            <v>METAL STUD</v>
          </cell>
          <cell r="E652" t="str">
            <v>65*45*0.8</v>
          </cell>
          <cell r="F652" t="str">
            <v>M2</v>
          </cell>
          <cell r="G652">
            <v>12534</v>
          </cell>
          <cell r="H652">
            <v>5670</v>
          </cell>
          <cell r="I652">
            <v>21115</v>
          </cell>
          <cell r="J652">
            <v>0</v>
          </cell>
        </row>
        <row r="653">
          <cell r="A653" t="str">
            <v>040102</v>
          </cell>
          <cell r="B653" t="str">
            <v>13</v>
          </cell>
          <cell r="C653" t="str">
            <v>4913037</v>
          </cell>
          <cell r="D653" t="str">
            <v>걸레받이(홍송)</v>
          </cell>
          <cell r="E653" t="str">
            <v>WD-3</v>
          </cell>
          <cell r="F653" t="str">
            <v>M</v>
          </cell>
          <cell r="G653">
            <v>1241</v>
          </cell>
          <cell r="H653">
            <v>1926</v>
          </cell>
          <cell r="I653">
            <v>14018</v>
          </cell>
          <cell r="J653">
            <v>0</v>
          </cell>
        </row>
        <row r="654">
          <cell r="A654" t="str">
            <v>040102</v>
          </cell>
          <cell r="B654" t="str">
            <v>24</v>
          </cell>
          <cell r="C654" t="str">
            <v>4917107</v>
          </cell>
          <cell r="D654" t="str">
            <v>벽지바름</v>
          </cell>
          <cell r="E654" t="str">
            <v>WC-4</v>
          </cell>
          <cell r="F654" t="str">
            <v>M2</v>
          </cell>
          <cell r="G654">
            <v>10045</v>
          </cell>
          <cell r="H654">
            <v>6232</v>
          </cell>
          <cell r="I654">
            <v>4337</v>
          </cell>
          <cell r="J654">
            <v>0</v>
          </cell>
        </row>
        <row r="655">
          <cell r="A655" t="str">
            <v>040102</v>
          </cell>
          <cell r="B655" t="str">
            <v>25</v>
          </cell>
          <cell r="C655" t="str">
            <v>4918720</v>
          </cell>
          <cell r="D655" t="str">
            <v>암면넣기</v>
          </cell>
          <cell r="E655" t="str">
            <v>#100      T:50</v>
          </cell>
          <cell r="F655" t="str">
            <v>M2</v>
          </cell>
          <cell r="G655">
            <v>12534</v>
          </cell>
          <cell r="H655">
            <v>3300</v>
          </cell>
          <cell r="I655">
            <v>2306</v>
          </cell>
          <cell r="J655">
            <v>0</v>
          </cell>
        </row>
        <row r="656">
          <cell r="A656" t="str">
            <v>040102</v>
          </cell>
          <cell r="B656" t="str">
            <v>5</v>
          </cell>
          <cell r="C656" t="str">
            <v>499F03H</v>
          </cell>
          <cell r="D656" t="str">
            <v>거울붙임</v>
          </cell>
          <cell r="F656" t="str">
            <v>M2</v>
          </cell>
          <cell r="G656">
            <v>136.87</v>
          </cell>
          <cell r="H656">
            <v>14471</v>
          </cell>
          <cell r="I656">
            <v>22680</v>
          </cell>
          <cell r="J656">
            <v>0</v>
          </cell>
        </row>
        <row r="657">
          <cell r="A657" t="str">
            <v>040103</v>
          </cell>
          <cell r="B657" t="str">
            <v>24</v>
          </cell>
          <cell r="C657" t="str">
            <v>3910035</v>
          </cell>
          <cell r="D657" t="str">
            <v>등구멍뚫기및 보강</v>
          </cell>
          <cell r="E657" t="str">
            <v>D/L</v>
          </cell>
          <cell r="F657" t="str">
            <v>EA</v>
          </cell>
          <cell r="G657">
            <v>283</v>
          </cell>
          <cell r="H657">
            <v>3550</v>
          </cell>
        </row>
        <row r="658">
          <cell r="A658" t="str">
            <v>040103</v>
          </cell>
          <cell r="B658" t="str">
            <v>7</v>
          </cell>
          <cell r="C658" t="str">
            <v>3910181</v>
          </cell>
          <cell r="D658" t="str">
            <v>라왕몰딩설치</v>
          </cell>
          <cell r="E658" t="str">
            <v>80*80</v>
          </cell>
          <cell r="F658" t="str">
            <v>M</v>
          </cell>
          <cell r="G658">
            <v>871.1</v>
          </cell>
          <cell r="H658">
            <v>25000</v>
          </cell>
        </row>
        <row r="659">
          <cell r="A659" t="str">
            <v>040103</v>
          </cell>
          <cell r="B659" t="str">
            <v>9</v>
          </cell>
          <cell r="C659" t="str">
            <v>3910182</v>
          </cell>
          <cell r="D659" t="str">
            <v>라왕몰딩설치</v>
          </cell>
          <cell r="E659" t="str">
            <v>20*100</v>
          </cell>
          <cell r="F659" t="str">
            <v>M</v>
          </cell>
          <cell r="G659">
            <v>1394.3</v>
          </cell>
          <cell r="H659">
            <v>20000</v>
          </cell>
        </row>
        <row r="660">
          <cell r="A660" t="str">
            <v>040103</v>
          </cell>
          <cell r="B660" t="str">
            <v>11</v>
          </cell>
          <cell r="C660" t="str">
            <v>3910183</v>
          </cell>
          <cell r="D660" t="str">
            <v>라왕 TRIM</v>
          </cell>
          <cell r="E660" t="str">
            <v>20*50</v>
          </cell>
          <cell r="F660" t="str">
            <v>M</v>
          </cell>
          <cell r="G660">
            <v>28.2</v>
          </cell>
          <cell r="H660">
            <v>12500</v>
          </cell>
        </row>
        <row r="661">
          <cell r="A661" t="str">
            <v>040103</v>
          </cell>
          <cell r="B661" t="str">
            <v>30</v>
          </cell>
          <cell r="C661" t="str">
            <v>3913024</v>
          </cell>
          <cell r="D661" t="str">
            <v>P.V.C 몰딩</v>
          </cell>
          <cell r="F661" t="str">
            <v>M</v>
          </cell>
          <cell r="G661">
            <v>593</v>
          </cell>
          <cell r="H661">
            <v>1425</v>
          </cell>
        </row>
        <row r="662">
          <cell r="A662" t="str">
            <v>040103</v>
          </cell>
          <cell r="B662" t="str">
            <v>14</v>
          </cell>
          <cell r="C662" t="str">
            <v>3913043</v>
          </cell>
          <cell r="D662" t="str">
            <v>단천정</v>
          </cell>
          <cell r="E662" t="str">
            <v>H=100</v>
          </cell>
          <cell r="F662" t="str">
            <v>M</v>
          </cell>
          <cell r="G662">
            <v>2115</v>
          </cell>
          <cell r="H662">
            <v>10000</v>
          </cell>
        </row>
        <row r="663">
          <cell r="A663" t="str">
            <v>040103</v>
          </cell>
          <cell r="B663" t="str">
            <v>28</v>
          </cell>
          <cell r="C663" t="str">
            <v>3913051</v>
          </cell>
          <cell r="D663" t="str">
            <v>커텐박스</v>
          </cell>
          <cell r="E663" t="str">
            <v>250*200</v>
          </cell>
          <cell r="F663" t="str">
            <v>M</v>
          </cell>
          <cell r="G663">
            <v>765.65</v>
          </cell>
          <cell r="H663">
            <v>35000</v>
          </cell>
          <cell r="J663">
            <v>0</v>
          </cell>
        </row>
        <row r="664">
          <cell r="A664" t="str">
            <v>040103</v>
          </cell>
          <cell r="B664" t="str">
            <v>26</v>
          </cell>
          <cell r="C664" t="str">
            <v>3913098</v>
          </cell>
          <cell r="D664" t="str">
            <v>등구멍뚫기및 보강</v>
          </cell>
          <cell r="E664" t="str">
            <v>파라보릭</v>
          </cell>
          <cell r="F664" t="str">
            <v>M</v>
          </cell>
          <cell r="G664">
            <v>5</v>
          </cell>
          <cell r="H664">
            <v>3975</v>
          </cell>
        </row>
        <row r="665">
          <cell r="A665" t="str">
            <v>040103</v>
          </cell>
          <cell r="B665" t="str">
            <v>16</v>
          </cell>
          <cell r="C665" t="str">
            <v>3913099</v>
          </cell>
          <cell r="D665" t="str">
            <v>광천정</v>
          </cell>
          <cell r="E665" t="str">
            <v>H=350</v>
          </cell>
          <cell r="F665" t="str">
            <v>M</v>
          </cell>
          <cell r="G665">
            <v>190.7</v>
          </cell>
          <cell r="H665">
            <v>63000</v>
          </cell>
        </row>
        <row r="666">
          <cell r="A666" t="str">
            <v>040103</v>
          </cell>
          <cell r="B666" t="str">
            <v>19</v>
          </cell>
          <cell r="C666" t="str">
            <v>3913121</v>
          </cell>
          <cell r="D666" t="str">
            <v>라인디퓨저 뚫기및 보강</v>
          </cell>
          <cell r="F666" t="str">
            <v>M</v>
          </cell>
          <cell r="G666">
            <v>48</v>
          </cell>
          <cell r="H666">
            <v>25500</v>
          </cell>
        </row>
        <row r="667">
          <cell r="A667" t="str">
            <v>040103</v>
          </cell>
          <cell r="B667" t="str">
            <v>2</v>
          </cell>
          <cell r="C667" t="str">
            <v>4910068</v>
          </cell>
          <cell r="D667" t="str">
            <v>석고보드취부(천정,바탕)</v>
          </cell>
          <cell r="E667" t="str">
            <v>T=9*1PLY</v>
          </cell>
          <cell r="F667" t="str">
            <v>M2</v>
          </cell>
          <cell r="G667">
            <v>4339.7</v>
          </cell>
          <cell r="H667">
            <v>1284</v>
          </cell>
          <cell r="I667">
            <v>0</v>
          </cell>
          <cell r="J667">
            <v>0</v>
          </cell>
        </row>
        <row r="668">
          <cell r="A668" t="str">
            <v>040103</v>
          </cell>
          <cell r="B668" t="str">
            <v>3</v>
          </cell>
          <cell r="C668" t="str">
            <v>4910069</v>
          </cell>
          <cell r="D668" t="str">
            <v>석고보드취부(천정,치장)</v>
          </cell>
          <cell r="E668" t="str">
            <v>T=9*1PLY</v>
          </cell>
          <cell r="F668" t="str">
            <v>M2</v>
          </cell>
          <cell r="G668">
            <v>4339.7</v>
          </cell>
          <cell r="H668">
            <v>1284</v>
          </cell>
          <cell r="I668">
            <v>8156</v>
          </cell>
          <cell r="J668">
            <v>0</v>
          </cell>
        </row>
        <row r="669">
          <cell r="A669" t="str">
            <v>040103</v>
          </cell>
          <cell r="B669" t="str">
            <v>5</v>
          </cell>
          <cell r="C669" t="str">
            <v>4910084</v>
          </cell>
          <cell r="D669" t="str">
            <v>방수석고보드취부</v>
          </cell>
          <cell r="F669" t="str">
            <v>M2</v>
          </cell>
          <cell r="G669">
            <v>41.16</v>
          </cell>
          <cell r="H669">
            <v>1792</v>
          </cell>
          <cell r="I669">
            <v>4182</v>
          </cell>
          <cell r="J669">
            <v>0</v>
          </cell>
        </row>
        <row r="670">
          <cell r="A670" t="str">
            <v>040103</v>
          </cell>
          <cell r="B670" t="str">
            <v>1</v>
          </cell>
          <cell r="C670" t="str">
            <v>4913001</v>
          </cell>
          <cell r="D670" t="str">
            <v>경량철골천정틀</v>
          </cell>
          <cell r="E670" t="str">
            <v>M-BAR</v>
          </cell>
          <cell r="F670" t="str">
            <v>M2</v>
          </cell>
          <cell r="G670">
            <v>4916</v>
          </cell>
          <cell r="H670">
            <v>2341</v>
          </cell>
          <cell r="I670">
            <v>15366</v>
          </cell>
          <cell r="J670">
            <v>0</v>
          </cell>
        </row>
        <row r="671">
          <cell r="A671" t="str">
            <v>040103</v>
          </cell>
          <cell r="B671" t="str">
            <v>12</v>
          </cell>
          <cell r="C671" t="str">
            <v>4913006</v>
          </cell>
          <cell r="D671" t="str">
            <v>AL몰딩설치</v>
          </cell>
          <cell r="F671" t="str">
            <v>M</v>
          </cell>
          <cell r="G671">
            <v>5024.7</v>
          </cell>
          <cell r="H671">
            <v>1085</v>
          </cell>
          <cell r="I671">
            <v>2096</v>
          </cell>
          <cell r="J671">
            <v>0</v>
          </cell>
        </row>
        <row r="672">
          <cell r="A672" t="str">
            <v>040103</v>
          </cell>
          <cell r="B672" t="str">
            <v>4</v>
          </cell>
          <cell r="C672" t="str">
            <v>4916255</v>
          </cell>
          <cell r="D672" t="str">
            <v>ALL PUTTY</v>
          </cell>
          <cell r="F672" t="str">
            <v>M2</v>
          </cell>
          <cell r="G672">
            <v>4380.8999999999996</v>
          </cell>
          <cell r="H672">
            <v>1336</v>
          </cell>
          <cell r="I672">
            <v>5426</v>
          </cell>
          <cell r="J672">
            <v>0</v>
          </cell>
        </row>
        <row r="673">
          <cell r="A673" t="str">
            <v>040103</v>
          </cell>
          <cell r="B673" t="str">
            <v>20</v>
          </cell>
          <cell r="C673" t="str">
            <v>4916718</v>
          </cell>
          <cell r="D673" t="str">
            <v>비닐페인트</v>
          </cell>
          <cell r="F673" t="str">
            <v>M2</v>
          </cell>
          <cell r="G673">
            <v>162.19999999999999</v>
          </cell>
          <cell r="H673">
            <v>792</v>
          </cell>
          <cell r="I673">
            <v>4281</v>
          </cell>
          <cell r="J673">
            <v>0</v>
          </cell>
        </row>
        <row r="674">
          <cell r="A674" t="str">
            <v>040103</v>
          </cell>
          <cell r="B674" t="str">
            <v>21</v>
          </cell>
          <cell r="C674" t="str">
            <v>4917128</v>
          </cell>
          <cell r="D674" t="str">
            <v>벽지바름</v>
          </cell>
          <cell r="E674" t="str">
            <v>WC-15</v>
          </cell>
          <cell r="F674" t="str">
            <v>M2</v>
          </cell>
          <cell r="G674">
            <v>4217.8999999999996</v>
          </cell>
          <cell r="H674">
            <v>6832</v>
          </cell>
          <cell r="I674">
            <v>4337</v>
          </cell>
          <cell r="J674">
            <v>0</v>
          </cell>
        </row>
        <row r="675">
          <cell r="A675" t="str">
            <v>040103</v>
          </cell>
          <cell r="B675" t="str">
            <v>22</v>
          </cell>
          <cell r="C675" t="str">
            <v>4917538</v>
          </cell>
          <cell r="D675" t="str">
            <v>엑사판</v>
          </cell>
          <cell r="E675" t="str">
            <v>크리스탈 화이트</v>
          </cell>
          <cell r="F675" t="str">
            <v>M2</v>
          </cell>
          <cell r="G675">
            <v>236.24</v>
          </cell>
          <cell r="H675">
            <v>29700</v>
          </cell>
          <cell r="I675">
            <v>0</v>
          </cell>
          <cell r="J675">
            <v>0</v>
          </cell>
        </row>
        <row r="676">
          <cell r="A676" t="str">
            <v>040103</v>
          </cell>
          <cell r="B676" t="str">
            <v>17</v>
          </cell>
          <cell r="C676" t="str">
            <v>4917539</v>
          </cell>
          <cell r="D676" t="str">
            <v>루마싸이트</v>
          </cell>
          <cell r="F676" t="str">
            <v>M2</v>
          </cell>
          <cell r="G676">
            <v>0</v>
          </cell>
          <cell r="H676">
            <v>63800</v>
          </cell>
          <cell r="I676">
            <v>7912</v>
          </cell>
          <cell r="J676">
            <v>0</v>
          </cell>
        </row>
        <row r="677">
          <cell r="A677" t="str">
            <v>040104</v>
          </cell>
          <cell r="B677" t="str">
            <v>30</v>
          </cell>
          <cell r="C677" t="str">
            <v>3908807</v>
          </cell>
          <cell r="D677" t="str">
            <v>대리석세면대카운터</v>
          </cell>
          <cell r="E677" t="str">
            <v>1600*520*40</v>
          </cell>
          <cell r="F677" t="str">
            <v>EA</v>
          </cell>
          <cell r="G677">
            <v>66</v>
          </cell>
          <cell r="H677">
            <v>400000</v>
          </cell>
        </row>
        <row r="678">
          <cell r="A678" t="str">
            <v>040104</v>
          </cell>
          <cell r="B678" t="str">
            <v>32</v>
          </cell>
          <cell r="C678" t="str">
            <v>3908808</v>
          </cell>
          <cell r="D678" t="str">
            <v>대리석세면대카운터</v>
          </cell>
          <cell r="E678" t="str">
            <v>1100*520*40</v>
          </cell>
          <cell r="F678" t="str">
            <v>EA</v>
          </cell>
          <cell r="G678">
            <v>6</v>
          </cell>
          <cell r="H678">
            <v>300000</v>
          </cell>
        </row>
        <row r="679">
          <cell r="A679" t="str">
            <v>040104</v>
          </cell>
          <cell r="B679" t="str">
            <v>24</v>
          </cell>
          <cell r="C679" t="str">
            <v>3908809</v>
          </cell>
          <cell r="D679" t="str">
            <v>대리석세면대상판</v>
          </cell>
          <cell r="E679" t="str">
            <v>600*600</v>
          </cell>
          <cell r="F679" t="str">
            <v>EA</v>
          </cell>
          <cell r="G679">
            <v>1</v>
          </cell>
          <cell r="H679">
            <v>150000</v>
          </cell>
        </row>
        <row r="680">
          <cell r="A680" t="str">
            <v>040104</v>
          </cell>
          <cell r="B680" t="str">
            <v>26</v>
          </cell>
          <cell r="C680" t="str">
            <v>3908810</v>
          </cell>
          <cell r="D680" t="str">
            <v>대리석세면대상판</v>
          </cell>
          <cell r="E680" t="str">
            <v>1350*520*40</v>
          </cell>
          <cell r="F680" t="str">
            <v>EA</v>
          </cell>
          <cell r="G680">
            <v>1</v>
          </cell>
          <cell r="H680">
            <v>300000</v>
          </cell>
        </row>
        <row r="681">
          <cell r="A681" t="str">
            <v>040104</v>
          </cell>
          <cell r="B681" t="str">
            <v>28</v>
          </cell>
          <cell r="C681" t="str">
            <v>3908811</v>
          </cell>
          <cell r="D681" t="str">
            <v>대리석세면대상판</v>
          </cell>
          <cell r="E681" t="str">
            <v>1900*520*40</v>
          </cell>
          <cell r="F681" t="str">
            <v>EA</v>
          </cell>
          <cell r="G681">
            <v>2</v>
          </cell>
          <cell r="H681">
            <v>450000</v>
          </cell>
        </row>
        <row r="682">
          <cell r="A682" t="str">
            <v>040104</v>
          </cell>
          <cell r="B682" t="str">
            <v>34</v>
          </cell>
          <cell r="C682" t="str">
            <v>3908812</v>
          </cell>
          <cell r="D682" t="str">
            <v>대리석창대석</v>
          </cell>
          <cell r="E682" t="str">
            <v>180*20</v>
          </cell>
          <cell r="F682" t="str">
            <v>EA</v>
          </cell>
          <cell r="G682">
            <v>4.92</v>
          </cell>
          <cell r="H682">
            <v>57000</v>
          </cell>
        </row>
        <row r="683">
          <cell r="A683" t="str">
            <v>040104</v>
          </cell>
          <cell r="B683" t="str">
            <v>36</v>
          </cell>
          <cell r="C683" t="str">
            <v>3908813</v>
          </cell>
          <cell r="D683" t="str">
            <v>대리석파티션</v>
          </cell>
          <cell r="E683" t="str">
            <v>700*1800*50</v>
          </cell>
          <cell r="F683" t="str">
            <v>EA</v>
          </cell>
          <cell r="G683">
            <v>2</v>
          </cell>
          <cell r="H683">
            <v>190000</v>
          </cell>
        </row>
        <row r="684">
          <cell r="A684" t="str">
            <v>040104</v>
          </cell>
          <cell r="B684" t="str">
            <v>38</v>
          </cell>
          <cell r="C684" t="str">
            <v>3908814</v>
          </cell>
          <cell r="D684" t="str">
            <v>사우나</v>
          </cell>
          <cell r="E684" t="str">
            <v>1000*1645</v>
          </cell>
          <cell r="F684" t="str">
            <v>EA</v>
          </cell>
          <cell r="G684">
            <v>2</v>
          </cell>
          <cell r="H684">
            <v>285000</v>
          </cell>
        </row>
        <row r="685">
          <cell r="A685" t="str">
            <v>040104</v>
          </cell>
          <cell r="B685" t="str">
            <v>2</v>
          </cell>
          <cell r="C685" t="str">
            <v>3910184</v>
          </cell>
          <cell r="D685" t="str">
            <v>붙박이장</v>
          </cell>
          <cell r="E685" t="str">
            <v>640*2050*640</v>
          </cell>
          <cell r="F685" t="str">
            <v>EA</v>
          </cell>
          <cell r="G685">
            <v>18</v>
          </cell>
          <cell r="H685">
            <v>760000</v>
          </cell>
          <cell r="I685">
            <v>0</v>
          </cell>
        </row>
        <row r="686">
          <cell r="A686" t="str">
            <v>040104</v>
          </cell>
          <cell r="B686" t="str">
            <v>4</v>
          </cell>
          <cell r="C686" t="str">
            <v>3910185</v>
          </cell>
          <cell r="D686" t="str">
            <v>붙박이장</v>
          </cell>
          <cell r="E686" t="str">
            <v>1600*2050*640</v>
          </cell>
          <cell r="F686" t="str">
            <v>EA</v>
          </cell>
          <cell r="G686">
            <v>2</v>
          </cell>
          <cell r="H686">
            <v>1520000</v>
          </cell>
        </row>
        <row r="687">
          <cell r="A687" t="str">
            <v>040104</v>
          </cell>
          <cell r="B687" t="str">
            <v>6</v>
          </cell>
          <cell r="C687" t="str">
            <v>3910186</v>
          </cell>
          <cell r="D687" t="str">
            <v>붙박이장</v>
          </cell>
          <cell r="E687" t="str">
            <v>760*2050*800</v>
          </cell>
          <cell r="F687" t="str">
            <v>EA</v>
          </cell>
          <cell r="G687">
            <v>48</v>
          </cell>
          <cell r="H687">
            <v>807500</v>
          </cell>
        </row>
        <row r="688">
          <cell r="A688" t="str">
            <v>040104</v>
          </cell>
          <cell r="B688" t="str">
            <v>8</v>
          </cell>
          <cell r="C688" t="str">
            <v>3910187</v>
          </cell>
          <cell r="D688" t="str">
            <v>붙박이장</v>
          </cell>
          <cell r="E688" t="str">
            <v>800*2050*800</v>
          </cell>
          <cell r="F688" t="str">
            <v>EA</v>
          </cell>
          <cell r="G688">
            <v>50</v>
          </cell>
          <cell r="H688">
            <v>855000</v>
          </cell>
        </row>
        <row r="689">
          <cell r="A689" t="str">
            <v>040104</v>
          </cell>
          <cell r="B689" t="str">
            <v>10</v>
          </cell>
          <cell r="C689" t="str">
            <v>3910188</v>
          </cell>
          <cell r="D689" t="str">
            <v>붙박이장</v>
          </cell>
          <cell r="E689" t="str">
            <v>1300*2050*800</v>
          </cell>
          <cell r="F689" t="str">
            <v>EA</v>
          </cell>
          <cell r="G689">
            <v>10</v>
          </cell>
          <cell r="H689">
            <v>1330000</v>
          </cell>
        </row>
        <row r="690">
          <cell r="A690" t="str">
            <v>040104</v>
          </cell>
          <cell r="B690" t="str">
            <v>12</v>
          </cell>
          <cell r="C690" t="str">
            <v>3910189</v>
          </cell>
          <cell r="D690" t="str">
            <v>붙박이장</v>
          </cell>
          <cell r="E690" t="str">
            <v>1650*750*400</v>
          </cell>
          <cell r="F690" t="str">
            <v>EA</v>
          </cell>
          <cell r="G690">
            <v>3</v>
          </cell>
          <cell r="H690">
            <v>1481000</v>
          </cell>
        </row>
        <row r="691">
          <cell r="A691" t="str">
            <v>040104</v>
          </cell>
          <cell r="B691" t="str">
            <v>14</v>
          </cell>
          <cell r="C691" t="str">
            <v>3910190</v>
          </cell>
          <cell r="D691" t="str">
            <v>붙박이장</v>
          </cell>
          <cell r="E691" t="str">
            <v>840*2050*800</v>
          </cell>
          <cell r="F691" t="str">
            <v>EA</v>
          </cell>
          <cell r="G691">
            <v>3</v>
          </cell>
          <cell r="H691">
            <v>902500</v>
          </cell>
        </row>
        <row r="692">
          <cell r="A692" t="str">
            <v>040104</v>
          </cell>
          <cell r="B692" t="str">
            <v>18</v>
          </cell>
          <cell r="C692" t="str">
            <v>3910191</v>
          </cell>
          <cell r="D692" t="str">
            <v>붙박이장</v>
          </cell>
          <cell r="E692" t="str">
            <v>780*2050*800</v>
          </cell>
          <cell r="F692" t="str">
            <v>EA</v>
          </cell>
          <cell r="G692">
            <v>20</v>
          </cell>
          <cell r="H692">
            <v>807500</v>
          </cell>
        </row>
        <row r="693">
          <cell r="A693" t="str">
            <v>040104</v>
          </cell>
          <cell r="B693" t="str">
            <v>20</v>
          </cell>
          <cell r="C693" t="str">
            <v>3910192</v>
          </cell>
          <cell r="D693" t="str">
            <v>붙박이장</v>
          </cell>
          <cell r="E693" t="str">
            <v>950*2050*600</v>
          </cell>
          <cell r="F693" t="str">
            <v>EA</v>
          </cell>
          <cell r="G693">
            <v>4</v>
          </cell>
          <cell r="H693">
            <v>950000</v>
          </cell>
        </row>
        <row r="694">
          <cell r="A694" t="str">
            <v>040104</v>
          </cell>
          <cell r="B694" t="str">
            <v>22</v>
          </cell>
          <cell r="C694" t="str">
            <v>3910193</v>
          </cell>
          <cell r="D694" t="str">
            <v>붙박이장</v>
          </cell>
          <cell r="E694" t="str">
            <v>1500*2050*600</v>
          </cell>
          <cell r="F694" t="str">
            <v>EA</v>
          </cell>
          <cell r="G694">
            <v>6</v>
          </cell>
          <cell r="H694">
            <v>1425000</v>
          </cell>
        </row>
        <row r="695">
          <cell r="A695" t="str">
            <v>040104</v>
          </cell>
          <cell r="B695" t="str">
            <v>112</v>
          </cell>
          <cell r="C695" t="str">
            <v>3915606</v>
          </cell>
          <cell r="D695" t="str">
            <v>WOODDOOR/FRAME</v>
          </cell>
          <cell r="E695" t="str">
            <v>WD-1,750*2030</v>
          </cell>
          <cell r="F695" t="str">
            <v>개소</v>
          </cell>
          <cell r="G695">
            <v>1</v>
          </cell>
          <cell r="H695">
            <v>665000</v>
          </cell>
        </row>
        <row r="696">
          <cell r="A696" t="str">
            <v>040104</v>
          </cell>
          <cell r="B696" t="str">
            <v>114</v>
          </cell>
          <cell r="C696" t="str">
            <v>3915607</v>
          </cell>
          <cell r="D696" t="str">
            <v>WOODDOOR/FRAME</v>
          </cell>
          <cell r="E696" t="str">
            <v>WD-10,600*2100</v>
          </cell>
          <cell r="F696" t="str">
            <v>개소</v>
          </cell>
          <cell r="G696">
            <v>1</v>
          </cell>
          <cell r="H696">
            <v>570000</v>
          </cell>
        </row>
        <row r="697">
          <cell r="A697" t="str">
            <v>040104</v>
          </cell>
          <cell r="B697" t="str">
            <v>116</v>
          </cell>
          <cell r="C697" t="str">
            <v>3915608</v>
          </cell>
          <cell r="D697" t="str">
            <v>WOODDOOR/FRAME</v>
          </cell>
          <cell r="E697" t="str">
            <v>WD-10A,2340*2050</v>
          </cell>
          <cell r="F697" t="str">
            <v>개소</v>
          </cell>
          <cell r="G697">
            <v>1</v>
          </cell>
          <cell r="H697">
            <v>2185000</v>
          </cell>
        </row>
        <row r="698">
          <cell r="A698" t="str">
            <v>040104</v>
          </cell>
          <cell r="B698" t="str">
            <v>118</v>
          </cell>
          <cell r="C698" t="str">
            <v>3915609</v>
          </cell>
          <cell r="D698" t="str">
            <v>WOODDOOR/FRAME</v>
          </cell>
          <cell r="E698" t="str">
            <v>WD-10W,2200*1745</v>
          </cell>
          <cell r="F698" t="str">
            <v>개소</v>
          </cell>
          <cell r="G698">
            <v>1</v>
          </cell>
          <cell r="H698">
            <v>1330000</v>
          </cell>
        </row>
        <row r="699">
          <cell r="A699" t="str">
            <v>040104</v>
          </cell>
          <cell r="B699" t="str">
            <v>120</v>
          </cell>
          <cell r="C699" t="str">
            <v>3915610</v>
          </cell>
          <cell r="D699" t="str">
            <v>WOODDOOR/FRAME</v>
          </cell>
          <cell r="E699" t="str">
            <v>WD-11,700*2020</v>
          </cell>
          <cell r="F699" t="str">
            <v>개소</v>
          </cell>
          <cell r="G699">
            <v>1</v>
          </cell>
          <cell r="H699">
            <v>665000</v>
          </cell>
        </row>
        <row r="700">
          <cell r="A700" t="str">
            <v>040104</v>
          </cell>
          <cell r="B700" t="str">
            <v>122</v>
          </cell>
          <cell r="C700" t="str">
            <v>3915611</v>
          </cell>
          <cell r="D700" t="str">
            <v>WOODDOOR/FRAME</v>
          </cell>
          <cell r="E700" t="str">
            <v>WD-11A,950*2050</v>
          </cell>
          <cell r="F700" t="str">
            <v>개소</v>
          </cell>
          <cell r="G700">
            <v>1</v>
          </cell>
          <cell r="H700">
            <v>760000</v>
          </cell>
        </row>
        <row r="701">
          <cell r="A701" t="str">
            <v>040104</v>
          </cell>
          <cell r="B701" t="str">
            <v>124</v>
          </cell>
          <cell r="C701" t="str">
            <v>3915612</v>
          </cell>
          <cell r="D701" t="str">
            <v>WOODDOOR/FRAME</v>
          </cell>
          <cell r="E701" t="str">
            <v>WD-11W,2580*1745</v>
          </cell>
          <cell r="F701" t="str">
            <v>개소</v>
          </cell>
          <cell r="G701">
            <v>1</v>
          </cell>
          <cell r="H701">
            <v>1425000</v>
          </cell>
        </row>
        <row r="702">
          <cell r="A702" t="str">
            <v>040104</v>
          </cell>
          <cell r="B702" t="str">
            <v>126</v>
          </cell>
          <cell r="C702" t="str">
            <v>3915613</v>
          </cell>
          <cell r="D702" t="str">
            <v>WOODDOOR/FRAME</v>
          </cell>
          <cell r="E702" t="str">
            <v>WD-12A,2960*2050</v>
          </cell>
          <cell r="F702" t="str">
            <v>개소</v>
          </cell>
          <cell r="G702">
            <v>1</v>
          </cell>
          <cell r="H702">
            <v>2280000</v>
          </cell>
        </row>
        <row r="703">
          <cell r="A703" t="str">
            <v>040104</v>
          </cell>
          <cell r="B703" t="str">
            <v>128</v>
          </cell>
          <cell r="C703" t="str">
            <v>3915614</v>
          </cell>
          <cell r="D703" t="str">
            <v>WOODDOOR/FRAME</v>
          </cell>
          <cell r="E703" t="str">
            <v>WD-12W,2140*1745</v>
          </cell>
          <cell r="F703" t="str">
            <v>개소</v>
          </cell>
          <cell r="G703">
            <v>1</v>
          </cell>
          <cell r="H703">
            <v>1187500</v>
          </cell>
        </row>
        <row r="704">
          <cell r="A704" t="str">
            <v>040104</v>
          </cell>
          <cell r="B704" t="str">
            <v>130</v>
          </cell>
          <cell r="C704" t="str">
            <v>3915615</v>
          </cell>
          <cell r="D704" t="str">
            <v>WOODDOOR/FRAME</v>
          </cell>
          <cell r="E704" t="str">
            <v>WD-13A,1000*2050</v>
          </cell>
          <cell r="F704" t="str">
            <v>개소</v>
          </cell>
          <cell r="G704">
            <v>1</v>
          </cell>
          <cell r="H704">
            <v>855000</v>
          </cell>
        </row>
        <row r="705">
          <cell r="A705" t="str">
            <v>040104</v>
          </cell>
          <cell r="B705" t="str">
            <v>132</v>
          </cell>
          <cell r="C705" t="str">
            <v>3915616</v>
          </cell>
          <cell r="D705" t="str">
            <v>WOODDOOR/FRAME</v>
          </cell>
          <cell r="E705" t="str">
            <v>WD-13W,2400*1745</v>
          </cell>
          <cell r="F705" t="str">
            <v>개소</v>
          </cell>
          <cell r="G705">
            <v>1</v>
          </cell>
          <cell r="H705">
            <v>1377500</v>
          </cell>
        </row>
        <row r="706">
          <cell r="A706" t="str">
            <v>040104</v>
          </cell>
          <cell r="B706" t="str">
            <v>134</v>
          </cell>
          <cell r="C706" t="str">
            <v>3915617</v>
          </cell>
          <cell r="D706" t="str">
            <v>WOODDOOR/FRAME</v>
          </cell>
          <cell r="E706" t="str">
            <v>WD-14A,2960*2050</v>
          </cell>
          <cell r="F706" t="str">
            <v>개소</v>
          </cell>
          <cell r="G706">
            <v>1</v>
          </cell>
          <cell r="H706">
            <v>2280000</v>
          </cell>
        </row>
        <row r="707">
          <cell r="A707" t="str">
            <v>040104</v>
          </cell>
          <cell r="B707" t="str">
            <v>136</v>
          </cell>
          <cell r="C707" t="str">
            <v>3915618</v>
          </cell>
          <cell r="D707" t="str">
            <v>WOODDOOR/FRAME</v>
          </cell>
          <cell r="E707" t="str">
            <v>WD-14W,4300*1745</v>
          </cell>
          <cell r="F707" t="str">
            <v>개소</v>
          </cell>
          <cell r="G707">
            <v>1</v>
          </cell>
          <cell r="H707">
            <v>2517500</v>
          </cell>
        </row>
        <row r="708">
          <cell r="A708" t="str">
            <v>040104</v>
          </cell>
          <cell r="B708" t="str">
            <v>138</v>
          </cell>
          <cell r="C708" t="str">
            <v>3915619</v>
          </cell>
          <cell r="D708" t="str">
            <v>WOODDOOR/FRAME</v>
          </cell>
          <cell r="E708" t="str">
            <v>WD-15A,1700*2050</v>
          </cell>
          <cell r="F708" t="str">
            <v>개소</v>
          </cell>
          <cell r="G708">
            <v>1</v>
          </cell>
          <cell r="H708">
            <v>1520000</v>
          </cell>
        </row>
        <row r="709">
          <cell r="A709" t="str">
            <v>040104</v>
          </cell>
          <cell r="B709" t="str">
            <v>140</v>
          </cell>
          <cell r="C709" t="str">
            <v>3915620</v>
          </cell>
          <cell r="D709" t="str">
            <v>WOODDOOR/FRAME</v>
          </cell>
          <cell r="E709" t="str">
            <v>WD-15W,1600*1745</v>
          </cell>
          <cell r="F709" t="str">
            <v>개소</v>
          </cell>
          <cell r="G709">
            <v>1</v>
          </cell>
          <cell r="H709">
            <v>1187500</v>
          </cell>
        </row>
        <row r="710">
          <cell r="A710" t="str">
            <v>040104</v>
          </cell>
          <cell r="B710" t="str">
            <v>142</v>
          </cell>
          <cell r="C710" t="str">
            <v>3915621</v>
          </cell>
          <cell r="D710" t="str">
            <v>WOODDOOR/FRAME</v>
          </cell>
          <cell r="E710" t="str">
            <v>WD-16A,2160*2050</v>
          </cell>
          <cell r="F710" t="str">
            <v>개소</v>
          </cell>
          <cell r="G710">
            <v>1</v>
          </cell>
          <cell r="H710">
            <v>1995000</v>
          </cell>
          <cell r="J710">
            <v>0</v>
          </cell>
        </row>
        <row r="711">
          <cell r="A711" t="str">
            <v>040104</v>
          </cell>
          <cell r="B711" t="str">
            <v>144</v>
          </cell>
          <cell r="C711" t="str">
            <v>3915622</v>
          </cell>
          <cell r="D711" t="str">
            <v>WOODDOOR/FRAME</v>
          </cell>
          <cell r="E711" t="str">
            <v>WD-16W,1500*1745</v>
          </cell>
          <cell r="F711" t="str">
            <v>개소</v>
          </cell>
          <cell r="G711">
            <v>1</v>
          </cell>
          <cell r="H711">
            <v>1425000</v>
          </cell>
        </row>
        <row r="712">
          <cell r="A712" t="str">
            <v>040104</v>
          </cell>
          <cell r="B712" t="str">
            <v>146</v>
          </cell>
          <cell r="C712" t="str">
            <v>3915623</v>
          </cell>
          <cell r="D712" t="str">
            <v>WOODDOOR/FRAME</v>
          </cell>
          <cell r="E712" t="str">
            <v>WD-17A,1020*2060</v>
          </cell>
          <cell r="F712" t="str">
            <v>개소</v>
          </cell>
          <cell r="G712">
            <v>1</v>
          </cell>
          <cell r="H712">
            <v>855000</v>
          </cell>
        </row>
        <row r="713">
          <cell r="A713" t="str">
            <v>040104</v>
          </cell>
          <cell r="B713" t="str">
            <v>148</v>
          </cell>
          <cell r="C713" t="str">
            <v>3915624</v>
          </cell>
          <cell r="D713" t="str">
            <v>WOODDOOR/FRAME</v>
          </cell>
          <cell r="E713" t="str">
            <v>WD-17W,1500*1745</v>
          </cell>
          <cell r="F713" t="str">
            <v>개소</v>
          </cell>
          <cell r="G713">
            <v>1</v>
          </cell>
          <cell r="H713">
            <v>950000</v>
          </cell>
        </row>
        <row r="714">
          <cell r="A714" t="str">
            <v>040104</v>
          </cell>
          <cell r="B714" t="str">
            <v>150</v>
          </cell>
          <cell r="C714" t="str">
            <v>3915625</v>
          </cell>
          <cell r="D714" t="str">
            <v>WOODDOOR/FRAME</v>
          </cell>
          <cell r="E714" t="str">
            <v>WD-18A,1040*2060</v>
          </cell>
          <cell r="F714" t="str">
            <v>개소</v>
          </cell>
          <cell r="G714">
            <v>1</v>
          </cell>
          <cell r="H714">
            <v>855000</v>
          </cell>
        </row>
        <row r="715">
          <cell r="A715" t="str">
            <v>040104</v>
          </cell>
          <cell r="B715" t="str">
            <v>152</v>
          </cell>
          <cell r="C715" t="str">
            <v>3915626</v>
          </cell>
          <cell r="D715" t="str">
            <v>WOODDOOR/FRAME</v>
          </cell>
          <cell r="E715" t="str">
            <v>WD-18W,1200*1000</v>
          </cell>
          <cell r="F715" t="str">
            <v>개소</v>
          </cell>
          <cell r="G715">
            <v>1</v>
          </cell>
          <cell r="H715">
            <v>950000</v>
          </cell>
        </row>
        <row r="716">
          <cell r="A716" t="str">
            <v>040104</v>
          </cell>
          <cell r="B716" t="str">
            <v>154</v>
          </cell>
          <cell r="C716" t="str">
            <v>3915627</v>
          </cell>
          <cell r="D716" t="str">
            <v>WOODDOOR/FRAME</v>
          </cell>
          <cell r="E716" t="str">
            <v>WD-19A,1760*2060</v>
          </cell>
          <cell r="F716" t="str">
            <v>개소</v>
          </cell>
          <cell r="G716">
            <v>1</v>
          </cell>
          <cell r="H716">
            <v>1520000</v>
          </cell>
        </row>
        <row r="717">
          <cell r="A717" t="str">
            <v>040104</v>
          </cell>
          <cell r="B717" t="str">
            <v>156</v>
          </cell>
          <cell r="C717" t="str">
            <v>3915628</v>
          </cell>
          <cell r="D717" t="str">
            <v>WOODDOOR/FRAME</v>
          </cell>
          <cell r="E717" t="str">
            <v>WD-1A,1050*2020</v>
          </cell>
          <cell r="F717" t="str">
            <v>개소</v>
          </cell>
          <cell r="G717">
            <v>1</v>
          </cell>
          <cell r="H717">
            <v>950000</v>
          </cell>
        </row>
        <row r="718">
          <cell r="A718" t="str">
            <v>040104</v>
          </cell>
          <cell r="B718" t="str">
            <v>158</v>
          </cell>
          <cell r="C718" t="str">
            <v>3915629</v>
          </cell>
          <cell r="D718" t="str">
            <v>WOODDOOR/FRAME</v>
          </cell>
          <cell r="E718" t="str">
            <v>WD-1B,500*2090</v>
          </cell>
          <cell r="F718" t="str">
            <v>개소</v>
          </cell>
          <cell r="G718">
            <v>1</v>
          </cell>
          <cell r="H718">
            <v>570000</v>
          </cell>
        </row>
        <row r="719">
          <cell r="A719" t="str">
            <v>040104</v>
          </cell>
          <cell r="B719" t="str">
            <v>160</v>
          </cell>
          <cell r="C719" t="str">
            <v>3915630</v>
          </cell>
          <cell r="D719" t="str">
            <v>WOODDOOR/FRAME</v>
          </cell>
          <cell r="E719" t="str">
            <v>WD-1W,2600*1745</v>
          </cell>
          <cell r="F719" t="str">
            <v>개소</v>
          </cell>
          <cell r="G719">
            <v>1</v>
          </cell>
          <cell r="H719">
            <v>1377500</v>
          </cell>
        </row>
        <row r="720">
          <cell r="A720" t="str">
            <v>040104</v>
          </cell>
          <cell r="B720" t="str">
            <v>162</v>
          </cell>
          <cell r="C720" t="str">
            <v>3915631</v>
          </cell>
          <cell r="D720" t="str">
            <v>WOODDOOR/FRAME</v>
          </cell>
          <cell r="E720" t="str">
            <v>WD-2,900*2050</v>
          </cell>
          <cell r="F720" t="str">
            <v>개소</v>
          </cell>
          <cell r="G720">
            <v>1</v>
          </cell>
          <cell r="H720">
            <v>760000</v>
          </cell>
        </row>
        <row r="721">
          <cell r="A721" t="str">
            <v>040104</v>
          </cell>
          <cell r="B721" t="str">
            <v>164</v>
          </cell>
          <cell r="C721" t="str">
            <v>3915632</v>
          </cell>
          <cell r="D721" t="str">
            <v>WOODDOOR/FRAME</v>
          </cell>
          <cell r="E721" t="str">
            <v>WD-21A,1120*2060</v>
          </cell>
          <cell r="F721" t="str">
            <v>개소</v>
          </cell>
          <cell r="G721">
            <v>1</v>
          </cell>
          <cell r="H721">
            <v>950000</v>
          </cell>
        </row>
        <row r="722">
          <cell r="A722" t="str">
            <v>040104</v>
          </cell>
          <cell r="B722" t="str">
            <v>166</v>
          </cell>
          <cell r="C722" t="str">
            <v>3915633</v>
          </cell>
          <cell r="D722" t="str">
            <v>WOODDOOR/FRAME</v>
          </cell>
          <cell r="E722" t="str">
            <v>WD-22A,1500*2060</v>
          </cell>
          <cell r="F722" t="str">
            <v>개소</v>
          </cell>
          <cell r="G722">
            <v>1</v>
          </cell>
          <cell r="H722">
            <v>1425000</v>
          </cell>
        </row>
        <row r="723">
          <cell r="A723" t="str">
            <v>040104</v>
          </cell>
          <cell r="B723" t="str">
            <v>168</v>
          </cell>
          <cell r="C723" t="str">
            <v>3915634</v>
          </cell>
          <cell r="D723" t="str">
            <v>WOODDOOR/FRAME</v>
          </cell>
          <cell r="E723" t="str">
            <v>WD-23A,680*2050</v>
          </cell>
          <cell r="F723" t="str">
            <v>개소</v>
          </cell>
          <cell r="G723">
            <v>1</v>
          </cell>
          <cell r="H723">
            <v>570000</v>
          </cell>
          <cell r="J723">
            <v>0</v>
          </cell>
        </row>
        <row r="724">
          <cell r="A724" t="str">
            <v>040104</v>
          </cell>
          <cell r="B724" t="str">
            <v>40</v>
          </cell>
          <cell r="C724" t="str">
            <v>3915635</v>
          </cell>
          <cell r="D724" t="str">
            <v>강화도어</v>
          </cell>
          <cell r="E724" t="str">
            <v>GL-1,600*1800</v>
          </cell>
          <cell r="F724" t="str">
            <v>개소</v>
          </cell>
          <cell r="G724">
            <v>1</v>
          </cell>
          <cell r="H724">
            <v>285000</v>
          </cell>
        </row>
        <row r="725">
          <cell r="A725" t="str">
            <v>040104</v>
          </cell>
          <cell r="B725" t="str">
            <v>42</v>
          </cell>
          <cell r="C725" t="str">
            <v>3915636</v>
          </cell>
          <cell r="D725" t="str">
            <v>스틸도어</v>
          </cell>
          <cell r="E725" t="str">
            <v>ST-1,900*2050</v>
          </cell>
          <cell r="F725" t="str">
            <v>개소</v>
          </cell>
          <cell r="G725">
            <v>1</v>
          </cell>
          <cell r="H725">
            <v>475000</v>
          </cell>
        </row>
        <row r="726">
          <cell r="A726" t="str">
            <v>040104</v>
          </cell>
          <cell r="B726" t="str">
            <v>44</v>
          </cell>
          <cell r="C726" t="str">
            <v>3915637</v>
          </cell>
          <cell r="D726" t="str">
            <v>WOODDOOR/FRAME</v>
          </cell>
          <cell r="E726" t="str">
            <v>1300*2050</v>
          </cell>
          <cell r="F726" t="str">
            <v>개소</v>
          </cell>
          <cell r="G726">
            <v>22</v>
          </cell>
          <cell r="H726">
            <v>950000</v>
          </cell>
        </row>
        <row r="727">
          <cell r="A727" t="str">
            <v>040104</v>
          </cell>
          <cell r="B727" t="str">
            <v>46</v>
          </cell>
          <cell r="C727" t="str">
            <v>3915638</v>
          </cell>
          <cell r="D727" t="str">
            <v>WOODDOOR/FRAME</v>
          </cell>
          <cell r="E727" t="str">
            <v>830*2050</v>
          </cell>
          <cell r="F727" t="str">
            <v>개소</v>
          </cell>
          <cell r="G727">
            <v>1</v>
          </cell>
          <cell r="H727">
            <v>712500</v>
          </cell>
        </row>
        <row r="728">
          <cell r="A728" t="str">
            <v>040104</v>
          </cell>
          <cell r="B728" t="str">
            <v>48</v>
          </cell>
          <cell r="C728" t="str">
            <v>3915639</v>
          </cell>
          <cell r="D728" t="str">
            <v>WOODDOOR/FRAME</v>
          </cell>
          <cell r="E728" t="str">
            <v>680*2050</v>
          </cell>
          <cell r="F728" t="str">
            <v>개소</v>
          </cell>
          <cell r="G728">
            <v>1</v>
          </cell>
          <cell r="H728">
            <v>570000</v>
          </cell>
        </row>
        <row r="729">
          <cell r="A729" t="str">
            <v>040104</v>
          </cell>
          <cell r="B729" t="str">
            <v>50</v>
          </cell>
          <cell r="C729" t="str">
            <v>3915640</v>
          </cell>
          <cell r="D729" t="str">
            <v>WOODDOOR/FRAME</v>
          </cell>
          <cell r="E729" t="str">
            <v>1000*2050</v>
          </cell>
          <cell r="F729" t="str">
            <v>개소</v>
          </cell>
          <cell r="G729">
            <v>1</v>
          </cell>
          <cell r="H729">
            <v>855000</v>
          </cell>
        </row>
        <row r="730">
          <cell r="A730" t="str">
            <v>040104</v>
          </cell>
          <cell r="B730" t="str">
            <v>52</v>
          </cell>
          <cell r="C730" t="str">
            <v>3915641</v>
          </cell>
          <cell r="D730" t="str">
            <v>1100*2100FRAME</v>
          </cell>
          <cell r="E730" t="str">
            <v>1100*2100</v>
          </cell>
          <cell r="F730" t="str">
            <v>개소</v>
          </cell>
          <cell r="G730">
            <v>1</v>
          </cell>
          <cell r="H730">
            <v>855000</v>
          </cell>
        </row>
        <row r="731">
          <cell r="A731" t="str">
            <v>040104</v>
          </cell>
          <cell r="B731" t="str">
            <v>54</v>
          </cell>
          <cell r="C731" t="str">
            <v>3915642</v>
          </cell>
          <cell r="D731" t="str">
            <v>WOODDOOR/FRAME</v>
          </cell>
          <cell r="E731" t="str">
            <v>1200*2050</v>
          </cell>
          <cell r="F731" t="str">
            <v>개소</v>
          </cell>
          <cell r="G731">
            <v>1</v>
          </cell>
          <cell r="H731">
            <v>950000</v>
          </cell>
        </row>
        <row r="732">
          <cell r="A732" t="str">
            <v>040104</v>
          </cell>
          <cell r="B732" t="str">
            <v>56</v>
          </cell>
          <cell r="C732" t="str">
            <v>3915643</v>
          </cell>
          <cell r="D732" t="str">
            <v>WOODDOOR/FRAME</v>
          </cell>
          <cell r="E732" t="str">
            <v>760*2050</v>
          </cell>
          <cell r="F732" t="str">
            <v>개소</v>
          </cell>
          <cell r="G732">
            <v>1</v>
          </cell>
          <cell r="H732">
            <v>712500</v>
          </cell>
        </row>
        <row r="733">
          <cell r="A733" t="str">
            <v>040104</v>
          </cell>
          <cell r="B733" t="str">
            <v>58</v>
          </cell>
          <cell r="C733" t="str">
            <v>3915644</v>
          </cell>
          <cell r="D733" t="str">
            <v>WOODDOOR/FRAME</v>
          </cell>
          <cell r="E733" t="str">
            <v>2400*1745</v>
          </cell>
          <cell r="F733" t="str">
            <v>개소</v>
          </cell>
          <cell r="G733">
            <v>1</v>
          </cell>
          <cell r="H733">
            <v>1425000</v>
          </cell>
        </row>
        <row r="734">
          <cell r="A734" t="str">
            <v>040104</v>
          </cell>
          <cell r="B734" t="str">
            <v>60</v>
          </cell>
          <cell r="C734" t="str">
            <v>3915645</v>
          </cell>
          <cell r="D734" t="str">
            <v>WOODDOOR/FRAME</v>
          </cell>
          <cell r="E734" t="str">
            <v>900*2050</v>
          </cell>
          <cell r="F734" t="str">
            <v>개소</v>
          </cell>
          <cell r="G734">
            <v>1</v>
          </cell>
          <cell r="H734">
            <v>760000</v>
          </cell>
        </row>
        <row r="735">
          <cell r="A735" t="str">
            <v>040104</v>
          </cell>
          <cell r="B735" t="str">
            <v>62</v>
          </cell>
          <cell r="C735" t="str">
            <v>3915646</v>
          </cell>
          <cell r="D735" t="str">
            <v>WOODDOOR/FRAME</v>
          </cell>
          <cell r="E735" t="str">
            <v>1400*2050</v>
          </cell>
          <cell r="F735" t="str">
            <v>개소</v>
          </cell>
          <cell r="G735">
            <v>1</v>
          </cell>
          <cell r="H735">
            <v>1140000</v>
          </cell>
        </row>
        <row r="736">
          <cell r="A736" t="str">
            <v>040104</v>
          </cell>
          <cell r="B736" t="str">
            <v>64</v>
          </cell>
          <cell r="C736" t="str">
            <v>3915647</v>
          </cell>
          <cell r="D736" t="str">
            <v>WOODDOOR/FRAME</v>
          </cell>
          <cell r="E736" t="str">
            <v>960*2100</v>
          </cell>
          <cell r="F736" t="str">
            <v>개소</v>
          </cell>
          <cell r="G736">
            <v>1</v>
          </cell>
          <cell r="H736">
            <v>760000</v>
          </cell>
        </row>
        <row r="737">
          <cell r="A737" t="str">
            <v>040104</v>
          </cell>
          <cell r="B737" t="str">
            <v>66</v>
          </cell>
          <cell r="C737" t="str">
            <v>3915648</v>
          </cell>
          <cell r="D737" t="str">
            <v>WOODDOOR/FRAME</v>
          </cell>
          <cell r="E737" t="str">
            <v>1100*2050</v>
          </cell>
          <cell r="F737" t="str">
            <v>개소</v>
          </cell>
          <cell r="G737">
            <v>1</v>
          </cell>
          <cell r="H737">
            <v>855000</v>
          </cell>
          <cell r="J737">
            <v>0</v>
          </cell>
        </row>
        <row r="738">
          <cell r="A738" t="str">
            <v>040104</v>
          </cell>
          <cell r="B738" t="str">
            <v>68</v>
          </cell>
          <cell r="C738" t="str">
            <v>3915649</v>
          </cell>
          <cell r="D738" t="str">
            <v>WOODDOOR/FRAME</v>
          </cell>
          <cell r="E738" t="str">
            <v>1100*2050</v>
          </cell>
          <cell r="F738" t="str">
            <v>개소</v>
          </cell>
          <cell r="G738">
            <v>1</v>
          </cell>
          <cell r="H738">
            <v>855000</v>
          </cell>
        </row>
        <row r="739">
          <cell r="A739" t="str">
            <v>040104</v>
          </cell>
          <cell r="B739" t="str">
            <v>70</v>
          </cell>
          <cell r="C739" t="str">
            <v>3915650</v>
          </cell>
          <cell r="D739" t="str">
            <v>WOODDOOR/FRAME</v>
          </cell>
          <cell r="E739" t="str">
            <v>1200*2050</v>
          </cell>
          <cell r="F739" t="str">
            <v>개소</v>
          </cell>
          <cell r="G739">
            <v>1</v>
          </cell>
          <cell r="H739">
            <v>950000</v>
          </cell>
        </row>
        <row r="740">
          <cell r="A740" t="str">
            <v>040104</v>
          </cell>
          <cell r="B740" t="str">
            <v>72</v>
          </cell>
          <cell r="C740" t="str">
            <v>3915651</v>
          </cell>
          <cell r="D740" t="str">
            <v>WOODDOOR/FRAME</v>
          </cell>
          <cell r="E740" t="str">
            <v>1400*2050</v>
          </cell>
          <cell r="F740" t="str">
            <v>개소</v>
          </cell>
          <cell r="G740">
            <v>1</v>
          </cell>
          <cell r="H740">
            <v>1140000</v>
          </cell>
        </row>
        <row r="741">
          <cell r="A741" t="str">
            <v>040104</v>
          </cell>
          <cell r="B741" t="str">
            <v>74</v>
          </cell>
          <cell r="C741" t="str">
            <v>3915652</v>
          </cell>
          <cell r="D741" t="str">
            <v>WOODDOOR/FRAME</v>
          </cell>
          <cell r="E741" t="str">
            <v>1305*2050</v>
          </cell>
          <cell r="F741" t="str">
            <v>개소</v>
          </cell>
          <cell r="G741">
            <v>1</v>
          </cell>
          <cell r="H741">
            <v>1187500</v>
          </cell>
        </row>
        <row r="742">
          <cell r="A742" t="str">
            <v>040104</v>
          </cell>
          <cell r="B742" t="str">
            <v>76</v>
          </cell>
          <cell r="C742" t="str">
            <v>3915653</v>
          </cell>
          <cell r="D742" t="str">
            <v>WOODDOOR/FRAME</v>
          </cell>
          <cell r="E742" t="str">
            <v>2560*1750</v>
          </cell>
          <cell r="F742" t="str">
            <v>개소</v>
          </cell>
          <cell r="G742">
            <v>1</v>
          </cell>
          <cell r="H742">
            <v>1425000</v>
          </cell>
        </row>
        <row r="743">
          <cell r="A743" t="str">
            <v>040104</v>
          </cell>
          <cell r="B743" t="str">
            <v>78</v>
          </cell>
          <cell r="C743" t="str">
            <v>3915654</v>
          </cell>
          <cell r="D743" t="str">
            <v>WOODDOOR/FRAME</v>
          </cell>
          <cell r="E743" t="str">
            <v>820*2050</v>
          </cell>
          <cell r="F743" t="str">
            <v>개소</v>
          </cell>
          <cell r="G743">
            <v>1</v>
          </cell>
          <cell r="H743">
            <v>712500</v>
          </cell>
        </row>
        <row r="744">
          <cell r="A744" t="str">
            <v>040104</v>
          </cell>
          <cell r="B744" t="str">
            <v>80</v>
          </cell>
          <cell r="C744" t="str">
            <v>3915655</v>
          </cell>
          <cell r="D744" t="str">
            <v>WOODDOOR/FRAME</v>
          </cell>
          <cell r="E744" t="str">
            <v>910*2060</v>
          </cell>
          <cell r="F744" t="str">
            <v>개소</v>
          </cell>
          <cell r="G744">
            <v>1</v>
          </cell>
          <cell r="H744">
            <v>855000</v>
          </cell>
        </row>
        <row r="745">
          <cell r="A745" t="str">
            <v>040104</v>
          </cell>
          <cell r="B745" t="str">
            <v>82</v>
          </cell>
          <cell r="C745" t="str">
            <v>3915656</v>
          </cell>
          <cell r="D745" t="str">
            <v>WOODDOOR/FRAME</v>
          </cell>
          <cell r="E745" t="str">
            <v>1900*1750</v>
          </cell>
          <cell r="F745" t="str">
            <v>개소</v>
          </cell>
          <cell r="G745">
            <v>1</v>
          </cell>
          <cell r="H745">
            <v>1567500</v>
          </cell>
        </row>
        <row r="746">
          <cell r="A746" t="str">
            <v>040104</v>
          </cell>
          <cell r="B746" t="str">
            <v>84</v>
          </cell>
          <cell r="C746" t="str">
            <v>3915657</v>
          </cell>
          <cell r="D746" t="str">
            <v>WOODDOOR/FRAME</v>
          </cell>
          <cell r="E746" t="str">
            <v>1400*2100</v>
          </cell>
          <cell r="F746" t="str">
            <v>개소</v>
          </cell>
          <cell r="G746">
            <v>1</v>
          </cell>
          <cell r="H746">
            <v>1140000</v>
          </cell>
        </row>
        <row r="747">
          <cell r="A747" t="str">
            <v>040104</v>
          </cell>
          <cell r="B747" t="str">
            <v>86</v>
          </cell>
          <cell r="C747" t="str">
            <v>3915658</v>
          </cell>
          <cell r="D747" t="str">
            <v>WOODDOOR/FRAME</v>
          </cell>
          <cell r="E747" t="str">
            <v>800*2050</v>
          </cell>
          <cell r="F747" t="str">
            <v>개소</v>
          </cell>
          <cell r="G747">
            <v>1</v>
          </cell>
          <cell r="H747">
            <v>712500</v>
          </cell>
          <cell r="I747">
            <v>0</v>
          </cell>
        </row>
        <row r="748">
          <cell r="A748" t="str">
            <v>040104</v>
          </cell>
          <cell r="B748" t="str">
            <v>88</v>
          </cell>
          <cell r="C748" t="str">
            <v>3915659</v>
          </cell>
          <cell r="D748" t="str">
            <v>WOODDOOR/FRAME</v>
          </cell>
          <cell r="E748" t="str">
            <v>3000*1750</v>
          </cell>
          <cell r="F748" t="str">
            <v>개소</v>
          </cell>
          <cell r="G748">
            <v>1</v>
          </cell>
          <cell r="H748">
            <v>1710000</v>
          </cell>
        </row>
        <row r="749">
          <cell r="A749" t="str">
            <v>040104</v>
          </cell>
          <cell r="B749" t="str">
            <v>90</v>
          </cell>
          <cell r="C749" t="str">
            <v>3915660</v>
          </cell>
          <cell r="D749" t="str">
            <v>WOODDOOR/FRAME</v>
          </cell>
          <cell r="E749" t="str">
            <v>900*2100</v>
          </cell>
          <cell r="F749" t="str">
            <v>개소</v>
          </cell>
          <cell r="G749">
            <v>1</v>
          </cell>
          <cell r="H749">
            <v>760000</v>
          </cell>
        </row>
        <row r="750">
          <cell r="A750" t="str">
            <v>040104</v>
          </cell>
          <cell r="B750" t="str">
            <v>92</v>
          </cell>
          <cell r="C750" t="str">
            <v>3915661</v>
          </cell>
          <cell r="D750" t="str">
            <v>WOODDOOR/FRAME</v>
          </cell>
          <cell r="E750" t="str">
            <v>1600*2050</v>
          </cell>
          <cell r="F750" t="str">
            <v>개소</v>
          </cell>
          <cell r="G750">
            <v>1</v>
          </cell>
          <cell r="H750">
            <v>1330000</v>
          </cell>
        </row>
        <row r="751">
          <cell r="A751" t="str">
            <v>040104</v>
          </cell>
          <cell r="B751" t="str">
            <v>94</v>
          </cell>
          <cell r="C751" t="str">
            <v>3915662</v>
          </cell>
          <cell r="D751" t="str">
            <v>WOODDOOR/FRAME</v>
          </cell>
          <cell r="E751" t="str">
            <v>2300*1750</v>
          </cell>
          <cell r="F751" t="str">
            <v>개소</v>
          </cell>
          <cell r="G751">
            <v>1</v>
          </cell>
          <cell r="H751">
            <v>1282500</v>
          </cell>
        </row>
        <row r="752">
          <cell r="A752" t="str">
            <v>040104</v>
          </cell>
          <cell r="B752" t="str">
            <v>96</v>
          </cell>
          <cell r="C752" t="str">
            <v>3915663</v>
          </cell>
          <cell r="D752" t="str">
            <v>WOODDOOR/FRAME</v>
          </cell>
          <cell r="E752" t="str">
            <v>910*2100</v>
          </cell>
          <cell r="F752" t="str">
            <v>개소</v>
          </cell>
          <cell r="G752">
            <v>1</v>
          </cell>
          <cell r="H752">
            <v>760000</v>
          </cell>
        </row>
        <row r="753">
          <cell r="A753" t="str">
            <v>040104</v>
          </cell>
          <cell r="B753" t="str">
            <v>98</v>
          </cell>
          <cell r="C753" t="str">
            <v>3915664</v>
          </cell>
          <cell r="D753" t="str">
            <v>WOODDOOR/FRAME</v>
          </cell>
          <cell r="E753" t="str">
            <v>980*2050</v>
          </cell>
          <cell r="F753" t="str">
            <v>개소</v>
          </cell>
          <cell r="G753">
            <v>1</v>
          </cell>
          <cell r="H753">
            <v>760000</v>
          </cell>
        </row>
        <row r="754">
          <cell r="A754" t="str">
            <v>040104</v>
          </cell>
          <cell r="B754" t="str">
            <v>100</v>
          </cell>
          <cell r="C754" t="str">
            <v>3915665</v>
          </cell>
          <cell r="D754" t="str">
            <v>WOODDOOR/FRAME</v>
          </cell>
          <cell r="E754" t="str">
            <v>2380*1750</v>
          </cell>
          <cell r="F754" t="str">
            <v>개소</v>
          </cell>
          <cell r="G754">
            <v>1</v>
          </cell>
          <cell r="H754">
            <v>1330000</v>
          </cell>
        </row>
        <row r="755">
          <cell r="A755" t="str">
            <v>040104</v>
          </cell>
          <cell r="B755" t="str">
            <v>102</v>
          </cell>
          <cell r="C755" t="str">
            <v>3915666</v>
          </cell>
          <cell r="D755" t="str">
            <v>WOODDOOR/FRAME</v>
          </cell>
          <cell r="E755" t="str">
            <v>750*2100</v>
          </cell>
          <cell r="F755" t="str">
            <v>개소</v>
          </cell>
          <cell r="G755">
            <v>1</v>
          </cell>
          <cell r="H755">
            <v>665000</v>
          </cell>
          <cell r="I755">
            <v>0</v>
          </cell>
          <cell r="J755">
            <v>0</v>
          </cell>
        </row>
        <row r="756">
          <cell r="A756" t="str">
            <v>040104</v>
          </cell>
          <cell r="B756" t="str">
            <v>104</v>
          </cell>
          <cell r="C756" t="str">
            <v>3915667</v>
          </cell>
          <cell r="D756" t="str">
            <v>WOODDOOR/FRAME</v>
          </cell>
          <cell r="E756" t="str">
            <v>3880*2050</v>
          </cell>
          <cell r="F756" t="str">
            <v>개소</v>
          </cell>
          <cell r="G756">
            <v>1</v>
          </cell>
          <cell r="H756">
            <v>3040000</v>
          </cell>
        </row>
        <row r="757">
          <cell r="A757" t="str">
            <v>040104</v>
          </cell>
          <cell r="B757" t="str">
            <v>106</v>
          </cell>
          <cell r="C757" t="str">
            <v>3915668</v>
          </cell>
          <cell r="D757" t="str">
            <v>WOODDOOR/FRAME</v>
          </cell>
          <cell r="E757" t="str">
            <v>700*2100</v>
          </cell>
          <cell r="F757" t="str">
            <v>개소</v>
          </cell>
          <cell r="G757">
            <v>1</v>
          </cell>
          <cell r="H757">
            <v>665000</v>
          </cell>
        </row>
        <row r="758">
          <cell r="A758" t="str">
            <v>040104</v>
          </cell>
          <cell r="B758" t="str">
            <v>108</v>
          </cell>
          <cell r="C758" t="str">
            <v>3915669</v>
          </cell>
          <cell r="D758" t="str">
            <v>WOODDOOR/FRAME</v>
          </cell>
          <cell r="E758" t="str">
            <v>910*2060</v>
          </cell>
          <cell r="F758" t="str">
            <v>개소</v>
          </cell>
          <cell r="G758">
            <v>1</v>
          </cell>
          <cell r="H758">
            <v>760000</v>
          </cell>
          <cell r="J758">
            <v>0</v>
          </cell>
        </row>
        <row r="759">
          <cell r="A759" t="str">
            <v>040104</v>
          </cell>
          <cell r="B759" t="str">
            <v>110</v>
          </cell>
          <cell r="C759" t="str">
            <v>3915670</v>
          </cell>
          <cell r="D759" t="str">
            <v>WOODDOOR/FRAME</v>
          </cell>
          <cell r="E759" t="str">
            <v>2400*1750</v>
          </cell>
          <cell r="F759" t="str">
            <v>개소</v>
          </cell>
          <cell r="G759">
            <v>1</v>
          </cell>
          <cell r="H759">
            <v>1330000</v>
          </cell>
        </row>
        <row r="760">
          <cell r="A760" t="str">
            <v>040105</v>
          </cell>
          <cell r="B760" t="str">
            <v>7</v>
          </cell>
          <cell r="C760" t="str">
            <v>4203037</v>
          </cell>
          <cell r="D760" t="str">
            <v>휴지걸이 (14,18,23평형)</v>
          </cell>
          <cell r="E760" t="str">
            <v>BP-301</v>
          </cell>
          <cell r="F760" t="str">
            <v>EA</v>
          </cell>
          <cell r="G760">
            <v>69</v>
          </cell>
          <cell r="H760">
            <v>27800</v>
          </cell>
          <cell r="I760">
            <v>0</v>
          </cell>
          <cell r="J760">
            <v>0</v>
          </cell>
        </row>
        <row r="761">
          <cell r="A761" t="str">
            <v>040105</v>
          </cell>
          <cell r="B761" t="str">
            <v>8</v>
          </cell>
          <cell r="C761" t="str">
            <v>4203038</v>
          </cell>
          <cell r="D761" t="str">
            <v>수건선반 (14,18,23평형)</v>
          </cell>
          <cell r="E761" t="str">
            <v>BS-03</v>
          </cell>
          <cell r="F761" t="str">
            <v>EA</v>
          </cell>
          <cell r="G761">
            <v>69</v>
          </cell>
          <cell r="H761">
            <v>15600</v>
          </cell>
          <cell r="I761">
            <v>0</v>
          </cell>
          <cell r="J761">
            <v>0</v>
          </cell>
        </row>
        <row r="762">
          <cell r="A762" t="str">
            <v>040105</v>
          </cell>
          <cell r="B762" t="str">
            <v>9</v>
          </cell>
          <cell r="C762" t="str">
            <v>4203039</v>
          </cell>
          <cell r="D762" t="str">
            <v>샤워커텐 (14,18,23평형)</v>
          </cell>
          <cell r="E762" t="str">
            <v>SR-101</v>
          </cell>
          <cell r="F762" t="str">
            <v>EA</v>
          </cell>
          <cell r="G762">
            <v>42</v>
          </cell>
          <cell r="H762">
            <v>6100</v>
          </cell>
          <cell r="I762">
            <v>0</v>
          </cell>
          <cell r="J762">
            <v>0</v>
          </cell>
        </row>
        <row r="763">
          <cell r="A763" t="str">
            <v>040105</v>
          </cell>
          <cell r="B763" t="str">
            <v>10</v>
          </cell>
          <cell r="C763" t="str">
            <v>4203040</v>
          </cell>
          <cell r="D763" t="str">
            <v>샤워파티션(14,18,23평형)</v>
          </cell>
          <cell r="E763" t="str">
            <v>AJL-01</v>
          </cell>
          <cell r="F763" t="str">
            <v>EA</v>
          </cell>
          <cell r="G763">
            <v>2</v>
          </cell>
          <cell r="H763">
            <v>551000</v>
          </cell>
          <cell r="I763">
            <v>0</v>
          </cell>
          <cell r="J763">
            <v>0</v>
          </cell>
        </row>
        <row r="764">
          <cell r="A764" t="str">
            <v>040105</v>
          </cell>
          <cell r="B764" t="str">
            <v>11</v>
          </cell>
          <cell r="C764" t="str">
            <v>4203041</v>
          </cell>
          <cell r="D764" t="str">
            <v>부스샤워 (14,18,23평형)</v>
          </cell>
          <cell r="E764" t="str">
            <v>RBJ-600C</v>
          </cell>
          <cell r="F764" t="str">
            <v>EA</v>
          </cell>
          <cell r="G764">
            <v>2</v>
          </cell>
          <cell r="H764">
            <v>98700</v>
          </cell>
          <cell r="I764">
            <v>0</v>
          </cell>
          <cell r="J764">
            <v>0</v>
          </cell>
        </row>
        <row r="765">
          <cell r="A765" t="str">
            <v>040105</v>
          </cell>
          <cell r="B765" t="str">
            <v>12</v>
          </cell>
          <cell r="C765" t="str">
            <v>4203042</v>
          </cell>
          <cell r="D765" t="str">
            <v>샤워부스기 (40,50평형)</v>
          </cell>
          <cell r="E765" t="str">
            <v>RBT-200A</v>
          </cell>
          <cell r="F765" t="str">
            <v>EA</v>
          </cell>
          <cell r="G765">
            <v>1</v>
          </cell>
          <cell r="H765">
            <v>75000</v>
          </cell>
          <cell r="I765">
            <v>0</v>
          </cell>
          <cell r="J765">
            <v>0</v>
          </cell>
        </row>
        <row r="766">
          <cell r="A766" t="str">
            <v>040105</v>
          </cell>
          <cell r="B766" t="str">
            <v>13</v>
          </cell>
          <cell r="C766" t="str">
            <v>4203043</v>
          </cell>
          <cell r="D766" t="str">
            <v>휴지걸이   (40,50평형)</v>
          </cell>
          <cell r="E766" t="str">
            <v>BM-4000</v>
          </cell>
          <cell r="F766" t="str">
            <v>EA</v>
          </cell>
          <cell r="G766">
            <v>4</v>
          </cell>
          <cell r="H766">
            <v>13700</v>
          </cell>
          <cell r="I766">
            <v>0</v>
          </cell>
          <cell r="J766">
            <v>0</v>
          </cell>
        </row>
        <row r="767">
          <cell r="A767" t="str">
            <v>040105</v>
          </cell>
          <cell r="B767" t="str">
            <v>14</v>
          </cell>
          <cell r="C767" t="str">
            <v>4203044</v>
          </cell>
          <cell r="D767" t="str">
            <v>수건걸이   (40,50평형)</v>
          </cell>
          <cell r="E767" t="str">
            <v>BM-4000</v>
          </cell>
          <cell r="F767" t="str">
            <v>EA</v>
          </cell>
          <cell r="G767">
            <v>4</v>
          </cell>
          <cell r="H767">
            <v>19000</v>
          </cell>
          <cell r="I767">
            <v>0</v>
          </cell>
          <cell r="J767">
            <v>0</v>
          </cell>
        </row>
        <row r="768">
          <cell r="A768" t="str">
            <v>040105</v>
          </cell>
          <cell r="B768" t="str">
            <v>15</v>
          </cell>
          <cell r="C768" t="str">
            <v>4203045</v>
          </cell>
          <cell r="D768" t="str">
            <v>비누대     (40,50평형)</v>
          </cell>
          <cell r="E768" t="str">
            <v>BM-4000</v>
          </cell>
          <cell r="F768" t="str">
            <v>EA</v>
          </cell>
          <cell r="G768">
            <v>1</v>
          </cell>
          <cell r="H768">
            <v>10000</v>
          </cell>
          <cell r="I768">
            <v>0</v>
          </cell>
          <cell r="J768">
            <v>0</v>
          </cell>
        </row>
        <row r="769">
          <cell r="A769" t="str">
            <v>040105</v>
          </cell>
          <cell r="B769" t="str">
            <v>16</v>
          </cell>
          <cell r="C769" t="str">
            <v>4203046</v>
          </cell>
          <cell r="D769" t="str">
            <v>컵대       (40,50평형)</v>
          </cell>
          <cell r="E769" t="str">
            <v>BM-4000</v>
          </cell>
          <cell r="F769" t="str">
            <v>EA</v>
          </cell>
          <cell r="G769">
            <v>1</v>
          </cell>
          <cell r="H769">
            <v>11000</v>
          </cell>
          <cell r="I769">
            <v>0</v>
          </cell>
          <cell r="J769">
            <v>0</v>
          </cell>
        </row>
        <row r="770">
          <cell r="A770" t="str">
            <v>040105</v>
          </cell>
          <cell r="B770" t="str">
            <v>17</v>
          </cell>
          <cell r="C770" t="str">
            <v>4203047</v>
          </cell>
          <cell r="D770" t="str">
            <v>수건선반   (40,50평형)</v>
          </cell>
          <cell r="E770" t="str">
            <v>BS-03</v>
          </cell>
          <cell r="F770" t="str">
            <v>EA</v>
          </cell>
          <cell r="G770">
            <v>1</v>
          </cell>
          <cell r="H770">
            <v>16000</v>
          </cell>
          <cell r="I770">
            <v>0</v>
          </cell>
          <cell r="J770">
            <v>0</v>
          </cell>
        </row>
        <row r="771">
          <cell r="A771" t="str">
            <v>050101</v>
          </cell>
          <cell r="B771" t="str">
            <v>10</v>
          </cell>
          <cell r="C771" t="str">
            <v>3913167</v>
          </cell>
          <cell r="D771" t="str">
            <v>ST'L 단높임</v>
          </cell>
          <cell r="E771" t="str">
            <v>T=2.0,H=300</v>
          </cell>
          <cell r="F771" t="str">
            <v>M</v>
          </cell>
          <cell r="G771">
            <v>10.99</v>
          </cell>
          <cell r="H771">
            <v>42750</v>
          </cell>
        </row>
        <row r="772">
          <cell r="A772" t="str">
            <v>050101</v>
          </cell>
          <cell r="B772" t="str">
            <v>11</v>
          </cell>
          <cell r="C772" t="str">
            <v>4904152</v>
          </cell>
          <cell r="D772" t="str">
            <v>콘크리트</v>
          </cell>
          <cell r="E772" t="str">
            <v>1:3:6(인력비빔)</v>
          </cell>
          <cell r="F772" t="str">
            <v>M3</v>
          </cell>
          <cell r="G772">
            <v>2.8839999999999999</v>
          </cell>
          <cell r="H772">
            <v>21926</v>
          </cell>
          <cell r="I772">
            <v>88651</v>
          </cell>
          <cell r="J772">
            <v>5461</v>
          </cell>
        </row>
        <row r="773">
          <cell r="A773" t="str">
            <v>050101</v>
          </cell>
          <cell r="B773" t="str">
            <v>3</v>
          </cell>
          <cell r="C773" t="str">
            <v>4908023</v>
          </cell>
          <cell r="D773" t="str">
            <v>석재붙임</v>
          </cell>
          <cell r="E773" t="str">
            <v>ST-1,W=300</v>
          </cell>
          <cell r="F773" t="str">
            <v>M</v>
          </cell>
          <cell r="G773">
            <v>21.68</v>
          </cell>
          <cell r="H773">
            <v>23400</v>
          </cell>
          <cell r="I773">
            <v>10820</v>
          </cell>
          <cell r="J773">
            <v>0</v>
          </cell>
        </row>
        <row r="774">
          <cell r="A774" t="str">
            <v>050101</v>
          </cell>
          <cell r="B774" t="str">
            <v>15</v>
          </cell>
          <cell r="C774" t="str">
            <v>4908040</v>
          </cell>
          <cell r="D774" t="str">
            <v>석재붙임 (ST-2,ROUND)</v>
          </cell>
          <cell r="E774" t="str">
            <v>T=20,W=300</v>
          </cell>
          <cell r="F774" t="str">
            <v>M</v>
          </cell>
          <cell r="G774">
            <v>11</v>
          </cell>
          <cell r="H774">
            <v>35100</v>
          </cell>
          <cell r="I774">
            <v>10280</v>
          </cell>
          <cell r="J774">
            <v>0</v>
          </cell>
        </row>
        <row r="775">
          <cell r="A775" t="str">
            <v>050101</v>
          </cell>
          <cell r="B775" t="str">
            <v>14</v>
          </cell>
          <cell r="C775" t="str">
            <v>4909053</v>
          </cell>
          <cell r="D775" t="str">
            <v>타일붙임(HB-77S 8551)</v>
          </cell>
          <cell r="E775" t="str">
            <v>TL-4</v>
          </cell>
          <cell r="F775" t="str">
            <v>M2</v>
          </cell>
          <cell r="G775">
            <v>12.9</v>
          </cell>
          <cell r="H775">
            <v>18324</v>
          </cell>
          <cell r="I775">
            <v>19902</v>
          </cell>
          <cell r="J775">
            <v>220</v>
          </cell>
        </row>
        <row r="776">
          <cell r="A776" t="str">
            <v>050101</v>
          </cell>
          <cell r="B776" t="str">
            <v>5</v>
          </cell>
          <cell r="C776" t="str">
            <v>4909662</v>
          </cell>
          <cell r="D776" t="str">
            <v>붙임몰탈</v>
          </cell>
          <cell r="F776" t="str">
            <v>M2</v>
          </cell>
          <cell r="G776">
            <v>117.21</v>
          </cell>
          <cell r="H776">
            <v>1043</v>
          </cell>
          <cell r="I776">
            <v>851</v>
          </cell>
          <cell r="J776">
            <v>212</v>
          </cell>
        </row>
        <row r="777">
          <cell r="A777" t="str">
            <v>050101</v>
          </cell>
          <cell r="B777" t="str">
            <v>12</v>
          </cell>
          <cell r="C777" t="str">
            <v>4910002</v>
          </cell>
          <cell r="D777" t="str">
            <v>마루틀설치</v>
          </cell>
          <cell r="E777" t="str">
            <v>90*90 900*900</v>
          </cell>
          <cell r="F777" t="str">
            <v>M2</v>
          </cell>
          <cell r="G777">
            <v>31.58</v>
          </cell>
          <cell r="H777">
            <v>5595</v>
          </cell>
          <cell r="I777">
            <v>4922</v>
          </cell>
          <cell r="J777">
            <v>0</v>
          </cell>
        </row>
        <row r="778">
          <cell r="A778" t="str">
            <v>050101</v>
          </cell>
          <cell r="B778" t="str">
            <v>16</v>
          </cell>
          <cell r="C778" t="str">
            <v>4910059</v>
          </cell>
          <cell r="D778" t="str">
            <v>WOOD FLOORING(체리,중보행용)</v>
          </cell>
          <cell r="E778" t="str">
            <v>WF-4</v>
          </cell>
          <cell r="F778" t="str">
            <v>M2</v>
          </cell>
          <cell r="G778">
            <v>30.78</v>
          </cell>
          <cell r="H778">
            <v>69553</v>
          </cell>
          <cell r="I778">
            <v>6992</v>
          </cell>
          <cell r="J778">
            <v>0</v>
          </cell>
        </row>
        <row r="779">
          <cell r="A779" t="str">
            <v>050101</v>
          </cell>
          <cell r="B779" t="str">
            <v>13</v>
          </cell>
          <cell r="C779" t="str">
            <v>4910067</v>
          </cell>
          <cell r="D779" t="str">
            <v>합판붙임</v>
          </cell>
          <cell r="E779" t="str">
            <v>T=9</v>
          </cell>
          <cell r="F779" t="str">
            <v>M2</v>
          </cell>
          <cell r="G779">
            <v>63.16</v>
          </cell>
          <cell r="H779">
            <v>4000</v>
          </cell>
          <cell r="I779">
            <v>6633</v>
          </cell>
          <cell r="J779">
            <v>0</v>
          </cell>
        </row>
        <row r="780">
          <cell r="A780" t="str">
            <v>050101</v>
          </cell>
          <cell r="B780" t="str">
            <v>4</v>
          </cell>
          <cell r="C780" t="str">
            <v>4913020</v>
          </cell>
          <cell r="D780" t="str">
            <v>황동줄눈대설치</v>
          </cell>
          <cell r="E780" t="str">
            <v>4.5*2.5*12</v>
          </cell>
          <cell r="F780" t="str">
            <v>M</v>
          </cell>
          <cell r="G780">
            <v>61.73</v>
          </cell>
          <cell r="H780">
            <v>315</v>
          </cell>
          <cell r="I780">
            <v>2767</v>
          </cell>
          <cell r="J780">
            <v>0</v>
          </cell>
        </row>
        <row r="781">
          <cell r="A781" t="str">
            <v>050101</v>
          </cell>
          <cell r="B781" t="str">
            <v>1</v>
          </cell>
          <cell r="C781" t="str">
            <v>4917275</v>
          </cell>
          <cell r="D781" t="str">
            <v>카펫트타일붙이기</v>
          </cell>
          <cell r="E781" t="str">
            <v>CT-3 ,500*500</v>
          </cell>
          <cell r="F781" t="str">
            <v>M2</v>
          </cell>
          <cell r="G781">
            <v>191.8</v>
          </cell>
          <cell r="H781">
            <v>42216</v>
          </cell>
          <cell r="I781">
            <v>4912</v>
          </cell>
          <cell r="J781">
            <v>0</v>
          </cell>
        </row>
        <row r="782">
          <cell r="A782" t="str">
            <v>050101</v>
          </cell>
          <cell r="B782" t="str">
            <v>7</v>
          </cell>
          <cell r="C782" t="str">
            <v>9010001</v>
          </cell>
          <cell r="D782" t="str">
            <v>석재붙임30T</v>
          </cell>
          <cell r="E782" t="str">
            <v>ST-1,가평석</v>
          </cell>
          <cell r="F782" t="str">
            <v>M2</v>
          </cell>
          <cell r="G782">
            <v>82.63</v>
          </cell>
          <cell r="H782">
            <v>89870</v>
          </cell>
          <cell r="I782">
            <v>28398</v>
          </cell>
          <cell r="J782">
            <v>0</v>
          </cell>
        </row>
        <row r="783">
          <cell r="A783" t="str">
            <v>050102</v>
          </cell>
          <cell r="B783" t="str">
            <v>12</v>
          </cell>
          <cell r="C783" t="str">
            <v>3908022</v>
          </cell>
          <cell r="D783" t="str">
            <v>석재몰딩</v>
          </cell>
          <cell r="E783" t="str">
            <v>30*30</v>
          </cell>
          <cell r="F783" t="str">
            <v>M</v>
          </cell>
          <cell r="G783">
            <v>51.1</v>
          </cell>
          <cell r="H783">
            <v>61750</v>
          </cell>
        </row>
        <row r="784">
          <cell r="A784" t="str">
            <v>050102</v>
          </cell>
          <cell r="B784" t="str">
            <v>14</v>
          </cell>
          <cell r="C784" t="str">
            <v>3908199</v>
          </cell>
          <cell r="D784" t="str">
            <v>마블세면대상판</v>
          </cell>
          <cell r="E784" t="str">
            <v>W=550</v>
          </cell>
          <cell r="F784" t="str">
            <v>M</v>
          </cell>
          <cell r="G784">
            <v>5.6</v>
          </cell>
          <cell r="H784">
            <v>218500</v>
          </cell>
        </row>
        <row r="785">
          <cell r="A785" t="str">
            <v>050102</v>
          </cell>
          <cell r="B785" t="str">
            <v>7</v>
          </cell>
          <cell r="C785" t="str">
            <v>3910178</v>
          </cell>
          <cell r="D785" t="str">
            <v>목조창틀설치</v>
          </cell>
          <cell r="E785" t="str">
            <v>500*300</v>
          </cell>
          <cell r="F785" t="str">
            <v>M</v>
          </cell>
          <cell r="G785">
            <v>72.5</v>
          </cell>
          <cell r="H785">
            <v>90000</v>
          </cell>
        </row>
        <row r="786">
          <cell r="A786" t="str">
            <v>050102</v>
          </cell>
          <cell r="B786" t="str">
            <v>29</v>
          </cell>
          <cell r="C786" t="str">
            <v>3910194</v>
          </cell>
          <cell r="D786" t="str">
            <v>목조기둥틀설치(원형)</v>
          </cell>
          <cell r="E786" t="str">
            <v>45*45,450*450</v>
          </cell>
          <cell r="F786" t="str">
            <v>M2</v>
          </cell>
          <cell r="G786">
            <v>21.98</v>
          </cell>
          <cell r="H786">
            <v>100000</v>
          </cell>
        </row>
        <row r="787">
          <cell r="A787" t="str">
            <v>050102</v>
          </cell>
          <cell r="B787" t="str">
            <v>26</v>
          </cell>
          <cell r="C787" t="str">
            <v>3910197</v>
          </cell>
          <cell r="D787" t="str">
            <v>WOOD TRIM</v>
          </cell>
          <cell r="E787" t="str">
            <v>120*120</v>
          </cell>
          <cell r="F787" t="str">
            <v>M</v>
          </cell>
          <cell r="G787">
            <v>26.8</v>
          </cell>
          <cell r="H787">
            <v>30000</v>
          </cell>
        </row>
        <row r="788">
          <cell r="A788" t="str">
            <v>050102</v>
          </cell>
          <cell r="B788" t="str">
            <v>35</v>
          </cell>
          <cell r="C788" t="str">
            <v>3913268</v>
          </cell>
          <cell r="D788" t="str">
            <v>SUS FRAME</v>
          </cell>
          <cell r="F788" t="str">
            <v>M</v>
          </cell>
          <cell r="G788">
            <v>11.4</v>
          </cell>
          <cell r="H788">
            <v>32000</v>
          </cell>
        </row>
        <row r="789">
          <cell r="A789" t="str">
            <v>050102</v>
          </cell>
          <cell r="B789" t="str">
            <v>30</v>
          </cell>
          <cell r="C789" t="str">
            <v>4908154</v>
          </cell>
          <cell r="D789" t="str">
            <v>석재칸막이(화장실)</v>
          </cell>
          <cell r="E789" t="str">
            <v>ST-2,T=40</v>
          </cell>
          <cell r="F789" t="str">
            <v>M2</v>
          </cell>
          <cell r="G789">
            <v>1.2</v>
          </cell>
          <cell r="H789">
            <v>157500</v>
          </cell>
          <cell r="I789">
            <v>104244</v>
          </cell>
          <cell r="J789">
            <v>0</v>
          </cell>
        </row>
        <row r="790">
          <cell r="A790" t="str">
            <v>050102</v>
          </cell>
          <cell r="B790" t="str">
            <v>19</v>
          </cell>
          <cell r="C790" t="str">
            <v>4908156</v>
          </cell>
          <cell r="D790" t="str">
            <v>석재붙임</v>
          </cell>
          <cell r="E790" t="str">
            <v>ST-1,T=10</v>
          </cell>
          <cell r="F790" t="str">
            <v>M2</v>
          </cell>
          <cell r="G790">
            <v>12.43</v>
          </cell>
          <cell r="H790">
            <v>68200</v>
          </cell>
          <cell r="I790">
            <v>32892</v>
          </cell>
          <cell r="J790">
            <v>0</v>
          </cell>
        </row>
        <row r="791">
          <cell r="A791" t="str">
            <v>050102</v>
          </cell>
          <cell r="B791" t="str">
            <v>17</v>
          </cell>
          <cell r="C791" t="str">
            <v>4908157</v>
          </cell>
          <cell r="D791" t="str">
            <v>석재붙임</v>
          </cell>
          <cell r="E791" t="str">
            <v>ST-1-1,T=10</v>
          </cell>
          <cell r="F791" t="str">
            <v>M2</v>
          </cell>
          <cell r="G791">
            <v>11.96</v>
          </cell>
          <cell r="H791">
            <v>68200</v>
          </cell>
          <cell r="I791">
            <v>32892</v>
          </cell>
          <cell r="J791">
            <v>0</v>
          </cell>
        </row>
        <row r="792">
          <cell r="A792" t="str">
            <v>050102</v>
          </cell>
          <cell r="B792" t="str">
            <v>10</v>
          </cell>
          <cell r="C792" t="str">
            <v>4908796</v>
          </cell>
          <cell r="D792" t="str">
            <v>석재붙임(레드웨이브 벽체)</v>
          </cell>
          <cell r="E792" t="str">
            <v>ST-2</v>
          </cell>
          <cell r="F792" t="str">
            <v>M2</v>
          </cell>
          <cell r="G792">
            <v>106.2</v>
          </cell>
          <cell r="H792">
            <v>99526</v>
          </cell>
          <cell r="I792">
            <v>45040</v>
          </cell>
          <cell r="J792">
            <v>0</v>
          </cell>
        </row>
        <row r="793">
          <cell r="A793" t="str">
            <v>050102</v>
          </cell>
          <cell r="B793" t="str">
            <v>4</v>
          </cell>
          <cell r="C793" t="str">
            <v>4908800</v>
          </cell>
          <cell r="D793" t="str">
            <v>석재걸레받이(H=100)</v>
          </cell>
          <cell r="E793" t="str">
            <v>ST-2</v>
          </cell>
          <cell r="F793" t="str">
            <v>M</v>
          </cell>
          <cell r="G793">
            <v>215.5</v>
          </cell>
          <cell r="H793">
            <v>18526</v>
          </cell>
          <cell r="I793">
            <v>11789</v>
          </cell>
          <cell r="J793">
            <v>0</v>
          </cell>
        </row>
        <row r="794">
          <cell r="A794" t="str">
            <v>050102</v>
          </cell>
          <cell r="B794" t="str">
            <v>5</v>
          </cell>
          <cell r="C794" t="str">
            <v>4908801</v>
          </cell>
          <cell r="D794" t="str">
            <v>석재걸레받이(H=100)</v>
          </cell>
          <cell r="E794" t="str">
            <v>ST-2 (ROUND)</v>
          </cell>
          <cell r="F794" t="str">
            <v>M</v>
          </cell>
          <cell r="G794">
            <v>11</v>
          </cell>
          <cell r="H794">
            <v>40726</v>
          </cell>
          <cell r="I794">
            <v>19157</v>
          </cell>
          <cell r="J794">
            <v>0</v>
          </cell>
        </row>
        <row r="795">
          <cell r="A795" t="str">
            <v>050102</v>
          </cell>
          <cell r="B795" t="str">
            <v>24</v>
          </cell>
          <cell r="C795" t="str">
            <v>4910018</v>
          </cell>
          <cell r="D795" t="str">
            <v>WOOD TRIM</v>
          </cell>
          <cell r="E795" t="str">
            <v>20*20</v>
          </cell>
          <cell r="F795" t="str">
            <v>M</v>
          </cell>
          <cell r="G795">
            <v>128.25</v>
          </cell>
          <cell r="H795">
            <v>2152</v>
          </cell>
          <cell r="I795">
            <v>5036</v>
          </cell>
          <cell r="J795">
            <v>0</v>
          </cell>
        </row>
        <row r="796">
          <cell r="A796" t="str">
            <v>050102</v>
          </cell>
          <cell r="B796" t="str">
            <v>22</v>
          </cell>
          <cell r="C796" t="str">
            <v>4910039</v>
          </cell>
          <cell r="D796" t="str">
            <v>합판보강띠장</v>
          </cell>
          <cell r="E796" t="str">
            <v>T=9</v>
          </cell>
          <cell r="F796" t="str">
            <v>M2</v>
          </cell>
          <cell r="G796">
            <v>214.46</v>
          </cell>
          <cell r="H796">
            <v>1669</v>
          </cell>
          <cell r="I796">
            <v>6633</v>
          </cell>
          <cell r="J796">
            <v>0</v>
          </cell>
        </row>
        <row r="797">
          <cell r="A797" t="str">
            <v>050102</v>
          </cell>
          <cell r="B797" t="str">
            <v>27</v>
          </cell>
          <cell r="C797" t="str">
            <v>4910040</v>
          </cell>
          <cell r="D797" t="str">
            <v>합판붙이기</v>
          </cell>
          <cell r="E797" t="str">
            <v>벽체 T=5.0MM</v>
          </cell>
          <cell r="F797" t="str">
            <v>M2</v>
          </cell>
          <cell r="G797">
            <v>43.96</v>
          </cell>
          <cell r="H797">
            <v>2409</v>
          </cell>
          <cell r="I797">
            <v>6633</v>
          </cell>
          <cell r="J797">
            <v>0</v>
          </cell>
        </row>
        <row r="798">
          <cell r="A798" t="str">
            <v>050102</v>
          </cell>
          <cell r="B798" t="str">
            <v>18</v>
          </cell>
          <cell r="C798" t="str">
            <v>4910053</v>
          </cell>
          <cell r="D798" t="str">
            <v>석고보드 취부(벽체,바탕)</v>
          </cell>
          <cell r="E798" t="str">
            <v>T=9*1PLY</v>
          </cell>
          <cell r="F798" t="str">
            <v>M2</v>
          </cell>
          <cell r="G798">
            <v>437.49</v>
          </cell>
          <cell r="H798">
            <v>1284</v>
          </cell>
          <cell r="I798">
            <v>3764</v>
          </cell>
          <cell r="J798">
            <v>0</v>
          </cell>
        </row>
        <row r="799">
          <cell r="A799" t="str">
            <v>050102</v>
          </cell>
          <cell r="B799" t="str">
            <v>21</v>
          </cell>
          <cell r="C799" t="str">
            <v>4910054</v>
          </cell>
          <cell r="D799" t="str">
            <v>석고보드 취부(벽체,치장)</v>
          </cell>
          <cell r="E799" t="str">
            <v>T=9*1PLY</v>
          </cell>
          <cell r="F799" t="str">
            <v>M2</v>
          </cell>
          <cell r="G799">
            <v>437.49</v>
          </cell>
          <cell r="H799">
            <v>1284</v>
          </cell>
          <cell r="I799">
            <v>7528</v>
          </cell>
          <cell r="J799">
            <v>0</v>
          </cell>
        </row>
        <row r="800">
          <cell r="A800" t="str">
            <v>050102</v>
          </cell>
          <cell r="B800" t="str">
            <v>20</v>
          </cell>
          <cell r="C800" t="str">
            <v>4910067</v>
          </cell>
          <cell r="D800" t="str">
            <v>합판붙임</v>
          </cell>
          <cell r="E800" t="str">
            <v>T=9</v>
          </cell>
          <cell r="F800" t="str">
            <v>M2</v>
          </cell>
          <cell r="G800">
            <v>252</v>
          </cell>
          <cell r="H800">
            <v>4000</v>
          </cell>
          <cell r="I800">
            <v>6633</v>
          </cell>
          <cell r="J800">
            <v>0</v>
          </cell>
        </row>
        <row r="801">
          <cell r="A801" t="str">
            <v>050102</v>
          </cell>
          <cell r="B801" t="str">
            <v>31</v>
          </cell>
          <cell r="C801" t="str">
            <v>4910078</v>
          </cell>
          <cell r="D801" t="str">
            <v>도장판넬</v>
          </cell>
          <cell r="F801" t="str">
            <v>M2</v>
          </cell>
          <cell r="G801">
            <v>11.1</v>
          </cell>
          <cell r="H801">
            <v>16230</v>
          </cell>
          <cell r="I801">
            <v>54785</v>
          </cell>
          <cell r="J801">
            <v>0</v>
          </cell>
        </row>
        <row r="802">
          <cell r="A802" t="str">
            <v>050102</v>
          </cell>
          <cell r="B802" t="str">
            <v>8</v>
          </cell>
          <cell r="C802" t="str">
            <v>4910158</v>
          </cell>
          <cell r="D802" t="str">
            <v>무늬목판넬 (OAK)</v>
          </cell>
          <cell r="E802" t="str">
            <v>WD-1</v>
          </cell>
          <cell r="F802" t="str">
            <v>M2</v>
          </cell>
          <cell r="G802">
            <v>274.02999999999997</v>
          </cell>
          <cell r="H802">
            <v>11095</v>
          </cell>
          <cell r="I802">
            <v>116214</v>
          </cell>
          <cell r="J802">
            <v>0</v>
          </cell>
        </row>
        <row r="803">
          <cell r="A803" t="str">
            <v>050102</v>
          </cell>
          <cell r="B803" t="str">
            <v>23</v>
          </cell>
          <cell r="C803" t="str">
            <v>4910159</v>
          </cell>
          <cell r="D803" t="str">
            <v>무늬목판넬 (마호가니)</v>
          </cell>
          <cell r="E803" t="str">
            <v>WD-2</v>
          </cell>
          <cell r="F803" t="str">
            <v>M2</v>
          </cell>
          <cell r="G803">
            <v>274</v>
          </cell>
          <cell r="H803">
            <v>9910</v>
          </cell>
          <cell r="I803">
            <v>116214</v>
          </cell>
          <cell r="J803">
            <v>0</v>
          </cell>
        </row>
        <row r="804">
          <cell r="A804" t="str">
            <v>050102</v>
          </cell>
          <cell r="B804" t="str">
            <v>9</v>
          </cell>
          <cell r="C804" t="str">
            <v>4913004</v>
          </cell>
          <cell r="D804" t="str">
            <v>METAL STUD</v>
          </cell>
          <cell r="E804" t="str">
            <v>50*45*0.8</v>
          </cell>
          <cell r="F804" t="str">
            <v>M2</v>
          </cell>
          <cell r="G804">
            <v>407.85</v>
          </cell>
          <cell r="H804">
            <v>5346</v>
          </cell>
          <cell r="I804">
            <v>21115</v>
          </cell>
          <cell r="J804">
            <v>0</v>
          </cell>
        </row>
        <row r="805">
          <cell r="A805" t="str">
            <v>050102</v>
          </cell>
          <cell r="B805" t="str">
            <v>33</v>
          </cell>
          <cell r="C805" t="str">
            <v>4913030</v>
          </cell>
          <cell r="D805" t="str">
            <v>코너비드설치</v>
          </cell>
          <cell r="F805" t="str">
            <v>M</v>
          </cell>
          <cell r="G805">
            <v>213</v>
          </cell>
          <cell r="H805">
            <v>735</v>
          </cell>
          <cell r="I805">
            <v>2421</v>
          </cell>
          <cell r="J805">
            <v>0</v>
          </cell>
        </row>
        <row r="806">
          <cell r="A806" t="str">
            <v>050102</v>
          </cell>
          <cell r="B806" t="str">
            <v>36</v>
          </cell>
          <cell r="C806" t="str">
            <v>4915008</v>
          </cell>
          <cell r="D806" t="str">
            <v>유리끼우기및닦기</v>
          </cell>
          <cell r="E806" t="str">
            <v>10mm이상</v>
          </cell>
          <cell r="F806" t="str">
            <v>M2</v>
          </cell>
          <cell r="G806">
            <v>8.1</v>
          </cell>
          <cell r="H806">
            <v>32589</v>
          </cell>
          <cell r="I806">
            <v>22944</v>
          </cell>
          <cell r="J806">
            <v>0</v>
          </cell>
        </row>
        <row r="807">
          <cell r="A807" t="str">
            <v>050102</v>
          </cell>
          <cell r="B807" t="str">
            <v>32</v>
          </cell>
          <cell r="C807" t="str">
            <v>4917535</v>
          </cell>
          <cell r="D807" t="str">
            <v>천판넬</v>
          </cell>
          <cell r="E807" t="str">
            <v>FP-4</v>
          </cell>
          <cell r="F807" t="str">
            <v>M2</v>
          </cell>
          <cell r="G807">
            <v>10.210000000000001</v>
          </cell>
          <cell r="H807">
            <v>4179</v>
          </cell>
          <cell r="I807">
            <v>32415</v>
          </cell>
          <cell r="J807">
            <v>0</v>
          </cell>
        </row>
        <row r="808">
          <cell r="A808" t="str">
            <v>050102</v>
          </cell>
          <cell r="B808" t="str">
            <v>15</v>
          </cell>
          <cell r="C808" t="str">
            <v>4918720</v>
          </cell>
          <cell r="D808" t="str">
            <v>암면넣기</v>
          </cell>
          <cell r="E808" t="str">
            <v>#100      T:50</v>
          </cell>
          <cell r="F808" t="str">
            <v>M2</v>
          </cell>
          <cell r="G808">
            <v>407.85</v>
          </cell>
          <cell r="H808">
            <v>3300</v>
          </cell>
          <cell r="I808">
            <v>2306</v>
          </cell>
          <cell r="J808">
            <v>0</v>
          </cell>
        </row>
        <row r="809">
          <cell r="A809" t="str">
            <v>050102</v>
          </cell>
          <cell r="B809" t="str">
            <v>16</v>
          </cell>
          <cell r="C809" t="str">
            <v>499F03H</v>
          </cell>
          <cell r="D809" t="str">
            <v>거울붙임</v>
          </cell>
          <cell r="F809" t="str">
            <v>M2</v>
          </cell>
          <cell r="G809">
            <v>7</v>
          </cell>
          <cell r="H809">
            <v>14471</v>
          </cell>
          <cell r="I809">
            <v>22680</v>
          </cell>
          <cell r="J809">
            <v>0</v>
          </cell>
        </row>
        <row r="810">
          <cell r="A810" t="str">
            <v>050103</v>
          </cell>
          <cell r="B810" t="str">
            <v>27</v>
          </cell>
          <cell r="C810" t="str">
            <v>3913025</v>
          </cell>
          <cell r="D810" t="str">
            <v>루바등박스</v>
          </cell>
          <cell r="F810" t="str">
            <v>M2</v>
          </cell>
          <cell r="G810">
            <v>1.68</v>
          </cell>
          <cell r="H810">
            <v>79000</v>
          </cell>
        </row>
        <row r="811">
          <cell r="A811" t="str">
            <v>050103</v>
          </cell>
          <cell r="B811" t="str">
            <v>29</v>
          </cell>
          <cell r="C811" t="str">
            <v>3913047</v>
          </cell>
          <cell r="D811" t="str">
            <v>간접등박스</v>
          </cell>
          <cell r="E811" t="str">
            <v>200*250*120</v>
          </cell>
          <cell r="F811" t="str">
            <v>M</v>
          </cell>
          <cell r="G811">
            <v>90</v>
          </cell>
          <cell r="H811">
            <v>57000</v>
          </cell>
        </row>
        <row r="812">
          <cell r="A812" t="str">
            <v>050103</v>
          </cell>
          <cell r="B812" t="str">
            <v>31</v>
          </cell>
          <cell r="C812" t="str">
            <v>3913129</v>
          </cell>
          <cell r="D812" t="str">
            <v>내림천정</v>
          </cell>
          <cell r="E812" t="str">
            <v>500*150T=1.2</v>
          </cell>
          <cell r="F812" t="str">
            <v>M</v>
          </cell>
          <cell r="G812">
            <v>6.45</v>
          </cell>
          <cell r="H812">
            <v>45000</v>
          </cell>
        </row>
        <row r="813">
          <cell r="A813" t="str">
            <v>050103</v>
          </cell>
          <cell r="B813" t="str">
            <v>33</v>
          </cell>
          <cell r="C813" t="str">
            <v>3913131</v>
          </cell>
          <cell r="D813" t="str">
            <v>간접등박스</v>
          </cell>
          <cell r="E813" t="str">
            <v>1100*150,T=1.2</v>
          </cell>
          <cell r="F813" t="str">
            <v>M</v>
          </cell>
          <cell r="G813">
            <v>58.8</v>
          </cell>
          <cell r="H813">
            <v>90000</v>
          </cell>
        </row>
        <row r="814">
          <cell r="A814" t="str">
            <v>050103</v>
          </cell>
          <cell r="B814" t="str">
            <v>35</v>
          </cell>
          <cell r="C814" t="str">
            <v>3913132</v>
          </cell>
          <cell r="D814" t="str">
            <v>간접등박스(곡면)</v>
          </cell>
          <cell r="E814" t="str">
            <v>1400*400*150,T=1.2</v>
          </cell>
          <cell r="F814" t="str">
            <v>M</v>
          </cell>
          <cell r="G814">
            <v>30</v>
          </cell>
          <cell r="H814">
            <v>160000</v>
          </cell>
        </row>
        <row r="815">
          <cell r="A815" t="str">
            <v>050103</v>
          </cell>
          <cell r="B815" t="str">
            <v>23</v>
          </cell>
          <cell r="C815" t="str">
            <v>3913133</v>
          </cell>
          <cell r="D815" t="str">
            <v>커텐박스</v>
          </cell>
          <cell r="E815" t="str">
            <v>300*100</v>
          </cell>
          <cell r="F815" t="str">
            <v>M</v>
          </cell>
          <cell r="G815">
            <v>8.1</v>
          </cell>
          <cell r="H815">
            <v>30000</v>
          </cell>
        </row>
        <row r="816">
          <cell r="A816" t="str">
            <v>050103</v>
          </cell>
          <cell r="B816" t="str">
            <v>25</v>
          </cell>
          <cell r="C816" t="str">
            <v>3913134</v>
          </cell>
          <cell r="D816" t="str">
            <v>커텐박스</v>
          </cell>
          <cell r="E816" t="str">
            <v>150*100</v>
          </cell>
          <cell r="F816" t="str">
            <v>M</v>
          </cell>
          <cell r="G816">
            <v>51.6</v>
          </cell>
          <cell r="H816">
            <v>19000</v>
          </cell>
        </row>
        <row r="817">
          <cell r="A817" t="str">
            <v>050103</v>
          </cell>
          <cell r="B817" t="str">
            <v>37</v>
          </cell>
          <cell r="C817" t="str">
            <v>3913135</v>
          </cell>
          <cell r="D817" t="str">
            <v>간접등박스</v>
          </cell>
          <cell r="E817" t="str">
            <v>2200*2200</v>
          </cell>
          <cell r="F817" t="str">
            <v>EA</v>
          </cell>
          <cell r="G817">
            <v>1</v>
          </cell>
          <cell r="H817">
            <v>350000</v>
          </cell>
        </row>
        <row r="818">
          <cell r="A818" t="str">
            <v>050103</v>
          </cell>
          <cell r="B818" t="str">
            <v>39</v>
          </cell>
          <cell r="C818" t="str">
            <v>3913136</v>
          </cell>
          <cell r="D818" t="str">
            <v>간접등박스</v>
          </cell>
          <cell r="E818" t="str">
            <v>2400*4250</v>
          </cell>
          <cell r="F818" t="str">
            <v>EA</v>
          </cell>
          <cell r="G818">
            <v>1</v>
          </cell>
          <cell r="H818">
            <v>720000</v>
          </cell>
        </row>
        <row r="819">
          <cell r="A819" t="str">
            <v>050103</v>
          </cell>
          <cell r="B819" t="str">
            <v>16</v>
          </cell>
          <cell r="C819" t="str">
            <v>4910068</v>
          </cell>
          <cell r="D819" t="str">
            <v>석고보드취부(천정,바탕)</v>
          </cell>
          <cell r="E819" t="str">
            <v>T=9*1PLY</v>
          </cell>
          <cell r="F819" t="str">
            <v>M2</v>
          </cell>
          <cell r="G819">
            <v>516.62</v>
          </cell>
          <cell r="H819">
            <v>1284</v>
          </cell>
          <cell r="I819">
            <v>0</v>
          </cell>
          <cell r="J819">
            <v>0</v>
          </cell>
        </row>
        <row r="820">
          <cell r="A820" t="str">
            <v>050103</v>
          </cell>
          <cell r="B820" t="str">
            <v>17</v>
          </cell>
          <cell r="C820" t="str">
            <v>4910069</v>
          </cell>
          <cell r="D820" t="str">
            <v>석고보드취부(천정,치장)</v>
          </cell>
          <cell r="E820" t="str">
            <v>T=9*1PLY</v>
          </cell>
          <cell r="F820" t="str">
            <v>M2</v>
          </cell>
          <cell r="G820">
            <v>516.62</v>
          </cell>
          <cell r="H820">
            <v>1284</v>
          </cell>
          <cell r="I820">
            <v>8156</v>
          </cell>
          <cell r="J820">
            <v>0</v>
          </cell>
        </row>
        <row r="821">
          <cell r="A821" t="str">
            <v>050103</v>
          </cell>
          <cell r="B821" t="str">
            <v>15</v>
          </cell>
          <cell r="C821" t="str">
            <v>4913001</v>
          </cell>
          <cell r="D821" t="str">
            <v>경량철골천정틀</v>
          </cell>
          <cell r="E821" t="str">
            <v>M-BAR</v>
          </cell>
          <cell r="F821" t="str">
            <v>M2</v>
          </cell>
          <cell r="G821">
            <v>346.7</v>
          </cell>
          <cell r="H821">
            <v>2341</v>
          </cell>
          <cell r="I821">
            <v>15366</v>
          </cell>
          <cell r="J821">
            <v>0</v>
          </cell>
        </row>
        <row r="822">
          <cell r="A822" t="str">
            <v>050103</v>
          </cell>
          <cell r="B822" t="str">
            <v>20</v>
          </cell>
          <cell r="C822" t="str">
            <v>4913006</v>
          </cell>
          <cell r="D822" t="str">
            <v>AL몰딩설치</v>
          </cell>
          <cell r="F822" t="str">
            <v>M</v>
          </cell>
          <cell r="G822">
            <v>263.39999999999998</v>
          </cell>
          <cell r="H822">
            <v>1085</v>
          </cell>
          <cell r="I822">
            <v>2096</v>
          </cell>
          <cell r="J822">
            <v>0</v>
          </cell>
        </row>
        <row r="823">
          <cell r="A823" t="str">
            <v>050103</v>
          </cell>
          <cell r="B823" t="str">
            <v>18</v>
          </cell>
          <cell r="C823" t="str">
            <v>4916255</v>
          </cell>
          <cell r="D823" t="str">
            <v>ALL PUTTY</v>
          </cell>
          <cell r="F823" t="str">
            <v>M2</v>
          </cell>
          <cell r="G823">
            <v>516.62</v>
          </cell>
          <cell r="H823">
            <v>1336</v>
          </cell>
          <cell r="I823">
            <v>5426</v>
          </cell>
          <cell r="J823">
            <v>0</v>
          </cell>
        </row>
        <row r="824">
          <cell r="A824" t="str">
            <v>050103</v>
          </cell>
          <cell r="B824" t="str">
            <v>19</v>
          </cell>
          <cell r="C824" t="str">
            <v>4916718</v>
          </cell>
          <cell r="D824" t="str">
            <v>비닐페인트</v>
          </cell>
          <cell r="F824" t="str">
            <v>M2</v>
          </cell>
          <cell r="G824">
            <v>516.62</v>
          </cell>
          <cell r="H824">
            <v>792</v>
          </cell>
          <cell r="I824">
            <v>4281</v>
          </cell>
          <cell r="J824">
            <v>0</v>
          </cell>
        </row>
        <row r="825">
          <cell r="A825" t="str">
            <v>050109</v>
          </cell>
          <cell r="B825" t="str">
            <v>2</v>
          </cell>
          <cell r="C825" t="str">
            <v>3915694</v>
          </cell>
          <cell r="D825" t="str">
            <v>WG-1</v>
          </cell>
          <cell r="E825" t="str">
            <v>1720*2400*30</v>
          </cell>
          <cell r="F825" t="str">
            <v>개소</v>
          </cell>
          <cell r="G825">
            <v>1</v>
          </cell>
          <cell r="H825">
            <v>1170000</v>
          </cell>
        </row>
        <row r="826">
          <cell r="A826" t="str">
            <v>050109</v>
          </cell>
          <cell r="B826" t="str">
            <v>4</v>
          </cell>
          <cell r="C826" t="str">
            <v>3915724</v>
          </cell>
          <cell r="D826" t="str">
            <v>WOODDOOR&amp;FRAME(스카이라운지)</v>
          </cell>
          <cell r="E826" t="str">
            <v>900*2170 /WD-3</v>
          </cell>
          <cell r="F826" t="str">
            <v>개소</v>
          </cell>
          <cell r="G826">
            <v>1</v>
          </cell>
          <cell r="H826">
            <v>760000</v>
          </cell>
        </row>
        <row r="827">
          <cell r="A827" t="str">
            <v>050109</v>
          </cell>
          <cell r="B827" t="str">
            <v>6</v>
          </cell>
          <cell r="C827" t="str">
            <v>3915725</v>
          </cell>
          <cell r="D827" t="str">
            <v>WOODDOOR&amp;FRAME(스카이라운지)</v>
          </cell>
          <cell r="E827" t="str">
            <v>1800*2170 /WD-4</v>
          </cell>
          <cell r="F827" t="str">
            <v>개소</v>
          </cell>
          <cell r="G827">
            <v>1</v>
          </cell>
          <cell r="H827">
            <v>1425000</v>
          </cell>
        </row>
        <row r="828">
          <cell r="A828" t="str">
            <v>050109</v>
          </cell>
          <cell r="B828" t="str">
            <v>8</v>
          </cell>
          <cell r="C828" t="str">
            <v>3915726</v>
          </cell>
          <cell r="D828" t="str">
            <v>WOODDOOR&amp;FRAME(스카이라운지)</v>
          </cell>
          <cell r="E828" t="str">
            <v>3400*2180 /WD-1A</v>
          </cell>
          <cell r="F828" t="str">
            <v>개소</v>
          </cell>
          <cell r="G828">
            <v>1</v>
          </cell>
          <cell r="H828">
            <v>2850000</v>
          </cell>
        </row>
        <row r="829">
          <cell r="A829" t="str">
            <v>050109</v>
          </cell>
          <cell r="B829" t="str">
            <v>10</v>
          </cell>
          <cell r="C829" t="str">
            <v>3915727</v>
          </cell>
          <cell r="D829" t="str">
            <v>WOODDOOR&amp;FRAME(스카이라운지)</v>
          </cell>
          <cell r="E829" t="str">
            <v>800*2150 /WD-2</v>
          </cell>
          <cell r="F829" t="str">
            <v>개소</v>
          </cell>
          <cell r="G829">
            <v>1</v>
          </cell>
          <cell r="H829">
            <v>712500</v>
          </cell>
          <cell r="J829">
            <v>0</v>
          </cell>
        </row>
        <row r="830">
          <cell r="A830" t="str">
            <v>050109</v>
          </cell>
          <cell r="B830" t="str">
            <v>12</v>
          </cell>
          <cell r="C830" t="str">
            <v>3915728</v>
          </cell>
          <cell r="D830" t="str">
            <v>DOOR&amp;FRAME    (스카이라운지)</v>
          </cell>
          <cell r="E830" t="str">
            <v>1600*2280 /WG-1</v>
          </cell>
          <cell r="F830" t="str">
            <v>개소</v>
          </cell>
          <cell r="G830">
            <v>1</v>
          </cell>
          <cell r="H830">
            <v>1170000</v>
          </cell>
        </row>
        <row r="831">
          <cell r="A831" t="str">
            <v>050109</v>
          </cell>
          <cell r="B831" t="str">
            <v>14</v>
          </cell>
          <cell r="C831" t="str">
            <v>3915729</v>
          </cell>
          <cell r="D831" t="str">
            <v>DOOR&amp;FRAME    (스카이라운지)</v>
          </cell>
          <cell r="E831" t="str">
            <v>900*2280 /WG-2</v>
          </cell>
          <cell r="F831" t="str">
            <v>개소</v>
          </cell>
          <cell r="G831">
            <v>1</v>
          </cell>
          <cell r="H831">
            <v>855000</v>
          </cell>
        </row>
        <row r="832">
          <cell r="A832" t="str">
            <v>050109</v>
          </cell>
          <cell r="B832" t="str">
            <v>16</v>
          </cell>
          <cell r="C832" t="str">
            <v>391573</v>
          </cell>
          <cell r="D832" t="str">
            <v>WOODDOOR&amp;FRAME(스카이라운지)</v>
          </cell>
          <cell r="E832" t="str">
            <v>900*2150 /WD-1</v>
          </cell>
          <cell r="F832" t="str">
            <v>개소</v>
          </cell>
          <cell r="G832">
            <v>1</v>
          </cell>
          <cell r="H832">
            <v>760000</v>
          </cell>
        </row>
        <row r="833">
          <cell r="A833" t="str">
            <v>060101</v>
          </cell>
          <cell r="B833" t="str">
            <v>2</v>
          </cell>
          <cell r="C833" t="str">
            <v>4999R07</v>
          </cell>
          <cell r="D833" t="str">
            <v>HARDWARE</v>
          </cell>
          <cell r="F833" t="str">
            <v>식</v>
          </cell>
          <cell r="G833">
            <v>1</v>
          </cell>
          <cell r="H833">
            <v>75000000</v>
          </cell>
          <cell r="I833">
            <v>0</v>
          </cell>
          <cell r="J833">
            <v>0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38.xml><?xml version="1.0" encoding="utf-8"?>
<externalLink xmlns="http://schemas.openxmlformats.org/spreadsheetml/2006/main">
  <externalBook xmlns:r="http://schemas.openxmlformats.org/officeDocument/2006/relationships" r:id="rId1">
    <sheetNames>
      <sheetName val="등기구내역서(HOTEL)"/>
    </sheetNames>
    <definedNames>
      <definedName name="매크로19"/>
    </definedNames>
    <sheetDataSet>
      <sheetData sheetId="0" refreshError="1"/>
    </sheetDataSet>
  </externalBook>
</externalLink>
</file>

<file path=xl/externalLinks/externalLink39.xml><?xml version="1.0" encoding="utf-8"?>
<externalLink xmlns="http://schemas.openxmlformats.org/spreadsheetml/2006/main">
  <externalBook xmlns:r="http://schemas.openxmlformats.org/officeDocument/2006/relationships" r:id="rId1">
    <sheetNames>
      <sheetName val="R-F-타공종"/>
      <sheetName val="총괄집계"/>
      <sheetName val="slab집계"/>
      <sheetName val="슬래브(0)"/>
      <sheetName val="슬래브"/>
      <sheetName val="슬래브(1)"/>
      <sheetName val="mb1슬래브송도"/>
      <sheetName val="mb1슬래브송도2"/>
      <sheetName val="ABUT집계"/>
      <sheetName val="교대(A1-A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0.xml><?xml version="1.0" encoding="utf-8"?>
<externalLink xmlns="http://schemas.openxmlformats.org/spreadsheetml/2006/main">
  <externalBook xmlns:r="http://schemas.openxmlformats.org/officeDocument/2006/relationships" r:id="rId1">
    <sheetNames>
      <sheetName val="Sheet1 (2)"/>
      <sheetName val="Sheet1"/>
      <sheetName val="Sheet2"/>
      <sheetName val="Sheet3"/>
      <sheetName val="Sheet1 (3)"/>
      <sheetName val="Sheet2 (3)"/>
      <sheetName val="Sheet3 (3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41.xml><?xml version="1.0" encoding="utf-8"?>
<externalLink xmlns="http://schemas.openxmlformats.org/spreadsheetml/2006/main">
  <externalBook xmlns:r="http://schemas.openxmlformats.org/officeDocument/2006/relationships" r:id="rId1">
    <sheetNames>
      <sheetName val="정보"/>
      <sheetName val="Module1"/>
      <sheetName val="공사개요"/>
      <sheetName val="코드"/>
      <sheetName val="내역"/>
      <sheetName val="공사비산출내역"/>
      <sheetName val="기본사항"/>
      <sheetName val="노임"/>
      <sheetName val="을지"/>
      <sheetName val="가설개략"/>
      <sheetName val="갑지(추정)"/>
      <sheetName val="국내조달(통합-1)"/>
      <sheetName val="실행내역"/>
    </sheetNames>
    <sheetDataSet>
      <sheetData sheetId="0">
        <row r="4">
          <cell r="C4" t="str">
            <v>(주)사람과가구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2.xml><?xml version="1.0" encoding="utf-8"?>
<externalLink xmlns="http://schemas.openxmlformats.org/spreadsheetml/2006/main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43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특수"/>
      <sheetName val="특수영상1"/>
      <sheetName val="2"/>
      <sheetName val="지방연결시스템"/>
      <sheetName val="Sheet1"/>
      <sheetName val="97장비A"/>
      <sheetName val="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</sheetDataSet>
  </externalBook>
</externalLink>
</file>

<file path=xl/externalLinks/externalLink44.xml><?xml version="1.0" encoding="utf-8"?>
<externalLink xmlns="http://schemas.openxmlformats.org/spreadsheetml/2006/main">
  <externalBook xmlns:r="http://schemas.openxmlformats.org/officeDocument/2006/relationships" r:id="rId1">
    <sheetNames>
      <sheetName val="SignDLG"/>
      <sheetName val="TmpSet1"/>
      <sheetName val="logoDlg"/>
      <sheetName val="Module1"/>
      <sheetName val="COMMONMO"/>
      <sheetName val="시화점실행"/>
      <sheetName val="간접1"/>
      <sheetName val="교통대책내역"/>
      <sheetName val="입력"/>
      <sheetName val="실행내역서 "/>
      <sheetName val="변경내역을"/>
      <sheetName val="품목납기"/>
      <sheetName val="신우"/>
      <sheetName val="Sheet1"/>
      <sheetName val="자재단가비교표"/>
      <sheetName val="SP-B1"/>
      <sheetName val="N賃率-職"/>
    </sheetNames>
    <definedNames>
      <definedName name="InsertLogo"/>
      <definedName name="SignDLG"/>
    </defined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5.xml><?xml version="1.0" encoding="utf-8"?>
<externalLink xmlns="http://schemas.openxmlformats.org/spreadsheetml/2006/main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46.xml><?xml version="1.0" encoding="utf-8"?>
<externalLink xmlns="http://schemas.openxmlformats.org/spreadsheetml/2006/main">
  <externalBook xmlns:r="http://schemas.openxmlformats.org/officeDocument/2006/relationships" r:id="rId1">
    <sheetNames>
      <sheetName val="터파기및재료"/>
    </sheetNames>
    <sheetDataSet>
      <sheetData sheetId="0"/>
    </sheetDataSet>
  </externalBook>
</externalLink>
</file>

<file path=xl/externalLinks/externalLink47.xml><?xml version="1.0" encoding="utf-8"?>
<externalLink xmlns="http://schemas.openxmlformats.org/spreadsheetml/2006/main">
  <externalBook xmlns:r="http://schemas.openxmlformats.org/officeDocument/2006/relationships" r:id="rId1">
    <sheetNames>
      <sheetName val="공사원가계산서"/>
      <sheetName val="내역서"/>
      <sheetName val="일위대가"/>
      <sheetName val="자재산출내역"/>
      <sheetName val="가격산출근거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48.xml><?xml version="1.0" encoding="utf-8"?>
<externalLink xmlns="http://schemas.openxmlformats.org/spreadsheetml/2006/main">
  <externalBook xmlns:r="http://schemas.openxmlformats.org/officeDocument/2006/relationships" r:id="rId1">
    <sheetNames>
      <sheetName val="품의"/>
      <sheetName val="준공내역서(갑)"/>
      <sheetName val="교통대책내역"/>
    </sheetNames>
    <sheetDataSet>
      <sheetData sheetId="0" refreshError="1"/>
      <sheetData sheetId="1" refreshError="1"/>
      <sheetData sheetId="2"/>
    </sheetDataSet>
  </externalBook>
</externalLink>
</file>

<file path=xl/externalLinks/externalLink49.xml><?xml version="1.0" encoding="utf-8"?>
<externalLink xmlns="http://schemas.openxmlformats.org/spreadsheetml/2006/main">
  <externalBook xmlns:r="http://schemas.openxmlformats.org/officeDocument/2006/relationships" r:id="rId1">
    <sheetNames>
      <sheetName val="RAHMEN"/>
      <sheetName val="#REF"/>
    </sheetNames>
    <sheetDataSet>
      <sheetData sheetId="0" refreshError="1"/>
      <sheetData sheetId="1" refreshError="1"/>
    </sheetDataSet>
  </externalBook>
</externalLink>
</file>

<file path=xl/externalLinks/externalLink50.xml><?xml version="1.0" encoding="utf-8"?>
<externalLink xmlns="http://schemas.openxmlformats.org/spreadsheetml/2006/main">
  <externalBook xmlns:r="http://schemas.openxmlformats.org/officeDocument/2006/relationships" r:id="rId1">
    <sheetNames>
      <sheetName val="laroux"/>
      <sheetName val="표지"/>
      <sheetName val="율촌법률사무소2집계"/>
      <sheetName val="원가계산서"/>
      <sheetName val="율촌법률사무소2내역"/>
      <sheetName val="일위대가표"/>
      <sheetName val="접지수량"/>
      <sheetName val="N賃率-職"/>
      <sheetName val="준공내역"/>
    </sheetNames>
    <sheetDataSet>
      <sheetData sheetId="0" refreshError="1"/>
      <sheetData sheetId="1"/>
      <sheetData sheetId="2"/>
      <sheetData sheetId="3"/>
      <sheetData sheetId="4" refreshError="1">
        <row r="1">
          <cell r="A1" t="str">
            <v>품      명</v>
          </cell>
          <cell r="B1" t="str">
            <v>규      격</v>
          </cell>
          <cell r="C1" t="str">
            <v>단위</v>
          </cell>
          <cell r="D1" t="str">
            <v>수  량</v>
          </cell>
          <cell r="E1" t="str">
            <v xml:space="preserve"> 재     료     비</v>
          </cell>
          <cell r="G1" t="str">
            <v xml:space="preserve"> 노     무     비</v>
          </cell>
          <cell r="I1" t="str">
            <v xml:space="preserve">  경         비</v>
          </cell>
          <cell r="K1" t="str">
            <v>합      계</v>
          </cell>
          <cell r="L1" t="str">
            <v>비 고</v>
          </cell>
        </row>
        <row r="2">
          <cell r="E2" t="str">
            <v>단   가</v>
          </cell>
          <cell r="F2" t="str">
            <v>금    액</v>
          </cell>
          <cell r="G2" t="str">
            <v>단   가</v>
          </cell>
          <cell r="H2" t="str">
            <v>금    액</v>
          </cell>
          <cell r="I2" t="str">
            <v>단  가</v>
          </cell>
          <cell r="J2" t="str">
            <v>금  액</v>
          </cell>
        </row>
        <row r="3">
          <cell r="A3" t="str">
            <v>1.전열공사</v>
          </cell>
        </row>
        <row r="4">
          <cell r="A4" t="str">
            <v>전선관 ST-PIPE</v>
          </cell>
          <cell r="B4" t="str">
            <v>16C</v>
          </cell>
          <cell r="C4" t="str">
            <v>M</v>
          </cell>
          <cell r="D4">
            <v>554</v>
          </cell>
          <cell r="E4">
            <v>1125</v>
          </cell>
          <cell r="F4">
            <v>623250</v>
          </cell>
          <cell r="K4">
            <v>623250</v>
          </cell>
        </row>
        <row r="5">
          <cell r="A5" t="str">
            <v>전선관 ST-PIPE</v>
          </cell>
          <cell r="B5" t="str">
            <v>22C</v>
          </cell>
          <cell r="C5" t="str">
            <v>M</v>
          </cell>
          <cell r="D5">
            <v>150</v>
          </cell>
          <cell r="E5">
            <v>1444</v>
          </cell>
          <cell r="F5">
            <v>216600</v>
          </cell>
          <cell r="K5">
            <v>216600</v>
          </cell>
        </row>
        <row r="6">
          <cell r="A6" t="str">
            <v>배관부속비</v>
          </cell>
          <cell r="C6" t="str">
            <v>식</v>
          </cell>
          <cell r="D6">
            <v>1</v>
          </cell>
          <cell r="E6">
            <v>54000</v>
          </cell>
          <cell r="F6">
            <v>54000</v>
          </cell>
          <cell r="K6">
            <v>54000</v>
          </cell>
        </row>
        <row r="7">
          <cell r="A7" t="str">
            <v>전산볼트</v>
          </cell>
          <cell r="C7" t="str">
            <v>M</v>
          </cell>
          <cell r="D7">
            <v>98</v>
          </cell>
          <cell r="E7">
            <v>400</v>
          </cell>
          <cell r="F7">
            <v>39200</v>
          </cell>
          <cell r="K7">
            <v>39200</v>
          </cell>
        </row>
        <row r="8">
          <cell r="A8" t="str">
            <v>STRONG ANCHOR</v>
          </cell>
          <cell r="B8" t="str">
            <v>3/8"</v>
          </cell>
          <cell r="C8" t="str">
            <v>EA</v>
          </cell>
          <cell r="D8">
            <v>350</v>
          </cell>
          <cell r="E8">
            <v>150</v>
          </cell>
          <cell r="F8">
            <v>52500</v>
          </cell>
          <cell r="K8">
            <v>52500</v>
          </cell>
        </row>
        <row r="9">
          <cell r="A9" t="str">
            <v>PIPE CLAMP(일반)</v>
          </cell>
          <cell r="B9" t="str">
            <v>16C</v>
          </cell>
          <cell r="C9" t="str">
            <v>EA</v>
          </cell>
          <cell r="D9">
            <v>250</v>
          </cell>
          <cell r="E9">
            <v>150</v>
          </cell>
          <cell r="F9">
            <v>37500</v>
          </cell>
          <cell r="K9">
            <v>37500</v>
          </cell>
        </row>
        <row r="10">
          <cell r="A10" t="str">
            <v>PIPE CLAMP(일반)</v>
          </cell>
          <cell r="B10" t="str">
            <v>22C</v>
          </cell>
          <cell r="C10" t="str">
            <v>EA</v>
          </cell>
          <cell r="D10">
            <v>120</v>
          </cell>
          <cell r="E10">
            <v>80</v>
          </cell>
          <cell r="F10">
            <v>9600</v>
          </cell>
          <cell r="K10">
            <v>9600</v>
          </cell>
        </row>
        <row r="11">
          <cell r="A11" t="str">
            <v>S/W BOX</v>
          </cell>
          <cell r="B11" t="str">
            <v>1개용 54mm</v>
          </cell>
          <cell r="C11" t="str">
            <v>EA</v>
          </cell>
          <cell r="D11">
            <v>61</v>
          </cell>
          <cell r="E11">
            <v>410</v>
          </cell>
          <cell r="F11">
            <v>25010</v>
          </cell>
          <cell r="K11">
            <v>25010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1.xml><?xml version="1.0" encoding="utf-8"?>
<externalLink xmlns="http://schemas.openxmlformats.org/spreadsheetml/2006/main">
  <externalBook xmlns:r="http://schemas.openxmlformats.org/officeDocument/2006/relationships" r:id="rId1">
    <sheetNames>
      <sheetName val="일위대가"/>
      <sheetName val="손익분석"/>
    </sheetNames>
    <sheetDataSet>
      <sheetData sheetId="0" refreshError="1"/>
      <sheetData sheetId="1" refreshError="1"/>
    </sheetDataSet>
  </externalBook>
</externalLink>
</file>

<file path=xl/externalLinks/externalLink52.xml><?xml version="1.0" encoding="utf-8"?>
<externalLink xmlns="http://schemas.openxmlformats.org/spreadsheetml/2006/main">
  <externalBook xmlns:r="http://schemas.openxmlformats.org/officeDocument/2006/relationships" r:id="rId1">
    <sheetNames>
      <sheetName val="합천내역"/>
      <sheetName val="95_1차_시스템"/>
      <sheetName val="합천원가"/>
    </sheetNames>
    <sheetDataSet>
      <sheetData sheetId="0"/>
      <sheetData sheetId="1"/>
      <sheetData sheetId="2"/>
    </sheetDataSet>
  </externalBook>
</externalLink>
</file>

<file path=xl/externalLinks/externalLink53.xml><?xml version="1.0" encoding="utf-8"?>
<externalLink xmlns="http://schemas.openxmlformats.org/spreadsheetml/2006/main">
  <externalBook xmlns:r="http://schemas.openxmlformats.org/officeDocument/2006/relationships" r:id="rId1">
    <sheetNames>
      <sheetName val="표지1"/>
      <sheetName val="표지2"/>
      <sheetName val="산출내역서"/>
      <sheetName val="원가계산서"/>
      <sheetName val="일위대가바로가기"/>
      <sheetName val="일위대가표"/>
      <sheetName val="수량계산서 "/>
      <sheetName val="물가대비표"/>
      <sheetName val="시중노임단가"/>
      <sheetName val="도면   "/>
      <sheetName val="점검사항"/>
      <sheetName val="배움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2">
          <cell r="B12">
            <v>86019</v>
          </cell>
        </row>
        <row r="14">
          <cell r="B14">
            <v>73094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54.xml><?xml version="1.0" encoding="utf-8"?>
<externalLink xmlns="http://schemas.openxmlformats.org/spreadsheetml/2006/main">
  <externalBook xmlns:r="http://schemas.openxmlformats.org/officeDocument/2006/relationships" r:id="rId1">
    <sheetNames>
      <sheetName val="000000"/>
      <sheetName val="입찰결과(확정) (2)"/>
      <sheetName val="입찰결과(최종확정)"/>
      <sheetName val="내역총괄(최종) (2)"/>
      <sheetName val="기안용지 (2)"/>
      <sheetName val="대비일산"/>
      <sheetName val="대비일산연수"/>
      <sheetName val="연수내역"/>
      <sheetName val="연수내역원본"/>
      <sheetName val="연수내역총괄"/>
      <sheetName val="계약내역서"/>
      <sheetName val="연수대구비교 (2)"/>
      <sheetName val="강남셔터내역"/>
      <sheetName val="대비연수대구"/>
      <sheetName val="동락내역확정"/>
      <sheetName val="동락내역"/>
      <sheetName val="포항점 (롯데폼) (2)"/>
      <sheetName val="마그넷대구 (5)"/>
      <sheetName val="마그넷대구 (4)"/>
      <sheetName val="포항점"/>
      <sheetName val="울산고속"/>
      <sheetName val="견적서"/>
      <sheetName val="포항점 (롯데폼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5.xml><?xml version="1.0" encoding="utf-8"?>
<externalLink xmlns="http://schemas.openxmlformats.org/spreadsheetml/2006/main">
  <externalBook xmlns:r="http://schemas.openxmlformats.org/officeDocument/2006/relationships" r:id="rId1">
    <sheetNames>
      <sheetName val="갑지"/>
      <sheetName val="집계표"/>
      <sheetName val="도급"/>
      <sheetName val="품셈총괄"/>
      <sheetName val="품셈"/>
      <sheetName val="별표총괄표"/>
      <sheetName val="별표1"/>
      <sheetName val="별표2"/>
      <sheetName val="부표총괄표"/>
      <sheetName val="부표"/>
      <sheetName val="변경"/>
      <sheetName val="Module1"/>
      <sheetName val="합천내역"/>
      <sheetName val="단가"/>
      <sheetName val="인건-측정"/>
      <sheetName val="직재"/>
      <sheetName val="시중노임단가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6.xml><?xml version="1.0" encoding="utf-8"?>
<externalLink xmlns="http://schemas.openxmlformats.org/spreadsheetml/2006/main">
  <externalBook xmlns:r="http://schemas.openxmlformats.org/officeDocument/2006/relationships" r:id="rId1">
    <sheetNames>
      <sheetName val="교통대책내역"/>
      <sheetName val="품의"/>
      <sheetName val="준공내역서(갑)"/>
    </sheetNames>
    <sheetDataSet>
      <sheetData sheetId="0"/>
      <sheetData sheetId="1" refreshError="1"/>
      <sheetData sheetId="2" refreshError="1"/>
    </sheetDataSet>
  </externalBook>
</externalLink>
</file>

<file path=xl/externalLinks/externalLink57.xml><?xml version="1.0" encoding="utf-8"?>
<externalLink xmlns="http://schemas.openxmlformats.org/spreadsheetml/2006/main">
  <externalBook xmlns:r="http://schemas.openxmlformats.org/officeDocument/2006/relationships" r:id="rId1">
    <sheetNames>
      <sheetName val="실행예산서"/>
      <sheetName val="현장관리비"/>
      <sheetName val="집계표"/>
      <sheetName val="내역서"/>
      <sheetName val="실행예산서 (3)"/>
      <sheetName val="실행예산서 (2)"/>
      <sheetName val="현장관리비(토목)"/>
      <sheetName val="집계표(토목)"/>
      <sheetName val="토목"/>
      <sheetName val="집계표(설비)"/>
      <sheetName val="내역서(설비)"/>
      <sheetName val="조경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58.xml><?xml version="1.0" encoding="utf-8"?>
<externalLink xmlns="http://schemas.openxmlformats.org/spreadsheetml/2006/main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</sheetDataSet>
  </externalBook>
</externalLink>
</file>

<file path=xl/externalLinks/externalLink59.xml><?xml version="1.0" encoding="utf-8"?>
<externalLink xmlns="http://schemas.openxmlformats.org/spreadsheetml/2006/main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__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8"/>
  <sheetViews>
    <sheetView tabSelected="1" view="pageBreakPreview" zoomScaleSheetLayoutView="100" workbookViewId="0">
      <selection activeCell="D23" sqref="D23"/>
    </sheetView>
  </sheetViews>
  <sheetFormatPr defaultRowHeight="13.5"/>
  <cols>
    <col min="1" max="1" width="6.125" style="41" customWidth="1"/>
    <col min="2" max="2" width="9" style="41"/>
    <col min="3" max="3" width="22.375" style="41" customWidth="1"/>
    <col min="4" max="4" width="28.375" style="41" customWidth="1"/>
    <col min="5" max="5" width="17.75" style="41" customWidth="1"/>
    <col min="6" max="6" width="44.375" style="41" customWidth="1"/>
    <col min="7" max="255" width="9" style="41"/>
    <col min="256" max="256" width="2" style="41" customWidth="1"/>
    <col min="257" max="257" width="6.125" style="41" customWidth="1"/>
    <col min="258" max="258" width="9" style="41"/>
    <col min="259" max="259" width="24.25" style="41" customWidth="1"/>
    <col min="260" max="260" width="17.375" style="41" customWidth="1"/>
    <col min="261" max="261" width="10.375" style="41" customWidth="1"/>
    <col min="262" max="262" width="43" style="41" customWidth="1"/>
    <col min="263" max="511" width="9" style="41"/>
    <col min="512" max="512" width="2" style="41" customWidth="1"/>
    <col min="513" max="513" width="6.125" style="41" customWidth="1"/>
    <col min="514" max="514" width="9" style="41"/>
    <col min="515" max="515" width="24.25" style="41" customWidth="1"/>
    <col min="516" max="516" width="17.375" style="41" customWidth="1"/>
    <col min="517" max="517" width="10.375" style="41" customWidth="1"/>
    <col min="518" max="518" width="43" style="41" customWidth="1"/>
    <col min="519" max="767" width="9" style="41"/>
    <col min="768" max="768" width="2" style="41" customWidth="1"/>
    <col min="769" max="769" width="6.125" style="41" customWidth="1"/>
    <col min="770" max="770" width="9" style="41"/>
    <col min="771" max="771" width="24.25" style="41" customWidth="1"/>
    <col min="772" max="772" width="17.375" style="41" customWidth="1"/>
    <col min="773" max="773" width="10.375" style="41" customWidth="1"/>
    <col min="774" max="774" width="43" style="41" customWidth="1"/>
    <col min="775" max="1023" width="9" style="41"/>
    <col min="1024" max="1024" width="2" style="41" customWidth="1"/>
    <col min="1025" max="1025" width="6.125" style="41" customWidth="1"/>
    <col min="1026" max="1026" width="9" style="41"/>
    <col min="1027" max="1027" width="24.25" style="41" customWidth="1"/>
    <col min="1028" max="1028" width="17.375" style="41" customWidth="1"/>
    <col min="1029" max="1029" width="10.375" style="41" customWidth="1"/>
    <col min="1030" max="1030" width="43" style="41" customWidth="1"/>
    <col min="1031" max="1279" width="9" style="41"/>
    <col min="1280" max="1280" width="2" style="41" customWidth="1"/>
    <col min="1281" max="1281" width="6.125" style="41" customWidth="1"/>
    <col min="1282" max="1282" width="9" style="41"/>
    <col min="1283" max="1283" width="24.25" style="41" customWidth="1"/>
    <col min="1284" max="1284" width="17.375" style="41" customWidth="1"/>
    <col min="1285" max="1285" width="10.375" style="41" customWidth="1"/>
    <col min="1286" max="1286" width="43" style="41" customWidth="1"/>
    <col min="1287" max="1535" width="9" style="41"/>
    <col min="1536" max="1536" width="2" style="41" customWidth="1"/>
    <col min="1537" max="1537" width="6.125" style="41" customWidth="1"/>
    <col min="1538" max="1538" width="9" style="41"/>
    <col min="1539" max="1539" width="24.25" style="41" customWidth="1"/>
    <col min="1540" max="1540" width="17.375" style="41" customWidth="1"/>
    <col min="1541" max="1541" width="10.375" style="41" customWidth="1"/>
    <col min="1542" max="1542" width="43" style="41" customWidth="1"/>
    <col min="1543" max="1791" width="9" style="41"/>
    <col min="1792" max="1792" width="2" style="41" customWidth="1"/>
    <col min="1793" max="1793" width="6.125" style="41" customWidth="1"/>
    <col min="1794" max="1794" width="9" style="41"/>
    <col min="1795" max="1795" width="24.25" style="41" customWidth="1"/>
    <col min="1796" max="1796" width="17.375" style="41" customWidth="1"/>
    <col min="1797" max="1797" width="10.375" style="41" customWidth="1"/>
    <col min="1798" max="1798" width="43" style="41" customWidth="1"/>
    <col min="1799" max="2047" width="9" style="41"/>
    <col min="2048" max="2048" width="2" style="41" customWidth="1"/>
    <col min="2049" max="2049" width="6.125" style="41" customWidth="1"/>
    <col min="2050" max="2050" width="9" style="41"/>
    <col min="2051" max="2051" width="24.25" style="41" customWidth="1"/>
    <col min="2052" max="2052" width="17.375" style="41" customWidth="1"/>
    <col min="2053" max="2053" width="10.375" style="41" customWidth="1"/>
    <col min="2054" max="2054" width="43" style="41" customWidth="1"/>
    <col min="2055" max="2303" width="9" style="41"/>
    <col min="2304" max="2304" width="2" style="41" customWidth="1"/>
    <col min="2305" max="2305" width="6.125" style="41" customWidth="1"/>
    <col min="2306" max="2306" width="9" style="41"/>
    <col min="2307" max="2307" width="24.25" style="41" customWidth="1"/>
    <col min="2308" max="2308" width="17.375" style="41" customWidth="1"/>
    <col min="2309" max="2309" width="10.375" style="41" customWidth="1"/>
    <col min="2310" max="2310" width="43" style="41" customWidth="1"/>
    <col min="2311" max="2559" width="9" style="41"/>
    <col min="2560" max="2560" width="2" style="41" customWidth="1"/>
    <col min="2561" max="2561" width="6.125" style="41" customWidth="1"/>
    <col min="2562" max="2562" width="9" style="41"/>
    <col min="2563" max="2563" width="24.25" style="41" customWidth="1"/>
    <col min="2564" max="2564" width="17.375" style="41" customWidth="1"/>
    <col min="2565" max="2565" width="10.375" style="41" customWidth="1"/>
    <col min="2566" max="2566" width="43" style="41" customWidth="1"/>
    <col min="2567" max="2815" width="9" style="41"/>
    <col min="2816" max="2816" width="2" style="41" customWidth="1"/>
    <col min="2817" max="2817" width="6.125" style="41" customWidth="1"/>
    <col min="2818" max="2818" width="9" style="41"/>
    <col min="2819" max="2819" width="24.25" style="41" customWidth="1"/>
    <col min="2820" max="2820" width="17.375" style="41" customWidth="1"/>
    <col min="2821" max="2821" width="10.375" style="41" customWidth="1"/>
    <col min="2822" max="2822" width="43" style="41" customWidth="1"/>
    <col min="2823" max="3071" width="9" style="41"/>
    <col min="3072" max="3072" width="2" style="41" customWidth="1"/>
    <col min="3073" max="3073" width="6.125" style="41" customWidth="1"/>
    <col min="3074" max="3074" width="9" style="41"/>
    <col min="3075" max="3075" width="24.25" style="41" customWidth="1"/>
    <col min="3076" max="3076" width="17.375" style="41" customWidth="1"/>
    <col min="3077" max="3077" width="10.375" style="41" customWidth="1"/>
    <col min="3078" max="3078" width="43" style="41" customWidth="1"/>
    <col min="3079" max="3327" width="9" style="41"/>
    <col min="3328" max="3328" width="2" style="41" customWidth="1"/>
    <col min="3329" max="3329" width="6.125" style="41" customWidth="1"/>
    <col min="3330" max="3330" width="9" style="41"/>
    <col min="3331" max="3331" width="24.25" style="41" customWidth="1"/>
    <col min="3332" max="3332" width="17.375" style="41" customWidth="1"/>
    <col min="3333" max="3333" width="10.375" style="41" customWidth="1"/>
    <col min="3334" max="3334" width="43" style="41" customWidth="1"/>
    <col min="3335" max="3583" width="9" style="41"/>
    <col min="3584" max="3584" width="2" style="41" customWidth="1"/>
    <col min="3585" max="3585" width="6.125" style="41" customWidth="1"/>
    <col min="3586" max="3586" width="9" style="41"/>
    <col min="3587" max="3587" width="24.25" style="41" customWidth="1"/>
    <col min="3588" max="3588" width="17.375" style="41" customWidth="1"/>
    <col min="3589" max="3589" width="10.375" style="41" customWidth="1"/>
    <col min="3590" max="3590" width="43" style="41" customWidth="1"/>
    <col min="3591" max="3839" width="9" style="41"/>
    <col min="3840" max="3840" width="2" style="41" customWidth="1"/>
    <col min="3841" max="3841" width="6.125" style="41" customWidth="1"/>
    <col min="3842" max="3842" width="9" style="41"/>
    <col min="3843" max="3843" width="24.25" style="41" customWidth="1"/>
    <col min="3844" max="3844" width="17.375" style="41" customWidth="1"/>
    <col min="3845" max="3845" width="10.375" style="41" customWidth="1"/>
    <col min="3846" max="3846" width="43" style="41" customWidth="1"/>
    <col min="3847" max="4095" width="9" style="41"/>
    <col min="4096" max="4096" width="2" style="41" customWidth="1"/>
    <col min="4097" max="4097" width="6.125" style="41" customWidth="1"/>
    <col min="4098" max="4098" width="9" style="41"/>
    <col min="4099" max="4099" width="24.25" style="41" customWidth="1"/>
    <col min="4100" max="4100" width="17.375" style="41" customWidth="1"/>
    <col min="4101" max="4101" width="10.375" style="41" customWidth="1"/>
    <col min="4102" max="4102" width="43" style="41" customWidth="1"/>
    <col min="4103" max="4351" width="9" style="41"/>
    <col min="4352" max="4352" width="2" style="41" customWidth="1"/>
    <col min="4353" max="4353" width="6.125" style="41" customWidth="1"/>
    <col min="4354" max="4354" width="9" style="41"/>
    <col min="4355" max="4355" width="24.25" style="41" customWidth="1"/>
    <col min="4356" max="4356" width="17.375" style="41" customWidth="1"/>
    <col min="4357" max="4357" width="10.375" style="41" customWidth="1"/>
    <col min="4358" max="4358" width="43" style="41" customWidth="1"/>
    <col min="4359" max="4607" width="9" style="41"/>
    <col min="4608" max="4608" width="2" style="41" customWidth="1"/>
    <col min="4609" max="4609" width="6.125" style="41" customWidth="1"/>
    <col min="4610" max="4610" width="9" style="41"/>
    <col min="4611" max="4611" width="24.25" style="41" customWidth="1"/>
    <col min="4612" max="4612" width="17.375" style="41" customWidth="1"/>
    <col min="4613" max="4613" width="10.375" style="41" customWidth="1"/>
    <col min="4614" max="4614" width="43" style="41" customWidth="1"/>
    <col min="4615" max="4863" width="9" style="41"/>
    <col min="4864" max="4864" width="2" style="41" customWidth="1"/>
    <col min="4865" max="4865" width="6.125" style="41" customWidth="1"/>
    <col min="4866" max="4866" width="9" style="41"/>
    <col min="4867" max="4867" width="24.25" style="41" customWidth="1"/>
    <col min="4868" max="4868" width="17.375" style="41" customWidth="1"/>
    <col min="4869" max="4869" width="10.375" style="41" customWidth="1"/>
    <col min="4870" max="4870" width="43" style="41" customWidth="1"/>
    <col min="4871" max="5119" width="9" style="41"/>
    <col min="5120" max="5120" width="2" style="41" customWidth="1"/>
    <col min="5121" max="5121" width="6.125" style="41" customWidth="1"/>
    <col min="5122" max="5122" width="9" style="41"/>
    <col min="5123" max="5123" width="24.25" style="41" customWidth="1"/>
    <col min="5124" max="5124" width="17.375" style="41" customWidth="1"/>
    <col min="5125" max="5125" width="10.375" style="41" customWidth="1"/>
    <col min="5126" max="5126" width="43" style="41" customWidth="1"/>
    <col min="5127" max="5375" width="9" style="41"/>
    <col min="5376" max="5376" width="2" style="41" customWidth="1"/>
    <col min="5377" max="5377" width="6.125" style="41" customWidth="1"/>
    <col min="5378" max="5378" width="9" style="41"/>
    <col min="5379" max="5379" width="24.25" style="41" customWidth="1"/>
    <col min="5380" max="5380" width="17.375" style="41" customWidth="1"/>
    <col min="5381" max="5381" width="10.375" style="41" customWidth="1"/>
    <col min="5382" max="5382" width="43" style="41" customWidth="1"/>
    <col min="5383" max="5631" width="9" style="41"/>
    <col min="5632" max="5632" width="2" style="41" customWidth="1"/>
    <col min="5633" max="5633" width="6.125" style="41" customWidth="1"/>
    <col min="5634" max="5634" width="9" style="41"/>
    <col min="5635" max="5635" width="24.25" style="41" customWidth="1"/>
    <col min="5636" max="5636" width="17.375" style="41" customWidth="1"/>
    <col min="5637" max="5637" width="10.375" style="41" customWidth="1"/>
    <col min="5638" max="5638" width="43" style="41" customWidth="1"/>
    <col min="5639" max="5887" width="9" style="41"/>
    <col min="5888" max="5888" width="2" style="41" customWidth="1"/>
    <col min="5889" max="5889" width="6.125" style="41" customWidth="1"/>
    <col min="5890" max="5890" width="9" style="41"/>
    <col min="5891" max="5891" width="24.25" style="41" customWidth="1"/>
    <col min="5892" max="5892" width="17.375" style="41" customWidth="1"/>
    <col min="5893" max="5893" width="10.375" style="41" customWidth="1"/>
    <col min="5894" max="5894" width="43" style="41" customWidth="1"/>
    <col min="5895" max="6143" width="9" style="41"/>
    <col min="6144" max="6144" width="2" style="41" customWidth="1"/>
    <col min="6145" max="6145" width="6.125" style="41" customWidth="1"/>
    <col min="6146" max="6146" width="9" style="41"/>
    <col min="6147" max="6147" width="24.25" style="41" customWidth="1"/>
    <col min="6148" max="6148" width="17.375" style="41" customWidth="1"/>
    <col min="6149" max="6149" width="10.375" style="41" customWidth="1"/>
    <col min="6150" max="6150" width="43" style="41" customWidth="1"/>
    <col min="6151" max="6399" width="9" style="41"/>
    <col min="6400" max="6400" width="2" style="41" customWidth="1"/>
    <col min="6401" max="6401" width="6.125" style="41" customWidth="1"/>
    <col min="6402" max="6402" width="9" style="41"/>
    <col min="6403" max="6403" width="24.25" style="41" customWidth="1"/>
    <col min="6404" max="6404" width="17.375" style="41" customWidth="1"/>
    <col min="6405" max="6405" width="10.375" style="41" customWidth="1"/>
    <col min="6406" max="6406" width="43" style="41" customWidth="1"/>
    <col min="6407" max="6655" width="9" style="41"/>
    <col min="6656" max="6656" width="2" style="41" customWidth="1"/>
    <col min="6657" max="6657" width="6.125" style="41" customWidth="1"/>
    <col min="6658" max="6658" width="9" style="41"/>
    <col min="6659" max="6659" width="24.25" style="41" customWidth="1"/>
    <col min="6660" max="6660" width="17.375" style="41" customWidth="1"/>
    <col min="6661" max="6661" width="10.375" style="41" customWidth="1"/>
    <col min="6662" max="6662" width="43" style="41" customWidth="1"/>
    <col min="6663" max="6911" width="9" style="41"/>
    <col min="6912" max="6912" width="2" style="41" customWidth="1"/>
    <col min="6913" max="6913" width="6.125" style="41" customWidth="1"/>
    <col min="6914" max="6914" width="9" style="41"/>
    <col min="6915" max="6915" width="24.25" style="41" customWidth="1"/>
    <col min="6916" max="6916" width="17.375" style="41" customWidth="1"/>
    <col min="6917" max="6917" width="10.375" style="41" customWidth="1"/>
    <col min="6918" max="6918" width="43" style="41" customWidth="1"/>
    <col min="6919" max="7167" width="9" style="41"/>
    <col min="7168" max="7168" width="2" style="41" customWidth="1"/>
    <col min="7169" max="7169" width="6.125" style="41" customWidth="1"/>
    <col min="7170" max="7170" width="9" style="41"/>
    <col min="7171" max="7171" width="24.25" style="41" customWidth="1"/>
    <col min="7172" max="7172" width="17.375" style="41" customWidth="1"/>
    <col min="7173" max="7173" width="10.375" style="41" customWidth="1"/>
    <col min="7174" max="7174" width="43" style="41" customWidth="1"/>
    <col min="7175" max="7423" width="9" style="41"/>
    <col min="7424" max="7424" width="2" style="41" customWidth="1"/>
    <col min="7425" max="7425" width="6.125" style="41" customWidth="1"/>
    <col min="7426" max="7426" width="9" style="41"/>
    <col min="7427" max="7427" width="24.25" style="41" customWidth="1"/>
    <col min="7428" max="7428" width="17.375" style="41" customWidth="1"/>
    <col min="7429" max="7429" width="10.375" style="41" customWidth="1"/>
    <col min="7430" max="7430" width="43" style="41" customWidth="1"/>
    <col min="7431" max="7679" width="9" style="41"/>
    <col min="7680" max="7680" width="2" style="41" customWidth="1"/>
    <col min="7681" max="7681" width="6.125" style="41" customWidth="1"/>
    <col min="7682" max="7682" width="9" style="41"/>
    <col min="7683" max="7683" width="24.25" style="41" customWidth="1"/>
    <col min="7684" max="7684" width="17.375" style="41" customWidth="1"/>
    <col min="7685" max="7685" width="10.375" style="41" customWidth="1"/>
    <col min="7686" max="7686" width="43" style="41" customWidth="1"/>
    <col min="7687" max="7935" width="9" style="41"/>
    <col min="7936" max="7936" width="2" style="41" customWidth="1"/>
    <col min="7937" max="7937" width="6.125" style="41" customWidth="1"/>
    <col min="7938" max="7938" width="9" style="41"/>
    <col min="7939" max="7939" width="24.25" style="41" customWidth="1"/>
    <col min="7940" max="7940" width="17.375" style="41" customWidth="1"/>
    <col min="7941" max="7941" width="10.375" style="41" customWidth="1"/>
    <col min="7942" max="7942" width="43" style="41" customWidth="1"/>
    <col min="7943" max="8191" width="9" style="41"/>
    <col min="8192" max="8192" width="2" style="41" customWidth="1"/>
    <col min="8193" max="8193" width="6.125" style="41" customWidth="1"/>
    <col min="8194" max="8194" width="9" style="41"/>
    <col min="8195" max="8195" width="24.25" style="41" customWidth="1"/>
    <col min="8196" max="8196" width="17.375" style="41" customWidth="1"/>
    <col min="8197" max="8197" width="10.375" style="41" customWidth="1"/>
    <col min="8198" max="8198" width="43" style="41" customWidth="1"/>
    <col min="8199" max="8447" width="9" style="41"/>
    <col min="8448" max="8448" width="2" style="41" customWidth="1"/>
    <col min="8449" max="8449" width="6.125" style="41" customWidth="1"/>
    <col min="8450" max="8450" width="9" style="41"/>
    <col min="8451" max="8451" width="24.25" style="41" customWidth="1"/>
    <col min="8452" max="8452" width="17.375" style="41" customWidth="1"/>
    <col min="8453" max="8453" width="10.375" style="41" customWidth="1"/>
    <col min="8454" max="8454" width="43" style="41" customWidth="1"/>
    <col min="8455" max="8703" width="9" style="41"/>
    <col min="8704" max="8704" width="2" style="41" customWidth="1"/>
    <col min="8705" max="8705" width="6.125" style="41" customWidth="1"/>
    <col min="8706" max="8706" width="9" style="41"/>
    <col min="8707" max="8707" width="24.25" style="41" customWidth="1"/>
    <col min="8708" max="8708" width="17.375" style="41" customWidth="1"/>
    <col min="8709" max="8709" width="10.375" style="41" customWidth="1"/>
    <col min="8710" max="8710" width="43" style="41" customWidth="1"/>
    <col min="8711" max="8959" width="9" style="41"/>
    <col min="8960" max="8960" width="2" style="41" customWidth="1"/>
    <col min="8961" max="8961" width="6.125" style="41" customWidth="1"/>
    <col min="8962" max="8962" width="9" style="41"/>
    <col min="8963" max="8963" width="24.25" style="41" customWidth="1"/>
    <col min="8964" max="8964" width="17.375" style="41" customWidth="1"/>
    <col min="8965" max="8965" width="10.375" style="41" customWidth="1"/>
    <col min="8966" max="8966" width="43" style="41" customWidth="1"/>
    <col min="8967" max="9215" width="9" style="41"/>
    <col min="9216" max="9216" width="2" style="41" customWidth="1"/>
    <col min="9217" max="9217" width="6.125" style="41" customWidth="1"/>
    <col min="9218" max="9218" width="9" style="41"/>
    <col min="9219" max="9219" width="24.25" style="41" customWidth="1"/>
    <col min="9220" max="9220" width="17.375" style="41" customWidth="1"/>
    <col min="9221" max="9221" width="10.375" style="41" customWidth="1"/>
    <col min="9222" max="9222" width="43" style="41" customWidth="1"/>
    <col min="9223" max="9471" width="9" style="41"/>
    <col min="9472" max="9472" width="2" style="41" customWidth="1"/>
    <col min="9473" max="9473" width="6.125" style="41" customWidth="1"/>
    <col min="9474" max="9474" width="9" style="41"/>
    <col min="9475" max="9475" width="24.25" style="41" customWidth="1"/>
    <col min="9476" max="9476" width="17.375" style="41" customWidth="1"/>
    <col min="9477" max="9477" width="10.375" style="41" customWidth="1"/>
    <col min="9478" max="9478" width="43" style="41" customWidth="1"/>
    <col min="9479" max="9727" width="9" style="41"/>
    <col min="9728" max="9728" width="2" style="41" customWidth="1"/>
    <col min="9729" max="9729" width="6.125" style="41" customWidth="1"/>
    <col min="9730" max="9730" width="9" style="41"/>
    <col min="9731" max="9731" width="24.25" style="41" customWidth="1"/>
    <col min="9732" max="9732" width="17.375" style="41" customWidth="1"/>
    <col min="9733" max="9733" width="10.375" style="41" customWidth="1"/>
    <col min="9734" max="9734" width="43" style="41" customWidth="1"/>
    <col min="9735" max="9983" width="9" style="41"/>
    <col min="9984" max="9984" width="2" style="41" customWidth="1"/>
    <col min="9985" max="9985" width="6.125" style="41" customWidth="1"/>
    <col min="9986" max="9986" width="9" style="41"/>
    <col min="9987" max="9987" width="24.25" style="41" customWidth="1"/>
    <col min="9988" max="9988" width="17.375" style="41" customWidth="1"/>
    <col min="9989" max="9989" width="10.375" style="41" customWidth="1"/>
    <col min="9990" max="9990" width="43" style="41" customWidth="1"/>
    <col min="9991" max="10239" width="9" style="41"/>
    <col min="10240" max="10240" width="2" style="41" customWidth="1"/>
    <col min="10241" max="10241" width="6.125" style="41" customWidth="1"/>
    <col min="10242" max="10242" width="9" style="41"/>
    <col min="10243" max="10243" width="24.25" style="41" customWidth="1"/>
    <col min="10244" max="10244" width="17.375" style="41" customWidth="1"/>
    <col min="10245" max="10245" width="10.375" style="41" customWidth="1"/>
    <col min="10246" max="10246" width="43" style="41" customWidth="1"/>
    <col min="10247" max="10495" width="9" style="41"/>
    <col min="10496" max="10496" width="2" style="41" customWidth="1"/>
    <col min="10497" max="10497" width="6.125" style="41" customWidth="1"/>
    <col min="10498" max="10498" width="9" style="41"/>
    <col min="10499" max="10499" width="24.25" style="41" customWidth="1"/>
    <col min="10500" max="10500" width="17.375" style="41" customWidth="1"/>
    <col min="10501" max="10501" width="10.375" style="41" customWidth="1"/>
    <col min="10502" max="10502" width="43" style="41" customWidth="1"/>
    <col min="10503" max="10751" width="9" style="41"/>
    <col min="10752" max="10752" width="2" style="41" customWidth="1"/>
    <col min="10753" max="10753" width="6.125" style="41" customWidth="1"/>
    <col min="10754" max="10754" width="9" style="41"/>
    <col min="10755" max="10755" width="24.25" style="41" customWidth="1"/>
    <col min="10756" max="10756" width="17.375" style="41" customWidth="1"/>
    <col min="10757" max="10757" width="10.375" style="41" customWidth="1"/>
    <col min="10758" max="10758" width="43" style="41" customWidth="1"/>
    <col min="10759" max="11007" width="9" style="41"/>
    <col min="11008" max="11008" width="2" style="41" customWidth="1"/>
    <col min="11009" max="11009" width="6.125" style="41" customWidth="1"/>
    <col min="11010" max="11010" width="9" style="41"/>
    <col min="11011" max="11011" width="24.25" style="41" customWidth="1"/>
    <col min="11012" max="11012" width="17.375" style="41" customWidth="1"/>
    <col min="11013" max="11013" width="10.375" style="41" customWidth="1"/>
    <col min="11014" max="11014" width="43" style="41" customWidth="1"/>
    <col min="11015" max="11263" width="9" style="41"/>
    <col min="11264" max="11264" width="2" style="41" customWidth="1"/>
    <col min="11265" max="11265" width="6.125" style="41" customWidth="1"/>
    <col min="11266" max="11266" width="9" style="41"/>
    <col min="11267" max="11267" width="24.25" style="41" customWidth="1"/>
    <col min="11268" max="11268" width="17.375" style="41" customWidth="1"/>
    <col min="11269" max="11269" width="10.375" style="41" customWidth="1"/>
    <col min="11270" max="11270" width="43" style="41" customWidth="1"/>
    <col min="11271" max="11519" width="9" style="41"/>
    <col min="11520" max="11520" width="2" style="41" customWidth="1"/>
    <col min="11521" max="11521" width="6.125" style="41" customWidth="1"/>
    <col min="11522" max="11522" width="9" style="41"/>
    <col min="11523" max="11523" width="24.25" style="41" customWidth="1"/>
    <col min="11524" max="11524" width="17.375" style="41" customWidth="1"/>
    <col min="11525" max="11525" width="10.375" style="41" customWidth="1"/>
    <col min="11526" max="11526" width="43" style="41" customWidth="1"/>
    <col min="11527" max="11775" width="9" style="41"/>
    <col min="11776" max="11776" width="2" style="41" customWidth="1"/>
    <col min="11777" max="11777" width="6.125" style="41" customWidth="1"/>
    <col min="11778" max="11778" width="9" style="41"/>
    <col min="11779" max="11779" width="24.25" style="41" customWidth="1"/>
    <col min="11780" max="11780" width="17.375" style="41" customWidth="1"/>
    <col min="11781" max="11781" width="10.375" style="41" customWidth="1"/>
    <col min="11782" max="11782" width="43" style="41" customWidth="1"/>
    <col min="11783" max="12031" width="9" style="41"/>
    <col min="12032" max="12032" width="2" style="41" customWidth="1"/>
    <col min="12033" max="12033" width="6.125" style="41" customWidth="1"/>
    <col min="12034" max="12034" width="9" style="41"/>
    <col min="12035" max="12035" width="24.25" style="41" customWidth="1"/>
    <col min="12036" max="12036" width="17.375" style="41" customWidth="1"/>
    <col min="12037" max="12037" width="10.375" style="41" customWidth="1"/>
    <col min="12038" max="12038" width="43" style="41" customWidth="1"/>
    <col min="12039" max="12287" width="9" style="41"/>
    <col min="12288" max="12288" width="2" style="41" customWidth="1"/>
    <col min="12289" max="12289" width="6.125" style="41" customWidth="1"/>
    <col min="12290" max="12290" width="9" style="41"/>
    <col min="12291" max="12291" width="24.25" style="41" customWidth="1"/>
    <col min="12292" max="12292" width="17.375" style="41" customWidth="1"/>
    <col min="12293" max="12293" width="10.375" style="41" customWidth="1"/>
    <col min="12294" max="12294" width="43" style="41" customWidth="1"/>
    <col min="12295" max="12543" width="9" style="41"/>
    <col min="12544" max="12544" width="2" style="41" customWidth="1"/>
    <col min="12545" max="12545" width="6.125" style="41" customWidth="1"/>
    <col min="12546" max="12546" width="9" style="41"/>
    <col min="12547" max="12547" width="24.25" style="41" customWidth="1"/>
    <col min="12548" max="12548" width="17.375" style="41" customWidth="1"/>
    <col min="12549" max="12549" width="10.375" style="41" customWidth="1"/>
    <col min="12550" max="12550" width="43" style="41" customWidth="1"/>
    <col min="12551" max="12799" width="9" style="41"/>
    <col min="12800" max="12800" width="2" style="41" customWidth="1"/>
    <col min="12801" max="12801" width="6.125" style="41" customWidth="1"/>
    <col min="12802" max="12802" width="9" style="41"/>
    <col min="12803" max="12803" width="24.25" style="41" customWidth="1"/>
    <col min="12804" max="12804" width="17.375" style="41" customWidth="1"/>
    <col min="12805" max="12805" width="10.375" style="41" customWidth="1"/>
    <col min="12806" max="12806" width="43" style="41" customWidth="1"/>
    <col min="12807" max="13055" width="9" style="41"/>
    <col min="13056" max="13056" width="2" style="41" customWidth="1"/>
    <col min="13057" max="13057" width="6.125" style="41" customWidth="1"/>
    <col min="13058" max="13058" width="9" style="41"/>
    <col min="13059" max="13059" width="24.25" style="41" customWidth="1"/>
    <col min="13060" max="13060" width="17.375" style="41" customWidth="1"/>
    <col min="13061" max="13061" width="10.375" style="41" customWidth="1"/>
    <col min="13062" max="13062" width="43" style="41" customWidth="1"/>
    <col min="13063" max="13311" width="9" style="41"/>
    <col min="13312" max="13312" width="2" style="41" customWidth="1"/>
    <col min="13313" max="13313" width="6.125" style="41" customWidth="1"/>
    <col min="13314" max="13314" width="9" style="41"/>
    <col min="13315" max="13315" width="24.25" style="41" customWidth="1"/>
    <col min="13316" max="13316" width="17.375" style="41" customWidth="1"/>
    <col min="13317" max="13317" width="10.375" style="41" customWidth="1"/>
    <col min="13318" max="13318" width="43" style="41" customWidth="1"/>
    <col min="13319" max="13567" width="9" style="41"/>
    <col min="13568" max="13568" width="2" style="41" customWidth="1"/>
    <col min="13569" max="13569" width="6.125" style="41" customWidth="1"/>
    <col min="13570" max="13570" width="9" style="41"/>
    <col min="13571" max="13571" width="24.25" style="41" customWidth="1"/>
    <col min="13572" max="13572" width="17.375" style="41" customWidth="1"/>
    <col min="13573" max="13573" width="10.375" style="41" customWidth="1"/>
    <col min="13574" max="13574" width="43" style="41" customWidth="1"/>
    <col min="13575" max="13823" width="9" style="41"/>
    <col min="13824" max="13824" width="2" style="41" customWidth="1"/>
    <col min="13825" max="13825" width="6.125" style="41" customWidth="1"/>
    <col min="13826" max="13826" width="9" style="41"/>
    <col min="13827" max="13827" width="24.25" style="41" customWidth="1"/>
    <col min="13828" max="13828" width="17.375" style="41" customWidth="1"/>
    <col min="13829" max="13829" width="10.375" style="41" customWidth="1"/>
    <col min="13830" max="13830" width="43" style="41" customWidth="1"/>
    <col min="13831" max="14079" width="9" style="41"/>
    <col min="14080" max="14080" width="2" style="41" customWidth="1"/>
    <col min="14081" max="14081" width="6.125" style="41" customWidth="1"/>
    <col min="14082" max="14082" width="9" style="41"/>
    <col min="14083" max="14083" width="24.25" style="41" customWidth="1"/>
    <col min="14084" max="14084" width="17.375" style="41" customWidth="1"/>
    <col min="14085" max="14085" width="10.375" style="41" customWidth="1"/>
    <col min="14086" max="14086" width="43" style="41" customWidth="1"/>
    <col min="14087" max="14335" width="9" style="41"/>
    <col min="14336" max="14336" width="2" style="41" customWidth="1"/>
    <col min="14337" max="14337" width="6.125" style="41" customWidth="1"/>
    <col min="14338" max="14338" width="9" style="41"/>
    <col min="14339" max="14339" width="24.25" style="41" customWidth="1"/>
    <col min="14340" max="14340" width="17.375" style="41" customWidth="1"/>
    <col min="14341" max="14341" width="10.375" style="41" customWidth="1"/>
    <col min="14342" max="14342" width="43" style="41" customWidth="1"/>
    <col min="14343" max="14591" width="9" style="41"/>
    <col min="14592" max="14592" width="2" style="41" customWidth="1"/>
    <col min="14593" max="14593" width="6.125" style="41" customWidth="1"/>
    <col min="14594" max="14594" width="9" style="41"/>
    <col min="14595" max="14595" width="24.25" style="41" customWidth="1"/>
    <col min="14596" max="14596" width="17.375" style="41" customWidth="1"/>
    <col min="14597" max="14597" width="10.375" style="41" customWidth="1"/>
    <col min="14598" max="14598" width="43" style="41" customWidth="1"/>
    <col min="14599" max="14847" width="9" style="41"/>
    <col min="14848" max="14848" width="2" style="41" customWidth="1"/>
    <col min="14849" max="14849" width="6.125" style="41" customWidth="1"/>
    <col min="14850" max="14850" width="9" style="41"/>
    <col min="14851" max="14851" width="24.25" style="41" customWidth="1"/>
    <col min="14852" max="14852" width="17.375" style="41" customWidth="1"/>
    <col min="14853" max="14853" width="10.375" style="41" customWidth="1"/>
    <col min="14854" max="14854" width="43" style="41" customWidth="1"/>
    <col min="14855" max="15103" width="9" style="41"/>
    <col min="15104" max="15104" width="2" style="41" customWidth="1"/>
    <col min="15105" max="15105" width="6.125" style="41" customWidth="1"/>
    <col min="15106" max="15106" width="9" style="41"/>
    <col min="15107" max="15107" width="24.25" style="41" customWidth="1"/>
    <col min="15108" max="15108" width="17.375" style="41" customWidth="1"/>
    <col min="15109" max="15109" width="10.375" style="41" customWidth="1"/>
    <col min="15110" max="15110" width="43" style="41" customWidth="1"/>
    <col min="15111" max="15359" width="9" style="41"/>
    <col min="15360" max="15360" width="2" style="41" customWidth="1"/>
    <col min="15361" max="15361" width="6.125" style="41" customWidth="1"/>
    <col min="15362" max="15362" width="9" style="41"/>
    <col min="15363" max="15363" width="24.25" style="41" customWidth="1"/>
    <col min="15364" max="15364" width="17.375" style="41" customWidth="1"/>
    <col min="15365" max="15365" width="10.375" style="41" customWidth="1"/>
    <col min="15366" max="15366" width="43" style="41" customWidth="1"/>
    <col min="15367" max="15615" width="9" style="41"/>
    <col min="15616" max="15616" width="2" style="41" customWidth="1"/>
    <col min="15617" max="15617" width="6.125" style="41" customWidth="1"/>
    <col min="15618" max="15618" width="9" style="41"/>
    <col min="15619" max="15619" width="24.25" style="41" customWidth="1"/>
    <col min="15620" max="15620" width="17.375" style="41" customWidth="1"/>
    <col min="15621" max="15621" width="10.375" style="41" customWidth="1"/>
    <col min="15622" max="15622" width="43" style="41" customWidth="1"/>
    <col min="15623" max="15871" width="9" style="41"/>
    <col min="15872" max="15872" width="2" style="41" customWidth="1"/>
    <col min="15873" max="15873" width="6.125" style="41" customWidth="1"/>
    <col min="15874" max="15874" width="9" style="41"/>
    <col min="15875" max="15875" width="24.25" style="41" customWidth="1"/>
    <col min="15876" max="15876" width="17.375" style="41" customWidth="1"/>
    <col min="15877" max="15877" width="10.375" style="41" customWidth="1"/>
    <col min="15878" max="15878" width="43" style="41" customWidth="1"/>
    <col min="15879" max="16127" width="9" style="41"/>
    <col min="16128" max="16128" width="2" style="41" customWidth="1"/>
    <col min="16129" max="16129" width="6.125" style="41" customWidth="1"/>
    <col min="16130" max="16130" width="9" style="41"/>
    <col min="16131" max="16131" width="24.25" style="41" customWidth="1"/>
    <col min="16132" max="16132" width="17.375" style="41" customWidth="1"/>
    <col min="16133" max="16133" width="10.375" style="41" customWidth="1"/>
    <col min="16134" max="16134" width="43" style="41" customWidth="1"/>
    <col min="16135" max="16384" width="9" style="41"/>
  </cols>
  <sheetData>
    <row r="1" spans="1:6" ht="26.25">
      <c r="A1" s="421" t="s">
        <v>1589</v>
      </c>
      <c r="B1" s="421"/>
      <c r="C1" s="421"/>
      <c r="D1" s="421"/>
      <c r="E1" s="421"/>
      <c r="F1" s="421"/>
    </row>
    <row r="2" spans="1:6" ht="26.25" customHeight="1" thickBot="1">
      <c r="A2" s="422" t="s">
        <v>467</v>
      </c>
      <c r="B2" s="422"/>
      <c r="C2" s="422"/>
      <c r="D2" s="422"/>
      <c r="E2" s="422"/>
      <c r="F2" s="422"/>
    </row>
    <row r="3" spans="1:6" ht="16.5" customHeight="1">
      <c r="A3" s="423" t="s">
        <v>1551</v>
      </c>
      <c r="B3" s="424"/>
      <c r="C3" s="427" t="s">
        <v>1552</v>
      </c>
      <c r="D3" s="427" t="s">
        <v>1553</v>
      </c>
      <c r="E3" s="427" t="s">
        <v>1554</v>
      </c>
      <c r="F3" s="429" t="s">
        <v>1555</v>
      </c>
    </row>
    <row r="4" spans="1:6" ht="16.5" customHeight="1">
      <c r="A4" s="425"/>
      <c r="B4" s="426"/>
      <c r="C4" s="428"/>
      <c r="D4" s="428"/>
      <c r="E4" s="428"/>
      <c r="F4" s="430"/>
    </row>
    <row r="5" spans="1:6" ht="20.100000000000001" customHeight="1">
      <c r="A5" s="435" t="s">
        <v>1556</v>
      </c>
      <c r="B5" s="436" t="s">
        <v>1557</v>
      </c>
      <c r="C5" s="387" t="s">
        <v>1558</v>
      </c>
      <c r="D5" s="386">
        <f>'1 세부내역서'!G349</f>
        <v>0</v>
      </c>
      <c r="E5" s="387"/>
      <c r="F5" s="388"/>
    </row>
    <row r="6" spans="1:6" ht="20.100000000000001" customHeight="1">
      <c r="A6" s="431"/>
      <c r="B6" s="432"/>
      <c r="C6" s="390" t="s">
        <v>1559</v>
      </c>
      <c r="D6" s="389"/>
      <c r="E6" s="390"/>
      <c r="F6" s="391"/>
    </row>
    <row r="7" spans="1:6" ht="20.100000000000001" customHeight="1">
      <c r="A7" s="431"/>
      <c r="B7" s="432"/>
      <c r="C7" s="393" t="s">
        <v>1560</v>
      </c>
      <c r="D7" s="392"/>
      <c r="E7" s="393"/>
      <c r="F7" s="394"/>
    </row>
    <row r="8" spans="1:6" ht="20.100000000000001" customHeight="1">
      <c r="A8" s="431"/>
      <c r="B8" s="432"/>
      <c r="C8" s="395" t="s">
        <v>1561</v>
      </c>
      <c r="D8" s="396">
        <f>SUM(D5:D7)</f>
        <v>0</v>
      </c>
      <c r="E8" s="397" t="e">
        <f>D8/D27</f>
        <v>#DIV/0!</v>
      </c>
      <c r="F8" s="398"/>
    </row>
    <row r="9" spans="1:6" ht="20.100000000000001" customHeight="1">
      <c r="A9" s="431"/>
      <c r="B9" s="436" t="s">
        <v>1562</v>
      </c>
      <c r="C9" s="387" t="s">
        <v>1563</v>
      </c>
      <c r="D9" s="386">
        <f>'1 세부내역서'!I349</f>
        <v>0</v>
      </c>
      <c r="E9" s="387"/>
      <c r="F9" s="388" t="s">
        <v>1564</v>
      </c>
    </row>
    <row r="10" spans="1:6" ht="20.100000000000001" customHeight="1">
      <c r="A10" s="431"/>
      <c r="B10" s="432"/>
      <c r="C10" s="393" t="s">
        <v>1565</v>
      </c>
      <c r="D10" s="399">
        <f>D9*E10</f>
        <v>0</v>
      </c>
      <c r="E10" s="400">
        <v>0.01</v>
      </c>
      <c r="F10" s="394" t="s">
        <v>1566</v>
      </c>
    </row>
    <row r="11" spans="1:6" ht="20.100000000000001" customHeight="1">
      <c r="A11" s="431"/>
      <c r="B11" s="432"/>
      <c r="C11" s="395" t="s">
        <v>1561</v>
      </c>
      <c r="D11" s="401">
        <f>SUM(D9:D10)</f>
        <v>0</v>
      </c>
      <c r="E11" s="397" t="e">
        <f>D11/D27</f>
        <v>#DIV/0!</v>
      </c>
      <c r="F11" s="398"/>
    </row>
    <row r="12" spans="1:6" ht="20.100000000000001" customHeight="1">
      <c r="A12" s="431"/>
      <c r="B12" s="436" t="s">
        <v>1567</v>
      </c>
      <c r="C12" s="387" t="s">
        <v>1568</v>
      </c>
      <c r="D12" s="402"/>
      <c r="E12" s="403"/>
      <c r="F12" s="388"/>
    </row>
    <row r="13" spans="1:6" ht="20.100000000000001" customHeight="1">
      <c r="A13" s="431"/>
      <c r="B13" s="432"/>
      <c r="C13" s="390" t="s">
        <v>1569</v>
      </c>
      <c r="D13" s="404">
        <f>D11*E13</f>
        <v>0</v>
      </c>
      <c r="E13" s="405">
        <v>3.6999999999999998E-2</v>
      </c>
      <c r="F13" s="391" t="s">
        <v>1570</v>
      </c>
    </row>
    <row r="14" spans="1:6" ht="20.100000000000001" customHeight="1">
      <c r="A14" s="431"/>
      <c r="B14" s="432"/>
      <c r="C14" s="390" t="s">
        <v>1571</v>
      </c>
      <c r="D14" s="404">
        <f>D11*E14</f>
        <v>0</v>
      </c>
      <c r="E14" s="405">
        <v>7.9000000000000008E-3</v>
      </c>
      <c r="F14" s="391" t="s">
        <v>1572</v>
      </c>
    </row>
    <row r="15" spans="1:6" ht="20.100000000000001" customHeight="1">
      <c r="A15" s="431"/>
      <c r="B15" s="432"/>
      <c r="C15" s="390" t="s">
        <v>1573</v>
      </c>
      <c r="D15" s="404">
        <f>D9*E15</f>
        <v>0</v>
      </c>
      <c r="E15" s="405">
        <v>1.7000000000000001E-2</v>
      </c>
      <c r="F15" s="391" t="s">
        <v>1574</v>
      </c>
    </row>
    <row r="16" spans="1:6" ht="20.100000000000001" customHeight="1">
      <c r="A16" s="431"/>
      <c r="B16" s="432"/>
      <c r="C16" s="390" t="s">
        <v>1575</v>
      </c>
      <c r="D16" s="404">
        <f>D9*E16</f>
        <v>0</v>
      </c>
      <c r="E16" s="405">
        <v>2.4899999999999999E-2</v>
      </c>
      <c r="F16" s="391" t="s">
        <v>1576</v>
      </c>
    </row>
    <row r="17" spans="1:6" ht="20.100000000000001" customHeight="1">
      <c r="A17" s="431"/>
      <c r="B17" s="432"/>
      <c r="C17" s="390" t="s">
        <v>1577</v>
      </c>
      <c r="D17" s="389"/>
      <c r="E17" s="405"/>
      <c r="F17" s="391"/>
    </row>
    <row r="18" spans="1:6" ht="20.100000000000001" customHeight="1">
      <c r="A18" s="431"/>
      <c r="B18" s="432"/>
      <c r="C18" s="390" t="s">
        <v>1578</v>
      </c>
      <c r="D18" s="404"/>
      <c r="E18" s="405"/>
      <c r="F18" s="391"/>
    </row>
    <row r="19" spans="1:6" ht="20.100000000000001" customHeight="1">
      <c r="A19" s="431"/>
      <c r="B19" s="432"/>
      <c r="C19" s="390" t="s">
        <v>1579</v>
      </c>
      <c r="D19" s="404"/>
      <c r="E19" s="405"/>
      <c r="F19" s="391"/>
    </row>
    <row r="20" spans="1:6" ht="20.100000000000001" customHeight="1">
      <c r="A20" s="431"/>
      <c r="B20" s="432"/>
      <c r="C20" s="393" t="s">
        <v>1580</v>
      </c>
      <c r="D20" s="404">
        <f>(D5+D11)*E20</f>
        <v>0</v>
      </c>
      <c r="E20" s="400">
        <v>5.0000000000000001E-3</v>
      </c>
      <c r="F20" s="394" t="s">
        <v>1581</v>
      </c>
    </row>
    <row r="21" spans="1:6" ht="20.100000000000001" customHeight="1">
      <c r="A21" s="431"/>
      <c r="B21" s="432"/>
      <c r="C21" s="395" t="s">
        <v>1561</v>
      </c>
      <c r="D21" s="401">
        <f>SUM(D12:D20)</f>
        <v>0</v>
      </c>
      <c r="E21" s="397" t="e">
        <f>D21/D27</f>
        <v>#DIV/0!</v>
      </c>
      <c r="F21" s="398"/>
    </row>
    <row r="22" spans="1:6" ht="20.100000000000001" customHeight="1">
      <c r="A22" s="431" t="s">
        <v>1582</v>
      </c>
      <c r="B22" s="432"/>
      <c r="C22" s="432"/>
      <c r="D22" s="406">
        <f>D21+D11+D8</f>
        <v>0</v>
      </c>
      <c r="E22" s="397"/>
      <c r="F22" s="398"/>
    </row>
    <row r="23" spans="1:6" ht="20.100000000000001" customHeight="1">
      <c r="A23" s="431" t="s">
        <v>1583</v>
      </c>
      <c r="B23" s="432"/>
      <c r="C23" s="432"/>
      <c r="D23" s="406">
        <f>D22*E23</f>
        <v>0</v>
      </c>
      <c r="E23" s="397">
        <v>0.01</v>
      </c>
      <c r="F23" s="398" t="s">
        <v>1584</v>
      </c>
    </row>
    <row r="24" spans="1:6" ht="20.100000000000001" customHeight="1">
      <c r="A24" s="431" t="s">
        <v>1585</v>
      </c>
      <c r="B24" s="432"/>
      <c r="C24" s="432"/>
      <c r="D24" s="406">
        <f>(D11+D21+D23)*E24</f>
        <v>0</v>
      </c>
      <c r="E24" s="397">
        <v>2.7E-2</v>
      </c>
      <c r="F24" s="398" t="s">
        <v>1586</v>
      </c>
    </row>
    <row r="25" spans="1:6" ht="20.100000000000001" customHeight="1">
      <c r="A25" s="431" t="s">
        <v>1587</v>
      </c>
      <c r="B25" s="432"/>
      <c r="C25" s="432"/>
      <c r="D25" s="406">
        <f>SUM(D22:D24)</f>
        <v>0</v>
      </c>
      <c r="E25" s="397" t="e">
        <f>D25/D27</f>
        <v>#DIV/0!</v>
      </c>
      <c r="F25" s="398"/>
    </row>
    <row r="26" spans="1:6" ht="20.100000000000001" customHeight="1">
      <c r="A26" s="431" t="s">
        <v>1588</v>
      </c>
      <c r="B26" s="432"/>
      <c r="C26" s="432"/>
      <c r="D26" s="406">
        <f>D25*10%</f>
        <v>0</v>
      </c>
      <c r="E26" s="397" t="e">
        <f>D26/D27</f>
        <v>#DIV/0!</v>
      </c>
      <c r="F26" s="398"/>
    </row>
    <row r="27" spans="1:6" ht="20.100000000000001" customHeight="1" thickBot="1">
      <c r="A27" s="433" t="s">
        <v>1587</v>
      </c>
      <c r="B27" s="434"/>
      <c r="C27" s="434"/>
      <c r="D27" s="407">
        <f>SUM(D25:D26)</f>
        <v>0</v>
      </c>
      <c r="E27" s="408" t="e">
        <f>D27/D27</f>
        <v>#DIV/0!</v>
      </c>
      <c r="F27" s="409"/>
    </row>
    <row r="28" spans="1:6">
      <c r="A28" s="42"/>
      <c r="B28" s="42"/>
      <c r="C28" s="42"/>
      <c r="D28" s="43"/>
      <c r="E28" s="42"/>
    </row>
  </sheetData>
  <mergeCells count="17">
    <mergeCell ref="A24:C24"/>
    <mergeCell ref="A25:C25"/>
    <mergeCell ref="A26:C26"/>
    <mergeCell ref="A27:C27"/>
    <mergeCell ref="A5:A21"/>
    <mergeCell ref="B5:B8"/>
    <mergeCell ref="B9:B11"/>
    <mergeCell ref="B12:B21"/>
    <mergeCell ref="A22:C22"/>
    <mergeCell ref="A23:C23"/>
    <mergeCell ref="A1:F1"/>
    <mergeCell ref="A2:F2"/>
    <mergeCell ref="A3:B4"/>
    <mergeCell ref="C3:C4"/>
    <mergeCell ref="D3:D4"/>
    <mergeCell ref="E3:E4"/>
    <mergeCell ref="F3:F4"/>
  </mergeCells>
  <phoneticPr fontId="2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7"/>
  <sheetViews>
    <sheetView workbookViewId="0">
      <selection activeCell="E23" sqref="E23"/>
    </sheetView>
  </sheetViews>
  <sheetFormatPr defaultRowHeight="16.5"/>
  <cols>
    <col min="1" max="1" width="4.5" bestFit="1" customWidth="1"/>
    <col min="2" max="2" width="36.125" customWidth="1"/>
    <col min="3" max="3" width="5.75" customWidth="1"/>
    <col min="4" max="4" width="5.125" bestFit="1" customWidth="1"/>
    <col min="5" max="5" width="5.75" bestFit="1" customWidth="1"/>
    <col min="6" max="6" width="8" customWidth="1"/>
    <col min="7" max="7" width="10.875" customWidth="1"/>
    <col min="8" max="8" width="7.75" customWidth="1"/>
    <col min="9" max="9" width="10.875" customWidth="1"/>
    <col min="10" max="10" width="8.25" customWidth="1"/>
    <col min="11" max="11" width="7" customWidth="1"/>
    <col min="12" max="12" width="8" customWidth="1"/>
    <col min="13" max="13" width="7.125" customWidth="1"/>
    <col min="14" max="14" width="6.25" bestFit="1" customWidth="1"/>
  </cols>
  <sheetData>
    <row r="1" spans="1:14" ht="25.5" customHeight="1">
      <c r="A1" s="444" t="s">
        <v>1591</v>
      </c>
      <c r="B1" s="444"/>
      <c r="C1" s="444"/>
      <c r="D1" s="444"/>
      <c r="E1" s="444"/>
      <c r="F1" s="444"/>
      <c r="G1" s="444"/>
      <c r="H1" s="444"/>
      <c r="I1" s="444"/>
      <c r="J1" s="444"/>
      <c r="K1" s="444"/>
      <c r="L1" s="444"/>
      <c r="M1" s="444"/>
      <c r="N1" s="444"/>
    </row>
    <row r="2" spans="1:14" ht="17.25" thickBot="1"/>
    <row r="3" spans="1:14">
      <c r="A3" s="451" t="s">
        <v>1493</v>
      </c>
      <c r="B3" s="453" t="s">
        <v>1494</v>
      </c>
      <c r="C3" s="441" t="s">
        <v>1590</v>
      </c>
      <c r="D3" s="441" t="s">
        <v>1495</v>
      </c>
      <c r="E3" s="441" t="s">
        <v>1496</v>
      </c>
      <c r="F3" s="441" t="s">
        <v>1497</v>
      </c>
      <c r="G3" s="441"/>
      <c r="H3" s="441" t="s">
        <v>1498</v>
      </c>
      <c r="I3" s="441"/>
      <c r="J3" s="442" t="s">
        <v>1499</v>
      </c>
      <c r="K3" s="443"/>
      <c r="L3" s="442" t="s">
        <v>1500</v>
      </c>
      <c r="M3" s="443"/>
      <c r="N3" s="445" t="s">
        <v>1501</v>
      </c>
    </row>
    <row r="4" spans="1:14" ht="37.5">
      <c r="A4" s="452"/>
      <c r="B4" s="454"/>
      <c r="C4" s="455"/>
      <c r="D4" s="455"/>
      <c r="E4" s="455"/>
      <c r="F4" s="278" t="s">
        <v>1502</v>
      </c>
      <c r="G4" s="278" t="s">
        <v>1503</v>
      </c>
      <c r="H4" s="278" t="s">
        <v>1502</v>
      </c>
      <c r="I4" s="278" t="s">
        <v>1503</v>
      </c>
      <c r="J4" s="278" t="s">
        <v>1502</v>
      </c>
      <c r="K4" s="278" t="s">
        <v>1503</v>
      </c>
      <c r="L4" s="278" t="s">
        <v>1502</v>
      </c>
      <c r="M4" s="278" t="s">
        <v>1503</v>
      </c>
      <c r="N4" s="446"/>
    </row>
    <row r="5" spans="1:14">
      <c r="A5" s="447" t="s">
        <v>1504</v>
      </c>
      <c r="B5" s="448"/>
      <c r="C5" s="279"/>
      <c r="D5" s="280"/>
      <c r="E5" s="280"/>
      <c r="F5" s="280"/>
      <c r="G5" s="280"/>
      <c r="H5" s="280"/>
      <c r="I5" s="280"/>
      <c r="J5" s="280"/>
      <c r="K5" s="280"/>
      <c r="L5" s="281"/>
      <c r="M5" s="281"/>
      <c r="N5" s="365"/>
    </row>
    <row r="6" spans="1:14">
      <c r="A6" s="366"/>
      <c r="B6" s="287"/>
      <c r="C6" s="283"/>
      <c r="D6" s="282"/>
      <c r="E6" s="282"/>
      <c r="F6" s="282"/>
      <c r="G6" s="282"/>
      <c r="H6" s="282"/>
      <c r="I6" s="282"/>
      <c r="J6" s="282"/>
      <c r="K6" s="282"/>
      <c r="L6" s="284"/>
      <c r="M6" s="284"/>
      <c r="N6" s="367"/>
    </row>
    <row r="7" spans="1:14">
      <c r="A7" s="368" t="s">
        <v>1505</v>
      </c>
      <c r="B7" s="288" t="s">
        <v>1506</v>
      </c>
      <c r="C7" s="283"/>
      <c r="D7" s="282"/>
      <c r="E7" s="282"/>
      <c r="F7" s="282"/>
      <c r="G7" s="282"/>
      <c r="H7" s="282"/>
      <c r="I7" s="282"/>
      <c r="J7" s="282"/>
      <c r="K7" s="282"/>
      <c r="L7" s="284"/>
      <c r="M7" s="284"/>
      <c r="N7" s="367"/>
    </row>
    <row r="8" spans="1:14">
      <c r="A8" s="369" t="s">
        <v>1519</v>
      </c>
      <c r="B8" s="289" t="s">
        <v>1507</v>
      </c>
      <c r="C8" s="357"/>
      <c r="D8" s="357" t="s">
        <v>1508</v>
      </c>
      <c r="E8" s="294">
        <v>1</v>
      </c>
      <c r="F8" s="287"/>
      <c r="G8" s="287"/>
      <c r="H8" s="287"/>
      <c r="I8" s="358">
        <f>'1 세부내역서'!I7</f>
        <v>0</v>
      </c>
      <c r="J8" s="282"/>
      <c r="K8" s="282"/>
      <c r="L8" s="284"/>
      <c r="M8" s="284"/>
      <c r="N8" s="367"/>
    </row>
    <row r="9" spans="1:14">
      <c r="A9" s="369" t="s">
        <v>1520</v>
      </c>
      <c r="B9" s="289" t="s">
        <v>1509</v>
      </c>
      <c r="C9" s="294"/>
      <c r="D9" s="294" t="s">
        <v>1508</v>
      </c>
      <c r="E9" s="294">
        <v>1</v>
      </c>
      <c r="F9" s="287"/>
      <c r="G9" s="358">
        <f>'1 세부내역서'!G55</f>
        <v>0</v>
      </c>
      <c r="H9" s="287"/>
      <c r="I9" s="358">
        <f>'1 세부내역서'!I55</f>
        <v>0</v>
      </c>
      <c r="J9" s="282"/>
      <c r="K9" s="282"/>
      <c r="L9" s="284"/>
      <c r="M9" s="284"/>
      <c r="N9" s="367"/>
    </row>
    <row r="10" spans="1:14">
      <c r="A10" s="369" t="s">
        <v>1521</v>
      </c>
      <c r="B10" s="289" t="s">
        <v>1510</v>
      </c>
      <c r="C10" s="294"/>
      <c r="D10" s="294" t="s">
        <v>1508</v>
      </c>
      <c r="E10" s="294">
        <v>1</v>
      </c>
      <c r="F10" s="287"/>
      <c r="G10" s="358">
        <f>'1 세부내역서'!G106</f>
        <v>0</v>
      </c>
      <c r="H10" s="287"/>
      <c r="I10" s="358">
        <f>'1 세부내역서'!I106</f>
        <v>0</v>
      </c>
      <c r="J10" s="282"/>
      <c r="K10" s="282"/>
      <c r="L10" s="284"/>
      <c r="M10" s="284"/>
      <c r="N10" s="367"/>
    </row>
    <row r="11" spans="1:14">
      <c r="A11" s="369" t="s">
        <v>1522</v>
      </c>
      <c r="B11" s="289" t="s">
        <v>1512</v>
      </c>
      <c r="C11" s="294"/>
      <c r="D11" s="294" t="s">
        <v>1508</v>
      </c>
      <c r="E11" s="294">
        <v>1</v>
      </c>
      <c r="F11" s="287"/>
      <c r="G11" s="358">
        <f>'1 세부내역서'!G109</f>
        <v>0</v>
      </c>
      <c r="H11" s="287"/>
      <c r="I11" s="287"/>
      <c r="J11" s="282"/>
      <c r="K11" s="282"/>
      <c r="L11" s="284"/>
      <c r="M11" s="284"/>
      <c r="N11" s="367"/>
    </row>
    <row r="12" spans="1:14">
      <c r="A12" s="369" t="s">
        <v>1523</v>
      </c>
      <c r="B12" s="289" t="s">
        <v>1514</v>
      </c>
      <c r="C12" s="294"/>
      <c r="D12" s="294" t="s">
        <v>1508</v>
      </c>
      <c r="E12" s="294">
        <v>1</v>
      </c>
      <c r="F12" s="287"/>
      <c r="G12" s="358">
        <f>'1 세부내역서'!G111</f>
        <v>0</v>
      </c>
      <c r="H12" s="287"/>
      <c r="I12" s="287"/>
      <c r="J12" s="282"/>
      <c r="K12" s="282"/>
      <c r="L12" s="284"/>
      <c r="M12" s="284"/>
      <c r="N12" s="367"/>
    </row>
    <row r="13" spans="1:14">
      <c r="A13" s="449" t="s">
        <v>1515</v>
      </c>
      <c r="B13" s="450"/>
      <c r="C13" s="362"/>
      <c r="D13" s="362"/>
      <c r="E13" s="362"/>
      <c r="F13" s="363"/>
      <c r="G13" s="364">
        <f>SUM(G8:G12)</f>
        <v>0</v>
      </c>
      <c r="H13" s="363"/>
      <c r="I13" s="364">
        <f>SUM(I8:I12)</f>
        <v>0</v>
      </c>
      <c r="J13" s="282"/>
      <c r="K13" s="282"/>
      <c r="L13" s="284"/>
      <c r="M13" s="284"/>
      <c r="N13" s="367"/>
    </row>
    <row r="14" spans="1:14">
      <c r="A14" s="368" t="s">
        <v>1516</v>
      </c>
      <c r="B14" s="288" t="s">
        <v>1517</v>
      </c>
      <c r="C14" s="294"/>
      <c r="D14" s="294"/>
      <c r="E14" s="294"/>
      <c r="F14" s="287"/>
      <c r="G14" s="287"/>
      <c r="H14" s="287"/>
      <c r="I14" s="287"/>
      <c r="J14" s="282"/>
      <c r="K14" s="282"/>
      <c r="L14" s="284"/>
      <c r="M14" s="284"/>
      <c r="N14" s="367"/>
    </row>
    <row r="15" spans="1:14">
      <c r="A15" s="370" t="s">
        <v>1524</v>
      </c>
      <c r="B15" s="289" t="s">
        <v>1525</v>
      </c>
      <c r="C15" s="294"/>
      <c r="D15" s="294" t="s">
        <v>1508</v>
      </c>
      <c r="E15" s="294">
        <v>1</v>
      </c>
      <c r="F15" s="287"/>
      <c r="G15" s="358">
        <f>'1 세부내역서'!G129</f>
        <v>0</v>
      </c>
      <c r="H15" s="287"/>
      <c r="I15" s="358">
        <f>'1 세부내역서'!I129</f>
        <v>0</v>
      </c>
      <c r="J15" s="282"/>
      <c r="K15" s="282"/>
      <c r="L15" s="284"/>
      <c r="M15" s="284"/>
      <c r="N15" s="367"/>
    </row>
    <row r="16" spans="1:14">
      <c r="A16" s="370" t="s">
        <v>1526</v>
      </c>
      <c r="B16" s="289" t="s">
        <v>1527</v>
      </c>
      <c r="C16" s="294"/>
      <c r="D16" s="294" t="s">
        <v>1508</v>
      </c>
      <c r="E16" s="294">
        <v>1</v>
      </c>
      <c r="F16" s="287"/>
      <c r="G16" s="358">
        <f>'1 세부내역서'!G141</f>
        <v>0</v>
      </c>
      <c r="H16" s="287"/>
      <c r="I16" s="358">
        <f>'1 세부내역서'!I141</f>
        <v>0</v>
      </c>
      <c r="J16" s="282"/>
      <c r="K16" s="282"/>
      <c r="L16" s="284"/>
      <c r="M16" s="284"/>
      <c r="N16" s="367"/>
    </row>
    <row r="17" spans="1:14">
      <c r="A17" s="370" t="s">
        <v>1528</v>
      </c>
      <c r="B17" s="289" t="s">
        <v>1529</v>
      </c>
      <c r="C17" s="294"/>
      <c r="D17" s="294" t="s">
        <v>1508</v>
      </c>
      <c r="E17" s="294">
        <v>1</v>
      </c>
      <c r="F17" s="287"/>
      <c r="G17" s="358">
        <f>'1 세부내역서'!G168</f>
        <v>0</v>
      </c>
      <c r="H17" s="287"/>
      <c r="I17" s="358">
        <f>'1 세부내역서'!I168</f>
        <v>0</v>
      </c>
      <c r="J17" s="282"/>
      <c r="K17" s="282"/>
      <c r="L17" s="284"/>
      <c r="M17" s="284"/>
      <c r="N17" s="367"/>
    </row>
    <row r="18" spans="1:14">
      <c r="A18" s="370" t="s">
        <v>1518</v>
      </c>
      <c r="B18" s="289" t="s">
        <v>1530</v>
      </c>
      <c r="C18" s="294"/>
      <c r="D18" s="294" t="s">
        <v>1508</v>
      </c>
      <c r="E18" s="294">
        <v>1</v>
      </c>
      <c r="F18" s="287"/>
      <c r="G18" s="358">
        <f>'1 세부내역서'!G195</f>
        <v>0</v>
      </c>
      <c r="H18" s="287"/>
      <c r="I18" s="358">
        <f>'1 세부내역서'!I195</f>
        <v>0</v>
      </c>
      <c r="J18" s="282"/>
      <c r="K18" s="282"/>
      <c r="L18" s="284"/>
      <c r="M18" s="284"/>
      <c r="N18" s="367"/>
    </row>
    <row r="19" spans="1:14">
      <c r="A19" s="370" t="s">
        <v>1541</v>
      </c>
      <c r="B19" s="289" t="s">
        <v>1531</v>
      </c>
      <c r="C19" s="294"/>
      <c r="D19" s="294" t="s">
        <v>1508</v>
      </c>
      <c r="E19" s="294">
        <v>1</v>
      </c>
      <c r="F19" s="287"/>
      <c r="G19" s="287"/>
      <c r="H19" s="287"/>
      <c r="I19" s="287"/>
      <c r="J19" s="282"/>
      <c r="K19" s="282"/>
      <c r="L19" s="284"/>
      <c r="M19" s="284"/>
      <c r="N19" s="367"/>
    </row>
    <row r="20" spans="1:14">
      <c r="A20" s="370"/>
      <c r="B20" s="290" t="s">
        <v>1532</v>
      </c>
      <c r="C20" s="294"/>
      <c r="D20" s="294" t="s">
        <v>1508</v>
      </c>
      <c r="E20" s="294">
        <v>1</v>
      </c>
      <c r="F20" s="287"/>
      <c r="G20" s="358">
        <f>'1 세부내역서'!G209</f>
        <v>0</v>
      </c>
      <c r="H20" s="287"/>
      <c r="I20" s="358">
        <f>'1 세부내역서'!I209</f>
        <v>0</v>
      </c>
      <c r="J20" s="282"/>
      <c r="K20" s="282"/>
      <c r="L20" s="284"/>
      <c r="M20" s="284"/>
      <c r="N20" s="367"/>
    </row>
    <row r="21" spans="1:14">
      <c r="A21" s="370"/>
      <c r="B21" s="290" t="s">
        <v>1533</v>
      </c>
      <c r="C21" s="294"/>
      <c r="D21" s="294" t="s">
        <v>1508</v>
      </c>
      <c r="E21" s="294">
        <v>1</v>
      </c>
      <c r="F21" s="287"/>
      <c r="G21" s="358">
        <f>'1 세부내역서'!G217</f>
        <v>0</v>
      </c>
      <c r="H21" s="287"/>
      <c r="I21" s="358">
        <f>'1 세부내역서'!I217</f>
        <v>0</v>
      </c>
      <c r="J21" s="282"/>
      <c r="K21" s="282"/>
      <c r="L21" s="284"/>
      <c r="M21" s="284"/>
      <c r="N21" s="367"/>
    </row>
    <row r="22" spans="1:14">
      <c r="A22" s="370"/>
      <c r="B22" s="290" t="s">
        <v>1534</v>
      </c>
      <c r="C22" s="294"/>
      <c r="D22" s="294" t="s">
        <v>1508</v>
      </c>
      <c r="E22" s="294">
        <v>1</v>
      </c>
      <c r="F22" s="287"/>
      <c r="G22" s="358">
        <f>'1 세부내역서'!G264</f>
        <v>0</v>
      </c>
      <c r="H22" s="287"/>
      <c r="I22" s="358">
        <f>'1 세부내역서'!I264</f>
        <v>0</v>
      </c>
      <c r="J22" s="282"/>
      <c r="K22" s="282"/>
      <c r="L22" s="284"/>
      <c r="M22" s="284"/>
      <c r="N22" s="367"/>
    </row>
    <row r="23" spans="1:14">
      <c r="A23" s="370"/>
      <c r="B23" s="290" t="s">
        <v>1535</v>
      </c>
      <c r="C23" s="294"/>
      <c r="D23" s="294" t="s">
        <v>1508</v>
      </c>
      <c r="E23" s="294">
        <v>1</v>
      </c>
      <c r="F23" s="287"/>
      <c r="G23" s="358">
        <f>'1 세부내역서'!G300</f>
        <v>0</v>
      </c>
      <c r="H23" s="287"/>
      <c r="I23" s="358">
        <f>'1 세부내역서'!I300</f>
        <v>0</v>
      </c>
      <c r="J23" s="282"/>
      <c r="K23" s="282"/>
      <c r="L23" s="284"/>
      <c r="M23" s="284"/>
      <c r="N23" s="367"/>
    </row>
    <row r="24" spans="1:14">
      <c r="A24" s="370"/>
      <c r="B24" s="290" t="s">
        <v>1536</v>
      </c>
      <c r="C24" s="294"/>
      <c r="D24" s="294" t="s">
        <v>1508</v>
      </c>
      <c r="E24" s="294">
        <v>1</v>
      </c>
      <c r="F24" s="287"/>
      <c r="G24" s="358">
        <f>'1 세부내역서'!G327</f>
        <v>0</v>
      </c>
      <c r="H24" s="287"/>
      <c r="I24" s="358">
        <f>'1 세부내역서'!I327</f>
        <v>0</v>
      </c>
      <c r="J24" s="282"/>
      <c r="K24" s="282"/>
      <c r="L24" s="284"/>
      <c r="M24" s="284"/>
      <c r="N24" s="367"/>
    </row>
    <row r="25" spans="1:14">
      <c r="A25" s="371"/>
      <c r="B25" s="291" t="s">
        <v>1537</v>
      </c>
      <c r="C25" s="359"/>
      <c r="D25" s="359" t="s">
        <v>1508</v>
      </c>
      <c r="E25" s="359">
        <v>1</v>
      </c>
      <c r="F25" s="360"/>
      <c r="G25" s="361">
        <f>'1 세부내역서'!G347</f>
        <v>0</v>
      </c>
      <c r="H25" s="360"/>
      <c r="I25" s="361">
        <f>'1 세부내역서'!I347</f>
        <v>0</v>
      </c>
      <c r="J25" s="285"/>
      <c r="K25" s="285"/>
      <c r="L25" s="286"/>
      <c r="M25" s="286"/>
      <c r="N25" s="372"/>
    </row>
    <row r="26" spans="1:14" ht="17.25" thickBot="1">
      <c r="A26" s="437" t="s">
        <v>1515</v>
      </c>
      <c r="B26" s="438"/>
      <c r="C26" s="373"/>
      <c r="D26" s="373"/>
      <c r="E26" s="373"/>
      <c r="F26" s="373"/>
      <c r="G26" s="374">
        <f>SUM(G15:G25)</f>
        <v>0</v>
      </c>
      <c r="H26" s="373"/>
      <c r="I26" s="375">
        <f>SUM(I15:I25)</f>
        <v>0</v>
      </c>
      <c r="J26" s="285"/>
      <c r="K26" s="285"/>
      <c r="L26" s="285"/>
      <c r="M26" s="285"/>
      <c r="N26" s="372"/>
    </row>
    <row r="27" spans="1:14" ht="18" thickTop="1" thickBot="1">
      <c r="A27" s="439" t="s">
        <v>1538</v>
      </c>
      <c r="B27" s="440"/>
      <c r="C27" s="376"/>
      <c r="D27" s="376"/>
      <c r="E27" s="376"/>
      <c r="F27" s="376"/>
      <c r="G27" s="377">
        <f>G13+G26</f>
        <v>0</v>
      </c>
      <c r="H27" s="378"/>
      <c r="I27" s="377">
        <f>I26+I13</f>
        <v>0</v>
      </c>
      <c r="J27" s="379"/>
      <c r="K27" s="379"/>
      <c r="L27" s="379"/>
      <c r="M27" s="379"/>
      <c r="N27" s="380"/>
    </row>
  </sheetData>
  <mergeCells count="15">
    <mergeCell ref="A1:N1"/>
    <mergeCell ref="N3:N4"/>
    <mergeCell ref="A5:B5"/>
    <mergeCell ref="A13:B13"/>
    <mergeCell ref="A3:A4"/>
    <mergeCell ref="B3:B4"/>
    <mergeCell ref="C3:C4"/>
    <mergeCell ref="D3:D4"/>
    <mergeCell ref="E3:E4"/>
    <mergeCell ref="F3:G3"/>
    <mergeCell ref="A26:B26"/>
    <mergeCell ref="A27:B27"/>
    <mergeCell ref="H3:I3"/>
    <mergeCell ref="J3:K3"/>
    <mergeCell ref="L3:M3"/>
  </mergeCells>
  <phoneticPr fontId="2" type="noConversion"/>
  <pageMargins left="0.28000000000000003" right="0.22" top="0.92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490"/>
  <sheetViews>
    <sheetView view="pageBreakPreview" zoomScaleNormal="130" zoomScaleSheetLayoutView="100" workbookViewId="0">
      <pane ySplit="2" topLeftCell="A225" activePane="bottomLeft" state="frozen"/>
      <selection activeCell="F21" sqref="F21:G21"/>
      <selection pane="bottomLeft" activeCell="C128" sqref="C128"/>
    </sheetView>
  </sheetViews>
  <sheetFormatPr defaultRowHeight="12"/>
  <cols>
    <col min="1" max="1" width="8.5" style="101" bestFit="1" customWidth="1"/>
    <col min="2" max="2" width="38.5" style="1" customWidth="1"/>
    <col min="3" max="3" width="17.125" style="1" customWidth="1"/>
    <col min="4" max="5" width="6" style="1" customWidth="1"/>
    <col min="6" max="6" width="10" style="1" customWidth="1"/>
    <col min="7" max="7" width="12" style="1" customWidth="1"/>
    <col min="8" max="8" width="10" style="1" customWidth="1"/>
    <col min="9" max="9" width="12" style="1" customWidth="1"/>
    <col min="10" max="10" width="6.875" style="1" customWidth="1"/>
    <col min="11" max="11" width="7.75" style="86" customWidth="1"/>
    <col min="12" max="12" width="17.375" style="6" customWidth="1"/>
    <col min="13" max="13" width="18.75" style="1" customWidth="1"/>
    <col min="14" max="14" width="9.625" style="1" bestFit="1" customWidth="1"/>
    <col min="15" max="16384" width="9" style="1"/>
  </cols>
  <sheetData>
    <row r="1" spans="1:13" ht="16.5" customHeight="1">
      <c r="A1" s="458" t="s">
        <v>0</v>
      </c>
      <c r="B1" s="458" t="s">
        <v>1</v>
      </c>
      <c r="C1" s="458" t="s">
        <v>2</v>
      </c>
      <c r="D1" s="458" t="s">
        <v>3</v>
      </c>
      <c r="E1" s="458" t="s">
        <v>4</v>
      </c>
      <c r="F1" s="456" t="s">
        <v>19</v>
      </c>
      <c r="G1" s="457"/>
      <c r="H1" s="456" t="s">
        <v>20</v>
      </c>
      <c r="I1" s="457"/>
      <c r="J1" s="458" t="s">
        <v>7</v>
      </c>
      <c r="K1" s="458" t="s">
        <v>8</v>
      </c>
    </row>
    <row r="2" spans="1:13" s="2" customFormat="1" ht="28.5" customHeight="1" thickBot="1">
      <c r="A2" s="459"/>
      <c r="B2" s="459"/>
      <c r="C2" s="459"/>
      <c r="D2" s="459"/>
      <c r="E2" s="459"/>
      <c r="F2" s="48" t="s">
        <v>5</v>
      </c>
      <c r="G2" s="48" t="s">
        <v>6</v>
      </c>
      <c r="H2" s="48" t="s">
        <v>5</v>
      </c>
      <c r="I2" s="48" t="s">
        <v>6</v>
      </c>
      <c r="J2" s="459"/>
      <c r="K2" s="459"/>
      <c r="L2" s="10"/>
      <c r="M2" s="7"/>
    </row>
    <row r="3" spans="1:13" ht="20.100000000000001" customHeight="1" thickTop="1">
      <c r="A3" s="31" t="s">
        <v>40</v>
      </c>
      <c r="B3" s="32" t="s">
        <v>59</v>
      </c>
      <c r="C3" s="5"/>
      <c r="D3" s="3"/>
      <c r="E3" s="102"/>
      <c r="F3" s="4"/>
      <c r="G3" s="4"/>
      <c r="H3" s="4"/>
      <c r="I3" s="4"/>
      <c r="J3" s="3"/>
      <c r="K3" s="83"/>
      <c r="M3" s="6"/>
    </row>
    <row r="4" spans="1:13" ht="20.100000000000001" customHeight="1">
      <c r="A4" s="149" t="s">
        <v>264</v>
      </c>
      <c r="B4" s="150" t="s">
        <v>265</v>
      </c>
      <c r="C4" s="30" t="s">
        <v>1316</v>
      </c>
      <c r="D4" s="259" t="s">
        <v>122</v>
      </c>
      <c r="E4" s="260">
        <v>1</v>
      </c>
      <c r="F4" s="261"/>
      <c r="G4" s="261"/>
      <c r="H4" s="261"/>
      <c r="I4" s="261"/>
      <c r="J4" s="49"/>
      <c r="K4" s="262"/>
      <c r="M4" s="6"/>
    </row>
    <row r="5" spans="1:13" ht="20.100000000000001" customHeight="1">
      <c r="A5" s="52"/>
      <c r="B5" s="292" t="s">
        <v>93</v>
      </c>
      <c r="C5" s="293" t="s">
        <v>96</v>
      </c>
      <c r="D5" s="294" t="s">
        <v>95</v>
      </c>
      <c r="E5" s="295">
        <v>3</v>
      </c>
      <c r="F5" s="296"/>
      <c r="G5" s="296"/>
      <c r="H5" s="296"/>
      <c r="I5" s="296"/>
      <c r="J5" s="297"/>
      <c r="K5" s="298"/>
      <c r="M5" s="6"/>
    </row>
    <row r="6" spans="1:13" ht="20.100000000000001" customHeight="1">
      <c r="A6" s="52"/>
      <c r="B6" s="292" t="s">
        <v>94</v>
      </c>
      <c r="C6" s="293" t="s">
        <v>96</v>
      </c>
      <c r="D6" s="294" t="s">
        <v>95</v>
      </c>
      <c r="E6" s="295">
        <v>7</v>
      </c>
      <c r="F6" s="296"/>
      <c r="G6" s="296"/>
      <c r="H6" s="296"/>
      <c r="I6" s="296"/>
      <c r="J6" s="293"/>
      <c r="K6" s="298"/>
      <c r="M6" s="6"/>
    </row>
    <row r="7" spans="1:13" ht="20.100000000000001" customHeight="1">
      <c r="A7" s="306"/>
      <c r="B7" s="307" t="s">
        <v>1540</v>
      </c>
      <c r="C7" s="308"/>
      <c r="D7" s="309"/>
      <c r="E7" s="310"/>
      <c r="F7" s="311"/>
      <c r="G7" s="311"/>
      <c r="H7" s="311"/>
      <c r="I7" s="312"/>
      <c r="J7" s="308"/>
      <c r="K7" s="313"/>
      <c r="M7" s="6"/>
    </row>
    <row r="8" spans="1:13" ht="20.100000000000001" customHeight="1">
      <c r="A8" s="300" t="s">
        <v>266</v>
      </c>
      <c r="B8" s="274" t="s">
        <v>267</v>
      </c>
      <c r="C8" s="297"/>
      <c r="D8" s="299"/>
      <c r="E8" s="301"/>
      <c r="F8" s="82"/>
      <c r="G8" s="296"/>
      <c r="H8" s="82"/>
      <c r="I8" s="82"/>
      <c r="J8" s="297"/>
      <c r="K8" s="302"/>
      <c r="M8" s="6"/>
    </row>
    <row r="9" spans="1:13" ht="20.100000000000001" customHeight="1">
      <c r="A9" s="52">
        <v>1</v>
      </c>
      <c r="B9" s="263" t="s">
        <v>268</v>
      </c>
      <c r="C9" s="264" t="s">
        <v>60</v>
      </c>
      <c r="D9" s="265"/>
      <c r="E9" s="266"/>
      <c r="F9" s="82"/>
      <c r="G9" s="296"/>
      <c r="H9" s="82"/>
      <c r="I9" s="82"/>
      <c r="J9" s="297"/>
      <c r="K9" s="303"/>
      <c r="M9" s="6"/>
    </row>
    <row r="10" spans="1:13" ht="20.100000000000001" customHeight="1">
      <c r="A10" s="381" t="s">
        <v>270</v>
      </c>
      <c r="B10" s="267" t="s">
        <v>269</v>
      </c>
      <c r="C10" s="264"/>
      <c r="D10" s="265" t="s">
        <v>119</v>
      </c>
      <c r="E10" s="266">
        <v>2</v>
      </c>
      <c r="F10" s="82"/>
      <c r="G10" s="296"/>
      <c r="H10" s="82"/>
      <c r="I10" s="82"/>
      <c r="J10" s="297"/>
      <c r="K10" s="302" t="s">
        <v>288</v>
      </c>
      <c r="M10" s="6"/>
    </row>
    <row r="11" spans="1:13" ht="20.100000000000001" customHeight="1">
      <c r="A11" s="381" t="s">
        <v>271</v>
      </c>
      <c r="B11" s="267" t="s">
        <v>1317</v>
      </c>
      <c r="C11" s="264"/>
      <c r="D11" s="265" t="s">
        <v>1318</v>
      </c>
      <c r="E11" s="266">
        <v>2</v>
      </c>
      <c r="F11" s="82"/>
      <c r="G11" s="296"/>
      <c r="H11" s="82"/>
      <c r="I11" s="82"/>
      <c r="J11" s="297"/>
      <c r="K11" s="302"/>
      <c r="M11" s="6"/>
    </row>
    <row r="12" spans="1:13" ht="20.100000000000001" customHeight="1">
      <c r="A12" s="381" t="s">
        <v>272</v>
      </c>
      <c r="B12" s="267" t="s">
        <v>1319</v>
      </c>
      <c r="C12" s="264"/>
      <c r="D12" s="265" t="s">
        <v>1320</v>
      </c>
      <c r="E12" s="266">
        <v>1</v>
      </c>
      <c r="F12" s="82"/>
      <c r="G12" s="296"/>
      <c r="H12" s="82"/>
      <c r="I12" s="82"/>
      <c r="J12" s="297"/>
      <c r="K12" s="302" t="s">
        <v>1321</v>
      </c>
      <c r="M12" s="6"/>
    </row>
    <row r="13" spans="1:13" ht="20.100000000000001" customHeight="1">
      <c r="A13" s="381" t="s">
        <v>273</v>
      </c>
      <c r="B13" s="267" t="s">
        <v>1322</v>
      </c>
      <c r="C13" s="264"/>
      <c r="D13" s="265" t="s">
        <v>1323</v>
      </c>
      <c r="E13" s="266">
        <v>1</v>
      </c>
      <c r="F13" s="82"/>
      <c r="G13" s="296"/>
      <c r="H13" s="82"/>
      <c r="I13" s="82"/>
      <c r="J13" s="297"/>
      <c r="K13" s="302" t="s">
        <v>1324</v>
      </c>
      <c r="M13" s="6"/>
    </row>
    <row r="14" spans="1:13" ht="20.100000000000001" customHeight="1">
      <c r="A14" s="381" t="s">
        <v>274</v>
      </c>
      <c r="B14" s="267" t="s">
        <v>1325</v>
      </c>
      <c r="C14" s="264"/>
      <c r="D14" s="265" t="s">
        <v>1326</v>
      </c>
      <c r="E14" s="266">
        <v>1</v>
      </c>
      <c r="F14" s="82"/>
      <c r="G14" s="296"/>
      <c r="H14" s="82"/>
      <c r="I14" s="82"/>
      <c r="J14" s="297"/>
      <c r="K14" s="302"/>
      <c r="M14" s="6"/>
    </row>
    <row r="15" spans="1:13" ht="20.100000000000001" customHeight="1">
      <c r="A15" s="381" t="s">
        <v>275</v>
      </c>
      <c r="B15" s="267" t="s">
        <v>1327</v>
      </c>
      <c r="C15" s="264"/>
      <c r="D15" s="265" t="s">
        <v>1328</v>
      </c>
      <c r="E15" s="266">
        <v>1</v>
      </c>
      <c r="F15" s="82"/>
      <c r="G15" s="296"/>
      <c r="H15" s="82"/>
      <c r="I15" s="82"/>
      <c r="J15" s="297"/>
      <c r="K15" s="302"/>
      <c r="M15" s="6"/>
    </row>
    <row r="16" spans="1:13" ht="20.100000000000001" customHeight="1">
      <c r="A16" s="381" t="s">
        <v>276</v>
      </c>
      <c r="B16" s="267" t="s">
        <v>1329</v>
      </c>
      <c r="C16" s="264" t="s">
        <v>1330</v>
      </c>
      <c r="D16" s="265" t="s">
        <v>1331</v>
      </c>
      <c r="E16" s="266">
        <v>1</v>
      </c>
      <c r="F16" s="82"/>
      <c r="G16" s="296"/>
      <c r="H16" s="82"/>
      <c r="I16" s="82"/>
      <c r="J16" s="297" t="s">
        <v>1332</v>
      </c>
      <c r="K16" s="302" t="s">
        <v>1333</v>
      </c>
      <c r="M16" s="6"/>
    </row>
    <row r="17" spans="1:13" ht="20.100000000000001" customHeight="1">
      <c r="A17" s="381" t="s">
        <v>277</v>
      </c>
      <c r="B17" s="267" t="s">
        <v>1334</v>
      </c>
      <c r="C17" s="264"/>
      <c r="D17" s="265"/>
      <c r="E17" s="266"/>
      <c r="F17" s="82"/>
      <c r="G17" s="296"/>
      <c r="H17" s="82"/>
      <c r="I17" s="82"/>
      <c r="J17" s="297"/>
      <c r="K17" s="302"/>
      <c r="M17" s="6"/>
    </row>
    <row r="18" spans="1:13" ht="20.100000000000001" customHeight="1">
      <c r="A18" s="382"/>
      <c r="B18" s="267" t="s">
        <v>1335</v>
      </c>
      <c r="C18" s="264" t="s">
        <v>1336</v>
      </c>
      <c r="D18" s="265" t="s">
        <v>1337</v>
      </c>
      <c r="E18" s="266">
        <v>1</v>
      </c>
      <c r="F18" s="82"/>
      <c r="G18" s="296"/>
      <c r="H18" s="82"/>
      <c r="I18" s="82"/>
      <c r="J18" s="297"/>
      <c r="K18" s="302"/>
      <c r="M18" s="6"/>
    </row>
    <row r="19" spans="1:13" ht="20.100000000000001" customHeight="1">
      <c r="A19" s="382"/>
      <c r="B19" s="267" t="s">
        <v>1338</v>
      </c>
      <c r="C19" s="264" t="s">
        <v>1339</v>
      </c>
      <c r="D19" s="265" t="s">
        <v>1340</v>
      </c>
      <c r="E19" s="266">
        <v>40</v>
      </c>
      <c r="F19" s="82"/>
      <c r="G19" s="296"/>
      <c r="H19" s="82"/>
      <c r="I19" s="82"/>
      <c r="J19" s="297"/>
      <c r="K19" s="302" t="s">
        <v>1341</v>
      </c>
      <c r="M19" s="6"/>
    </row>
    <row r="20" spans="1:13" ht="20.100000000000001" customHeight="1">
      <c r="A20" s="382"/>
      <c r="B20" s="267" t="s">
        <v>1338</v>
      </c>
      <c r="C20" s="264" t="s">
        <v>1342</v>
      </c>
      <c r="D20" s="265" t="s">
        <v>1340</v>
      </c>
      <c r="E20" s="266">
        <v>24</v>
      </c>
      <c r="F20" s="82"/>
      <c r="G20" s="296"/>
      <c r="H20" s="82"/>
      <c r="I20" s="82"/>
      <c r="J20" s="297"/>
      <c r="K20" s="302" t="s">
        <v>1343</v>
      </c>
      <c r="M20" s="6"/>
    </row>
    <row r="21" spans="1:13" ht="20.100000000000001" customHeight="1">
      <c r="A21" s="382"/>
      <c r="B21" s="267" t="s">
        <v>1338</v>
      </c>
      <c r="C21" s="264" t="s">
        <v>1344</v>
      </c>
      <c r="D21" s="265" t="s">
        <v>1340</v>
      </c>
      <c r="E21" s="266">
        <v>20</v>
      </c>
      <c r="F21" s="82"/>
      <c r="G21" s="296"/>
      <c r="H21" s="82"/>
      <c r="I21" s="82"/>
      <c r="J21" s="297"/>
      <c r="K21" s="302" t="s">
        <v>1345</v>
      </c>
      <c r="M21" s="6"/>
    </row>
    <row r="22" spans="1:13" ht="20.100000000000001" customHeight="1">
      <c r="A22" s="382"/>
      <c r="B22" s="267" t="s">
        <v>1338</v>
      </c>
      <c r="C22" s="264" t="s">
        <v>1346</v>
      </c>
      <c r="D22" s="265" t="s">
        <v>1340</v>
      </c>
      <c r="E22" s="266">
        <v>36</v>
      </c>
      <c r="F22" s="82"/>
      <c r="G22" s="296"/>
      <c r="H22" s="82"/>
      <c r="I22" s="82"/>
      <c r="J22" s="297"/>
      <c r="K22" s="302" t="s">
        <v>1347</v>
      </c>
      <c r="M22" s="6"/>
    </row>
    <row r="23" spans="1:13" ht="20.100000000000001" customHeight="1">
      <c r="A23" s="382"/>
      <c r="B23" s="267" t="s">
        <v>1348</v>
      </c>
      <c r="C23" s="264" t="s">
        <v>1349</v>
      </c>
      <c r="D23" s="265" t="s">
        <v>1340</v>
      </c>
      <c r="E23" s="266">
        <v>40</v>
      </c>
      <c r="F23" s="82"/>
      <c r="G23" s="296"/>
      <c r="H23" s="82"/>
      <c r="I23" s="82"/>
      <c r="J23" s="297"/>
      <c r="K23" s="302" t="s">
        <v>1350</v>
      </c>
      <c r="M23" s="6"/>
    </row>
    <row r="24" spans="1:13" ht="20.100000000000001" customHeight="1">
      <c r="A24" s="382"/>
      <c r="B24" s="267" t="s">
        <v>1479</v>
      </c>
      <c r="C24" s="264" t="s">
        <v>1352</v>
      </c>
      <c r="D24" s="265" t="s">
        <v>1340</v>
      </c>
      <c r="E24" s="266">
        <v>40</v>
      </c>
      <c r="F24" s="82"/>
      <c r="G24" s="296"/>
      <c r="H24" s="82"/>
      <c r="I24" s="82"/>
      <c r="J24" s="297"/>
      <c r="K24" s="302"/>
      <c r="M24" s="6"/>
    </row>
    <row r="25" spans="1:13" ht="20.100000000000001" customHeight="1">
      <c r="A25" s="382"/>
      <c r="B25" s="267" t="s">
        <v>1353</v>
      </c>
      <c r="C25" s="264"/>
      <c r="D25" s="265" t="s">
        <v>1337</v>
      </c>
      <c r="E25" s="266">
        <v>1</v>
      </c>
      <c r="F25" s="82"/>
      <c r="G25" s="296"/>
      <c r="H25" s="82"/>
      <c r="I25" s="82"/>
      <c r="J25" s="297"/>
      <c r="K25" s="302"/>
      <c r="M25" s="6"/>
    </row>
    <row r="26" spans="1:13" ht="20.100000000000001" customHeight="1">
      <c r="A26" s="381" t="s">
        <v>1354</v>
      </c>
      <c r="B26" s="267" t="s">
        <v>1355</v>
      </c>
      <c r="C26" s="264"/>
      <c r="D26" s="265"/>
      <c r="E26" s="266"/>
      <c r="F26" s="82"/>
      <c r="G26" s="296"/>
      <c r="H26" s="82"/>
      <c r="I26" s="82"/>
      <c r="J26" s="297"/>
      <c r="K26" s="302"/>
      <c r="M26" s="6"/>
    </row>
    <row r="27" spans="1:13" ht="20.100000000000001" customHeight="1">
      <c r="A27" s="53"/>
      <c r="B27" s="267" t="s">
        <v>1356</v>
      </c>
      <c r="C27" s="264" t="s">
        <v>1357</v>
      </c>
      <c r="D27" s="265" t="s">
        <v>1340</v>
      </c>
      <c r="E27" s="266">
        <v>12</v>
      </c>
      <c r="F27" s="82"/>
      <c r="G27" s="296"/>
      <c r="H27" s="82"/>
      <c r="I27" s="82"/>
      <c r="J27" s="297"/>
      <c r="K27" s="302" t="s">
        <v>1358</v>
      </c>
      <c r="M27" s="6"/>
    </row>
    <row r="28" spans="1:13" ht="20.100000000000001" customHeight="1">
      <c r="A28" s="53"/>
      <c r="B28" s="267" t="s">
        <v>1359</v>
      </c>
      <c r="C28" s="264" t="s">
        <v>1357</v>
      </c>
      <c r="D28" s="265" t="s">
        <v>1360</v>
      </c>
      <c r="E28" s="266">
        <v>2</v>
      </c>
      <c r="F28" s="82"/>
      <c r="G28" s="296"/>
      <c r="H28" s="82"/>
      <c r="I28" s="82"/>
      <c r="J28" s="297"/>
      <c r="K28" s="302" t="s">
        <v>1358</v>
      </c>
      <c r="M28" s="6"/>
    </row>
    <row r="29" spans="1:13" ht="20.100000000000001" customHeight="1">
      <c r="A29" s="53"/>
      <c r="B29" s="267" t="s">
        <v>1361</v>
      </c>
      <c r="C29" s="264" t="s">
        <v>1362</v>
      </c>
      <c r="D29" s="265" t="s">
        <v>1337</v>
      </c>
      <c r="E29" s="266">
        <v>1</v>
      </c>
      <c r="F29" s="82"/>
      <c r="G29" s="296"/>
      <c r="H29" s="82"/>
      <c r="I29" s="82"/>
      <c r="J29" s="297"/>
      <c r="K29" s="302"/>
      <c r="M29" s="6"/>
    </row>
    <row r="30" spans="1:13" ht="20.100000000000001" customHeight="1">
      <c r="A30" s="53">
        <v>2</v>
      </c>
      <c r="B30" s="263" t="s">
        <v>1363</v>
      </c>
      <c r="C30" s="268" t="s">
        <v>1364</v>
      </c>
      <c r="D30" s="268"/>
      <c r="E30" s="269"/>
      <c r="F30" s="82"/>
      <c r="G30" s="296"/>
      <c r="H30" s="82"/>
      <c r="I30" s="82"/>
      <c r="J30" s="297" t="s">
        <v>1365</v>
      </c>
      <c r="K30" s="303"/>
      <c r="M30" s="6"/>
    </row>
    <row r="31" spans="1:13" ht="20.100000000000001" customHeight="1">
      <c r="A31" s="53"/>
      <c r="B31" s="263" t="s">
        <v>1366</v>
      </c>
      <c r="C31" s="270"/>
      <c r="D31" s="268" t="s">
        <v>1367</v>
      </c>
      <c r="E31" s="269">
        <v>2</v>
      </c>
      <c r="F31" s="82"/>
      <c r="G31" s="296"/>
      <c r="H31" s="82"/>
      <c r="I31" s="82"/>
      <c r="J31" s="297"/>
      <c r="K31" s="302" t="s">
        <v>1368</v>
      </c>
      <c r="M31" s="6"/>
    </row>
    <row r="32" spans="1:13" ht="20.100000000000001" customHeight="1">
      <c r="A32" s="53"/>
      <c r="B32" s="263" t="s">
        <v>1369</v>
      </c>
      <c r="C32" s="268" t="s">
        <v>1370</v>
      </c>
      <c r="D32" s="268" t="s">
        <v>1367</v>
      </c>
      <c r="E32" s="269">
        <v>1</v>
      </c>
      <c r="F32" s="82"/>
      <c r="G32" s="296"/>
      <c r="H32" s="82"/>
      <c r="I32" s="82"/>
      <c r="J32" s="297"/>
      <c r="K32" s="302"/>
      <c r="M32" s="6"/>
    </row>
    <row r="33" spans="1:13" ht="20.100000000000001" customHeight="1">
      <c r="A33" s="53"/>
      <c r="B33" s="263" t="s">
        <v>1371</v>
      </c>
      <c r="C33" s="268"/>
      <c r="D33" s="268" t="s">
        <v>1340</v>
      </c>
      <c r="E33" s="269">
        <v>120</v>
      </c>
      <c r="F33" s="82"/>
      <c r="G33" s="296"/>
      <c r="H33" s="82"/>
      <c r="I33" s="82"/>
      <c r="J33" s="297"/>
      <c r="K33" s="302" t="s">
        <v>1372</v>
      </c>
      <c r="M33" s="6"/>
    </row>
    <row r="34" spans="1:13" ht="20.100000000000001" customHeight="1">
      <c r="A34" s="53"/>
      <c r="B34" s="263" t="s">
        <v>1373</v>
      </c>
      <c r="C34" s="268"/>
      <c r="D34" s="268" t="s">
        <v>1340</v>
      </c>
      <c r="E34" s="269">
        <v>90</v>
      </c>
      <c r="F34" s="82"/>
      <c r="G34" s="296"/>
      <c r="H34" s="82"/>
      <c r="I34" s="82"/>
      <c r="J34" s="297"/>
      <c r="K34" s="302" t="s">
        <v>1374</v>
      </c>
      <c r="M34" s="6"/>
    </row>
    <row r="35" spans="1:13" ht="20.100000000000001" customHeight="1">
      <c r="A35" s="53"/>
      <c r="B35" s="263" t="s">
        <v>1480</v>
      </c>
      <c r="C35" s="268"/>
      <c r="D35" s="268" t="s">
        <v>1375</v>
      </c>
      <c r="E35" s="269">
        <v>4</v>
      </c>
      <c r="F35" s="82"/>
      <c r="G35" s="296"/>
      <c r="H35" s="82"/>
      <c r="I35" s="82"/>
      <c r="J35" s="297"/>
      <c r="K35" s="302"/>
      <c r="M35" s="6"/>
    </row>
    <row r="36" spans="1:13" ht="20.100000000000001" customHeight="1">
      <c r="A36" s="52"/>
      <c r="B36" s="271" t="s">
        <v>1376</v>
      </c>
      <c r="C36" s="272" t="s">
        <v>1377</v>
      </c>
      <c r="D36" s="273" t="s">
        <v>1378</v>
      </c>
      <c r="E36" s="269">
        <v>2</v>
      </c>
      <c r="F36" s="82"/>
      <c r="G36" s="296"/>
      <c r="H36" s="82"/>
      <c r="I36" s="82"/>
      <c r="J36" s="297"/>
      <c r="K36" s="302"/>
      <c r="M36" s="6"/>
    </row>
    <row r="37" spans="1:13" ht="20.100000000000001" customHeight="1">
      <c r="A37" s="53"/>
      <c r="B37" s="271" t="s">
        <v>1379</v>
      </c>
      <c r="C37" s="272" t="s">
        <v>1380</v>
      </c>
      <c r="D37" s="273" t="s">
        <v>1381</v>
      </c>
      <c r="E37" s="269">
        <v>7</v>
      </c>
      <c r="F37" s="82"/>
      <c r="G37" s="296"/>
      <c r="H37" s="82"/>
      <c r="I37" s="82"/>
      <c r="J37" s="297"/>
      <c r="K37" s="302"/>
      <c r="M37" s="6"/>
    </row>
    <row r="38" spans="1:13" ht="20.100000000000001" customHeight="1">
      <c r="A38" s="53"/>
      <c r="B38" s="271" t="s">
        <v>1382</v>
      </c>
      <c r="C38" s="272" t="s">
        <v>1383</v>
      </c>
      <c r="D38" s="273" t="s">
        <v>1381</v>
      </c>
      <c r="E38" s="269">
        <v>7</v>
      </c>
      <c r="F38" s="82"/>
      <c r="G38" s="296"/>
      <c r="H38" s="82"/>
      <c r="I38" s="82"/>
      <c r="J38" s="297"/>
      <c r="K38" s="302"/>
      <c r="M38" s="6"/>
    </row>
    <row r="39" spans="1:13" ht="20.100000000000001" customHeight="1">
      <c r="A39" s="53">
        <v>3</v>
      </c>
      <c r="B39" s="263" t="s">
        <v>1384</v>
      </c>
      <c r="C39" s="268" t="s">
        <v>1385</v>
      </c>
      <c r="D39" s="268" t="s">
        <v>1337</v>
      </c>
      <c r="E39" s="269">
        <v>1</v>
      </c>
      <c r="F39" s="82"/>
      <c r="G39" s="296"/>
      <c r="H39" s="82"/>
      <c r="I39" s="82"/>
      <c r="J39" s="297"/>
      <c r="K39" s="304" t="s">
        <v>1386</v>
      </c>
      <c r="M39" s="6"/>
    </row>
    <row r="40" spans="1:13" ht="20.100000000000001" customHeight="1">
      <c r="A40" s="53">
        <v>4</v>
      </c>
      <c r="B40" s="263" t="s">
        <v>1387</v>
      </c>
      <c r="C40" s="268" t="s">
        <v>1388</v>
      </c>
      <c r="D40" s="268" t="s">
        <v>1375</v>
      </c>
      <c r="E40" s="269">
        <v>2</v>
      </c>
      <c r="F40" s="82"/>
      <c r="G40" s="296"/>
      <c r="H40" s="82"/>
      <c r="I40" s="82"/>
      <c r="J40" s="297"/>
      <c r="K40" s="304" t="s">
        <v>1386</v>
      </c>
      <c r="M40" s="6"/>
    </row>
    <row r="41" spans="1:13" ht="20.100000000000001" customHeight="1">
      <c r="A41" s="53">
        <v>5</v>
      </c>
      <c r="B41" s="263" t="s">
        <v>1389</v>
      </c>
      <c r="C41" s="268" t="s">
        <v>1390</v>
      </c>
      <c r="D41" s="268" t="s">
        <v>1375</v>
      </c>
      <c r="E41" s="269">
        <v>1</v>
      </c>
      <c r="F41" s="82"/>
      <c r="G41" s="296"/>
      <c r="H41" s="82"/>
      <c r="I41" s="82"/>
      <c r="J41" s="297"/>
      <c r="K41" s="304" t="s">
        <v>1386</v>
      </c>
      <c r="M41" s="6"/>
    </row>
    <row r="42" spans="1:13" ht="20.100000000000001" customHeight="1">
      <c r="A42" s="53">
        <v>6</v>
      </c>
      <c r="B42" s="263" t="s">
        <v>1391</v>
      </c>
      <c r="C42" s="268"/>
      <c r="D42" s="268" t="s">
        <v>1375</v>
      </c>
      <c r="E42" s="269">
        <v>1</v>
      </c>
      <c r="F42" s="82"/>
      <c r="G42" s="296"/>
      <c r="H42" s="82"/>
      <c r="I42" s="82"/>
      <c r="J42" s="297"/>
      <c r="K42" s="304" t="s">
        <v>1386</v>
      </c>
      <c r="M42" s="6"/>
    </row>
    <row r="43" spans="1:13" s="46" customFormat="1" ht="20.100000000000001" customHeight="1">
      <c r="A43" s="53">
        <v>7</v>
      </c>
      <c r="B43" s="263" t="s">
        <v>1392</v>
      </c>
      <c r="C43" s="268" t="s">
        <v>1393</v>
      </c>
      <c r="D43" s="268" t="s">
        <v>1375</v>
      </c>
      <c r="E43" s="269">
        <v>1</v>
      </c>
      <c r="F43" s="82"/>
      <c r="G43" s="296"/>
      <c r="H43" s="82"/>
      <c r="I43" s="82"/>
      <c r="J43" s="297"/>
      <c r="K43" s="304" t="s">
        <v>1386</v>
      </c>
      <c r="L43" s="45"/>
      <c r="M43" s="45"/>
    </row>
    <row r="44" spans="1:13" s="46" customFormat="1" ht="20.100000000000001" customHeight="1">
      <c r="A44" s="53">
        <v>8</v>
      </c>
      <c r="B44" s="263" t="s">
        <v>1394</v>
      </c>
      <c r="C44" s="268"/>
      <c r="D44" s="268" t="s">
        <v>1375</v>
      </c>
      <c r="E44" s="269">
        <v>1</v>
      </c>
      <c r="F44" s="82"/>
      <c r="G44" s="296"/>
      <c r="H44" s="82"/>
      <c r="I44" s="82"/>
      <c r="J44" s="297"/>
      <c r="K44" s="304" t="s">
        <v>1386</v>
      </c>
      <c r="L44" s="45"/>
      <c r="M44" s="45"/>
    </row>
    <row r="45" spans="1:13" ht="20.100000000000001" customHeight="1">
      <c r="A45" s="53">
        <v>9</v>
      </c>
      <c r="B45" s="263" t="s">
        <v>1395</v>
      </c>
      <c r="C45" s="268" t="s">
        <v>1390</v>
      </c>
      <c r="D45" s="268" t="s">
        <v>1375</v>
      </c>
      <c r="E45" s="269">
        <v>1</v>
      </c>
      <c r="F45" s="82"/>
      <c r="G45" s="296"/>
      <c r="H45" s="82"/>
      <c r="I45" s="82"/>
      <c r="J45" s="297"/>
      <c r="K45" s="304" t="s">
        <v>1386</v>
      </c>
      <c r="M45" s="6"/>
    </row>
    <row r="46" spans="1:13" s="46" customFormat="1" ht="20.100000000000001" customHeight="1">
      <c r="A46" s="53">
        <v>10</v>
      </c>
      <c r="B46" s="263" t="s">
        <v>1396</v>
      </c>
      <c r="C46" s="268"/>
      <c r="D46" s="268" t="s">
        <v>1375</v>
      </c>
      <c r="E46" s="269">
        <v>1</v>
      </c>
      <c r="F46" s="82"/>
      <c r="G46" s="296"/>
      <c r="H46" s="82"/>
      <c r="I46" s="82"/>
      <c r="J46" s="297"/>
      <c r="K46" s="304" t="s">
        <v>1386</v>
      </c>
      <c r="L46" s="45"/>
      <c r="M46" s="45"/>
    </row>
    <row r="47" spans="1:13" s="46" customFormat="1" ht="20.100000000000001" customHeight="1">
      <c r="A47" s="53">
        <v>11</v>
      </c>
      <c r="B47" s="263" t="s">
        <v>1397</v>
      </c>
      <c r="C47" s="268"/>
      <c r="D47" s="268" t="s">
        <v>1398</v>
      </c>
      <c r="E47" s="269">
        <v>1</v>
      </c>
      <c r="F47" s="82"/>
      <c r="G47" s="296"/>
      <c r="H47" s="82"/>
      <c r="I47" s="82"/>
      <c r="J47" s="297"/>
      <c r="K47" s="304" t="s">
        <v>1386</v>
      </c>
      <c r="L47" s="45"/>
      <c r="M47" s="45"/>
    </row>
    <row r="48" spans="1:13" ht="20.100000000000001" customHeight="1">
      <c r="A48" s="53">
        <v>12</v>
      </c>
      <c r="B48" s="263" t="s">
        <v>1399</v>
      </c>
      <c r="C48" s="268"/>
      <c r="D48" s="268" t="s">
        <v>1375</v>
      </c>
      <c r="E48" s="269">
        <v>1</v>
      </c>
      <c r="F48" s="82"/>
      <c r="G48" s="296"/>
      <c r="H48" s="82"/>
      <c r="I48" s="82"/>
      <c r="J48" s="297"/>
      <c r="K48" s="304" t="s">
        <v>1386</v>
      </c>
      <c r="M48" s="6"/>
    </row>
    <row r="49" spans="1:13" ht="20.100000000000001" customHeight="1">
      <c r="A49" s="53">
        <v>13</v>
      </c>
      <c r="B49" s="263" t="s">
        <v>1400</v>
      </c>
      <c r="C49" s="268" t="s">
        <v>1401</v>
      </c>
      <c r="D49" s="268" t="s">
        <v>1337</v>
      </c>
      <c r="E49" s="269">
        <v>2</v>
      </c>
      <c r="F49" s="82"/>
      <c r="G49" s="296"/>
      <c r="H49" s="82"/>
      <c r="I49" s="82"/>
      <c r="J49" s="297"/>
      <c r="K49" s="302" t="s">
        <v>1402</v>
      </c>
      <c r="M49" s="6"/>
    </row>
    <row r="50" spans="1:13" ht="20.100000000000001" customHeight="1">
      <c r="A50" s="53">
        <v>14</v>
      </c>
      <c r="B50" s="263" t="s">
        <v>1403</v>
      </c>
      <c r="C50" s="268"/>
      <c r="D50" s="268" t="s">
        <v>1375</v>
      </c>
      <c r="E50" s="269">
        <v>1</v>
      </c>
      <c r="F50" s="82"/>
      <c r="G50" s="296"/>
      <c r="H50" s="82"/>
      <c r="I50" s="82"/>
      <c r="J50" s="297"/>
      <c r="K50" s="304" t="s">
        <v>1386</v>
      </c>
      <c r="M50" s="6"/>
    </row>
    <row r="51" spans="1:13" ht="20.100000000000001" customHeight="1">
      <c r="A51" s="53">
        <v>15</v>
      </c>
      <c r="B51" s="263" t="s">
        <v>1404</v>
      </c>
      <c r="C51" s="268" t="s">
        <v>1405</v>
      </c>
      <c r="D51" s="268" t="s">
        <v>1337</v>
      </c>
      <c r="E51" s="269">
        <v>1</v>
      </c>
      <c r="F51" s="82"/>
      <c r="G51" s="296"/>
      <c r="H51" s="82"/>
      <c r="I51" s="82"/>
      <c r="J51" s="297"/>
      <c r="K51" s="302" t="s">
        <v>1406</v>
      </c>
      <c r="M51" s="6"/>
    </row>
    <row r="52" spans="1:13" ht="20.100000000000001" customHeight="1">
      <c r="A52" s="53">
        <v>16</v>
      </c>
      <c r="B52" s="263" t="s">
        <v>1407</v>
      </c>
      <c r="C52" s="268" t="s">
        <v>1408</v>
      </c>
      <c r="D52" s="268" t="s">
        <v>1337</v>
      </c>
      <c r="E52" s="269">
        <v>1</v>
      </c>
      <c r="F52" s="82"/>
      <c r="G52" s="296"/>
      <c r="H52" s="82"/>
      <c r="I52" s="82"/>
      <c r="J52" s="297"/>
      <c r="K52" s="302"/>
      <c r="M52" s="6"/>
    </row>
    <row r="53" spans="1:13" ht="20.100000000000001" customHeight="1">
      <c r="A53" s="53">
        <v>17</v>
      </c>
      <c r="B53" s="263" t="s">
        <v>1409</v>
      </c>
      <c r="C53" s="268"/>
      <c r="D53" s="268" t="s">
        <v>1337</v>
      </c>
      <c r="E53" s="269">
        <v>1</v>
      </c>
      <c r="F53" s="82"/>
      <c r="G53" s="296"/>
      <c r="H53" s="82"/>
      <c r="I53" s="82"/>
      <c r="J53" s="297"/>
      <c r="K53" s="303"/>
      <c r="M53" s="6"/>
    </row>
    <row r="54" spans="1:13" s="46" customFormat="1" ht="20.100000000000001" customHeight="1">
      <c r="A54" s="53">
        <v>18</v>
      </c>
      <c r="B54" s="267" t="s">
        <v>1410</v>
      </c>
      <c r="C54" s="265" t="s">
        <v>1411</v>
      </c>
      <c r="D54" s="265" t="s">
        <v>1412</v>
      </c>
      <c r="E54" s="266">
        <v>1</v>
      </c>
      <c r="F54" s="82"/>
      <c r="G54" s="296"/>
      <c r="H54" s="82"/>
      <c r="I54" s="82"/>
      <c r="J54" s="297"/>
      <c r="K54" s="302"/>
      <c r="L54" s="45"/>
      <c r="M54" s="45"/>
    </row>
    <row r="55" spans="1:13" s="46" customFormat="1" ht="20.100000000000001" customHeight="1">
      <c r="A55" s="314"/>
      <c r="B55" s="315" t="s">
        <v>1540</v>
      </c>
      <c r="C55" s="315"/>
      <c r="D55" s="315"/>
      <c r="E55" s="316"/>
      <c r="F55" s="317"/>
      <c r="G55" s="312"/>
      <c r="H55" s="317"/>
      <c r="I55" s="317"/>
      <c r="J55" s="318"/>
      <c r="K55" s="319"/>
      <c r="L55" s="45"/>
      <c r="M55" s="45"/>
    </row>
    <row r="56" spans="1:13" ht="20.100000000000001" customHeight="1">
      <c r="A56" s="300" t="s">
        <v>1413</v>
      </c>
      <c r="B56" s="274" t="s">
        <v>1414</v>
      </c>
      <c r="C56" s="264"/>
      <c r="D56" s="265"/>
      <c r="E56" s="266"/>
      <c r="F56" s="82"/>
      <c r="G56" s="296"/>
      <c r="H56" s="82"/>
      <c r="I56" s="82"/>
      <c r="J56" s="297"/>
      <c r="K56" s="302"/>
      <c r="M56" s="6"/>
    </row>
    <row r="57" spans="1:13" ht="20.100000000000001" customHeight="1">
      <c r="A57" s="52">
        <v>1</v>
      </c>
      <c r="B57" s="263" t="s">
        <v>1415</v>
      </c>
      <c r="C57" s="264" t="s">
        <v>1416</v>
      </c>
      <c r="D57" s="265"/>
      <c r="E57" s="266"/>
      <c r="F57" s="82"/>
      <c r="G57" s="296"/>
      <c r="H57" s="82"/>
      <c r="I57" s="82"/>
      <c r="J57" s="297"/>
      <c r="K57" s="303"/>
      <c r="M57" s="6"/>
    </row>
    <row r="58" spans="1:13" ht="20.100000000000001" customHeight="1">
      <c r="A58" s="381" t="s">
        <v>1417</v>
      </c>
      <c r="B58" s="267" t="s">
        <v>1418</v>
      </c>
      <c r="C58" s="264"/>
      <c r="D58" s="265" t="s">
        <v>1419</v>
      </c>
      <c r="E58" s="266">
        <v>2</v>
      </c>
      <c r="F58" s="82"/>
      <c r="G58" s="296"/>
      <c r="H58" s="82"/>
      <c r="I58" s="82"/>
      <c r="J58" s="297"/>
      <c r="K58" s="302" t="s">
        <v>1420</v>
      </c>
      <c r="M58" s="6"/>
    </row>
    <row r="59" spans="1:13" ht="20.100000000000001" customHeight="1">
      <c r="A59" s="381" t="s">
        <v>271</v>
      </c>
      <c r="B59" s="267" t="s">
        <v>1317</v>
      </c>
      <c r="C59" s="264"/>
      <c r="D59" s="265" t="s">
        <v>1318</v>
      </c>
      <c r="E59" s="266">
        <v>2</v>
      </c>
      <c r="F59" s="82"/>
      <c r="G59" s="296"/>
      <c r="H59" s="82"/>
      <c r="I59" s="82"/>
      <c r="J59" s="297"/>
      <c r="K59" s="302"/>
      <c r="M59" s="6"/>
    </row>
    <row r="60" spans="1:13" ht="20.100000000000001" customHeight="1">
      <c r="A60" s="381" t="s">
        <v>272</v>
      </c>
      <c r="B60" s="267" t="s">
        <v>1319</v>
      </c>
      <c r="C60" s="264"/>
      <c r="D60" s="265" t="s">
        <v>1320</v>
      </c>
      <c r="E60" s="266">
        <v>1</v>
      </c>
      <c r="F60" s="82"/>
      <c r="G60" s="296"/>
      <c r="H60" s="82"/>
      <c r="I60" s="82"/>
      <c r="J60" s="297"/>
      <c r="K60" s="302" t="s">
        <v>1321</v>
      </c>
      <c r="M60" s="6"/>
    </row>
    <row r="61" spans="1:13" ht="20.100000000000001" customHeight="1">
      <c r="A61" s="381" t="s">
        <v>273</v>
      </c>
      <c r="B61" s="267" t="s">
        <v>1322</v>
      </c>
      <c r="C61" s="264"/>
      <c r="D61" s="265" t="s">
        <v>1323</v>
      </c>
      <c r="E61" s="266">
        <v>1</v>
      </c>
      <c r="F61" s="82"/>
      <c r="G61" s="296"/>
      <c r="H61" s="82"/>
      <c r="I61" s="82"/>
      <c r="J61" s="297"/>
      <c r="K61" s="302" t="s">
        <v>1324</v>
      </c>
      <c r="M61" s="6"/>
    </row>
    <row r="62" spans="1:13" ht="20.100000000000001" customHeight="1">
      <c r="A62" s="381" t="s">
        <v>274</v>
      </c>
      <c r="B62" s="267" t="s">
        <v>1325</v>
      </c>
      <c r="C62" s="264"/>
      <c r="D62" s="265" t="s">
        <v>1326</v>
      </c>
      <c r="E62" s="266">
        <v>1</v>
      </c>
      <c r="F62" s="82"/>
      <c r="G62" s="296"/>
      <c r="H62" s="82"/>
      <c r="I62" s="82"/>
      <c r="J62" s="297"/>
      <c r="K62" s="302"/>
      <c r="M62" s="6"/>
    </row>
    <row r="63" spans="1:13" ht="20.100000000000001" customHeight="1">
      <c r="A63" s="381" t="s">
        <v>275</v>
      </c>
      <c r="B63" s="267" t="s">
        <v>1327</v>
      </c>
      <c r="C63" s="264"/>
      <c r="D63" s="265" t="s">
        <v>1328</v>
      </c>
      <c r="E63" s="266">
        <v>1</v>
      </c>
      <c r="F63" s="82"/>
      <c r="G63" s="296"/>
      <c r="H63" s="82"/>
      <c r="I63" s="82"/>
      <c r="J63" s="297"/>
      <c r="K63" s="302"/>
      <c r="M63" s="6"/>
    </row>
    <row r="64" spans="1:13" ht="20.100000000000001" customHeight="1">
      <c r="A64" s="381" t="s">
        <v>276</v>
      </c>
      <c r="B64" s="267" t="s">
        <v>1421</v>
      </c>
      <c r="C64" s="264" t="s">
        <v>1330</v>
      </c>
      <c r="D64" s="265" t="s">
        <v>1331</v>
      </c>
      <c r="E64" s="266">
        <v>1</v>
      </c>
      <c r="F64" s="82"/>
      <c r="G64" s="296"/>
      <c r="H64" s="82"/>
      <c r="I64" s="82"/>
      <c r="J64" s="297" t="s">
        <v>1332</v>
      </c>
      <c r="K64" s="302" t="s">
        <v>1333</v>
      </c>
      <c r="M64" s="6"/>
    </row>
    <row r="65" spans="1:13" ht="20.100000000000001" customHeight="1">
      <c r="A65" s="381" t="s">
        <v>277</v>
      </c>
      <c r="B65" s="267" t="s">
        <v>1334</v>
      </c>
      <c r="C65" s="264"/>
      <c r="D65" s="265"/>
      <c r="E65" s="266"/>
      <c r="F65" s="82"/>
      <c r="G65" s="296"/>
      <c r="H65" s="82"/>
      <c r="I65" s="82"/>
      <c r="J65" s="297"/>
      <c r="K65" s="302"/>
      <c r="M65" s="6"/>
    </row>
    <row r="66" spans="1:13" ht="20.100000000000001" customHeight="1">
      <c r="A66" s="382"/>
      <c r="B66" s="267" t="s">
        <v>1335</v>
      </c>
      <c r="C66" s="264" t="s">
        <v>1336</v>
      </c>
      <c r="D66" s="265" t="s">
        <v>1337</v>
      </c>
      <c r="E66" s="266">
        <v>1</v>
      </c>
      <c r="F66" s="82"/>
      <c r="G66" s="296"/>
      <c r="H66" s="82"/>
      <c r="I66" s="82"/>
      <c r="J66" s="297"/>
      <c r="K66" s="302"/>
      <c r="M66" s="6"/>
    </row>
    <row r="67" spans="1:13" ht="20.100000000000001" customHeight="1">
      <c r="A67" s="382"/>
      <c r="B67" s="267" t="s">
        <v>1338</v>
      </c>
      <c r="C67" s="264" t="s">
        <v>1339</v>
      </c>
      <c r="D67" s="265" t="s">
        <v>1340</v>
      </c>
      <c r="E67" s="266">
        <v>50</v>
      </c>
      <c r="F67" s="82"/>
      <c r="G67" s="296"/>
      <c r="H67" s="82"/>
      <c r="I67" s="82"/>
      <c r="J67" s="297"/>
      <c r="K67" s="302" t="s">
        <v>1341</v>
      </c>
      <c r="M67" s="6"/>
    </row>
    <row r="68" spans="1:13" ht="20.100000000000001" customHeight="1">
      <c r="A68" s="382"/>
      <c r="B68" s="267" t="s">
        <v>1338</v>
      </c>
      <c r="C68" s="264" t="s">
        <v>1342</v>
      </c>
      <c r="D68" s="265" t="s">
        <v>1340</v>
      </c>
      <c r="E68" s="266">
        <v>24</v>
      </c>
      <c r="F68" s="82"/>
      <c r="G68" s="296"/>
      <c r="H68" s="82"/>
      <c r="I68" s="82"/>
      <c r="J68" s="297"/>
      <c r="K68" s="302" t="s">
        <v>1343</v>
      </c>
      <c r="M68" s="6"/>
    </row>
    <row r="69" spans="1:13" ht="20.100000000000001" customHeight="1">
      <c r="A69" s="382"/>
      <c r="B69" s="267" t="s">
        <v>1338</v>
      </c>
      <c r="C69" s="264" t="s">
        <v>1344</v>
      </c>
      <c r="D69" s="265" t="s">
        <v>1340</v>
      </c>
      <c r="E69" s="266">
        <v>20</v>
      </c>
      <c r="F69" s="82"/>
      <c r="G69" s="296"/>
      <c r="H69" s="82"/>
      <c r="I69" s="82"/>
      <c r="J69" s="297"/>
      <c r="K69" s="302" t="s">
        <v>1345</v>
      </c>
      <c r="M69" s="6"/>
    </row>
    <row r="70" spans="1:13" ht="20.100000000000001" customHeight="1">
      <c r="A70" s="382"/>
      <c r="B70" s="267" t="s">
        <v>1338</v>
      </c>
      <c r="C70" s="264" t="s">
        <v>1346</v>
      </c>
      <c r="D70" s="265" t="s">
        <v>1340</v>
      </c>
      <c r="E70" s="266">
        <v>36</v>
      </c>
      <c r="F70" s="82"/>
      <c r="G70" s="296"/>
      <c r="H70" s="82"/>
      <c r="I70" s="82"/>
      <c r="J70" s="297"/>
      <c r="K70" s="302" t="s">
        <v>1347</v>
      </c>
      <c r="M70" s="6"/>
    </row>
    <row r="71" spans="1:13" ht="20.100000000000001" customHeight="1">
      <c r="A71" s="382"/>
      <c r="B71" s="267" t="s">
        <v>1348</v>
      </c>
      <c r="C71" s="264" t="s">
        <v>1349</v>
      </c>
      <c r="D71" s="265" t="s">
        <v>1340</v>
      </c>
      <c r="E71" s="266">
        <v>20</v>
      </c>
      <c r="F71" s="82"/>
      <c r="G71" s="296"/>
      <c r="H71" s="82"/>
      <c r="I71" s="82"/>
      <c r="J71" s="297"/>
      <c r="K71" s="302" t="s">
        <v>1350</v>
      </c>
      <c r="M71" s="6"/>
    </row>
    <row r="72" spans="1:13" ht="20.100000000000001" customHeight="1">
      <c r="A72" s="382"/>
      <c r="B72" s="267" t="s">
        <v>1351</v>
      </c>
      <c r="C72" s="264" t="s">
        <v>1352</v>
      </c>
      <c r="D72" s="265" t="s">
        <v>1340</v>
      </c>
      <c r="E72" s="266">
        <v>40</v>
      </c>
      <c r="F72" s="82"/>
      <c r="G72" s="296"/>
      <c r="H72" s="82"/>
      <c r="I72" s="82"/>
      <c r="J72" s="297"/>
      <c r="K72" s="302"/>
      <c r="M72" s="6"/>
    </row>
    <row r="73" spans="1:13" ht="20.100000000000001" customHeight="1">
      <c r="A73" s="382"/>
      <c r="B73" s="267" t="s">
        <v>1353</v>
      </c>
      <c r="C73" s="264"/>
      <c r="D73" s="265" t="s">
        <v>1337</v>
      </c>
      <c r="E73" s="266">
        <v>1</v>
      </c>
      <c r="F73" s="82"/>
      <c r="G73" s="296"/>
      <c r="H73" s="82"/>
      <c r="I73" s="82"/>
      <c r="J73" s="297"/>
      <c r="K73" s="302"/>
      <c r="M73" s="6"/>
    </row>
    <row r="74" spans="1:13" ht="20.100000000000001" customHeight="1">
      <c r="A74" s="381" t="s">
        <v>1354</v>
      </c>
      <c r="B74" s="267" t="s">
        <v>1422</v>
      </c>
      <c r="C74" s="264"/>
      <c r="D74" s="265"/>
      <c r="E74" s="266"/>
      <c r="F74" s="82"/>
      <c r="G74" s="296"/>
      <c r="H74" s="82"/>
      <c r="I74" s="82"/>
      <c r="J74" s="297"/>
      <c r="K74" s="302"/>
      <c r="M74" s="6"/>
    </row>
    <row r="75" spans="1:13" ht="20.100000000000001" customHeight="1">
      <c r="A75" s="381"/>
      <c r="B75" s="267" t="s">
        <v>1356</v>
      </c>
      <c r="C75" s="264" t="s">
        <v>1357</v>
      </c>
      <c r="D75" s="265" t="s">
        <v>1340</v>
      </c>
      <c r="E75" s="266">
        <v>8</v>
      </c>
      <c r="F75" s="82"/>
      <c r="G75" s="296"/>
      <c r="H75" s="82"/>
      <c r="I75" s="82"/>
      <c r="J75" s="297"/>
      <c r="K75" s="302" t="s">
        <v>1358</v>
      </c>
      <c r="M75" s="6"/>
    </row>
    <row r="76" spans="1:13" ht="20.100000000000001" customHeight="1">
      <c r="A76" s="381"/>
      <c r="B76" s="267" t="s">
        <v>1359</v>
      </c>
      <c r="C76" s="264" t="s">
        <v>1357</v>
      </c>
      <c r="D76" s="265" t="s">
        <v>1360</v>
      </c>
      <c r="E76" s="266">
        <v>1</v>
      </c>
      <c r="F76" s="82"/>
      <c r="G76" s="296"/>
      <c r="H76" s="82"/>
      <c r="I76" s="82"/>
      <c r="J76" s="297"/>
      <c r="K76" s="302" t="s">
        <v>1358</v>
      </c>
      <c r="M76" s="6"/>
    </row>
    <row r="77" spans="1:13" ht="20.100000000000001" customHeight="1">
      <c r="A77" s="381"/>
      <c r="B77" s="267" t="s">
        <v>1361</v>
      </c>
      <c r="C77" s="264" t="s">
        <v>1362</v>
      </c>
      <c r="D77" s="265" t="s">
        <v>1337</v>
      </c>
      <c r="E77" s="266">
        <v>1</v>
      </c>
      <c r="F77" s="82"/>
      <c r="G77" s="296"/>
      <c r="H77" s="82"/>
      <c r="I77" s="82"/>
      <c r="J77" s="297"/>
      <c r="K77" s="302"/>
      <c r="M77" s="6"/>
    </row>
    <row r="78" spans="1:13" ht="20.100000000000001" customHeight="1">
      <c r="A78" s="53">
        <v>2</v>
      </c>
      <c r="B78" s="263" t="s">
        <v>1363</v>
      </c>
      <c r="C78" s="268" t="s">
        <v>1364</v>
      </c>
      <c r="D78" s="268"/>
      <c r="E78" s="269"/>
      <c r="F78" s="82"/>
      <c r="G78" s="296"/>
      <c r="H78" s="82"/>
      <c r="I78" s="82"/>
      <c r="J78" s="297" t="s">
        <v>1365</v>
      </c>
      <c r="K78" s="303"/>
      <c r="M78" s="6"/>
    </row>
    <row r="79" spans="1:13" ht="20.100000000000001" customHeight="1">
      <c r="A79" s="381" t="s">
        <v>1423</v>
      </c>
      <c r="B79" s="263" t="s">
        <v>1366</v>
      </c>
      <c r="C79" s="270"/>
      <c r="D79" s="268" t="s">
        <v>1367</v>
      </c>
      <c r="E79" s="269">
        <v>4</v>
      </c>
      <c r="F79" s="82"/>
      <c r="G79" s="296"/>
      <c r="H79" s="82"/>
      <c r="I79" s="82"/>
      <c r="J79" s="297"/>
      <c r="K79" s="302" t="s">
        <v>1368</v>
      </c>
      <c r="M79" s="6"/>
    </row>
    <row r="80" spans="1:13" ht="20.100000000000001" customHeight="1">
      <c r="A80" s="381" t="s">
        <v>278</v>
      </c>
      <c r="B80" s="263" t="s">
        <v>1424</v>
      </c>
      <c r="C80" s="268" t="s">
        <v>1425</v>
      </c>
      <c r="D80" s="268" t="s">
        <v>1318</v>
      </c>
      <c r="E80" s="269">
        <v>1</v>
      </c>
      <c r="F80" s="82"/>
      <c r="G80" s="296"/>
      <c r="H80" s="82"/>
      <c r="I80" s="82"/>
      <c r="J80" s="297"/>
      <c r="K80" s="302"/>
      <c r="M80" s="6"/>
    </row>
    <row r="81" spans="1:13" ht="20.100000000000001" customHeight="1">
      <c r="A81" s="381" t="s">
        <v>279</v>
      </c>
      <c r="B81" s="263" t="s">
        <v>1426</v>
      </c>
      <c r="C81" s="268"/>
      <c r="D81" s="268" t="s">
        <v>1427</v>
      </c>
      <c r="E81" s="269">
        <v>140</v>
      </c>
      <c r="F81" s="82"/>
      <c r="G81" s="296"/>
      <c r="H81" s="82"/>
      <c r="I81" s="82"/>
      <c r="J81" s="297"/>
      <c r="K81" s="302" t="s">
        <v>1428</v>
      </c>
      <c r="M81" s="6"/>
    </row>
    <row r="82" spans="1:13" ht="20.100000000000001" customHeight="1">
      <c r="A82" s="381" t="s">
        <v>280</v>
      </c>
      <c r="B82" s="263" t="s">
        <v>1481</v>
      </c>
      <c r="C82" s="268"/>
      <c r="D82" s="268" t="s">
        <v>1429</v>
      </c>
      <c r="E82" s="269">
        <v>140</v>
      </c>
      <c r="F82" s="82"/>
      <c r="G82" s="296"/>
      <c r="H82" s="82"/>
      <c r="I82" s="82"/>
      <c r="J82" s="297"/>
      <c r="K82" s="302"/>
      <c r="M82" s="6"/>
    </row>
    <row r="83" spans="1:13" ht="20.100000000000001" customHeight="1">
      <c r="A83" s="381" t="s">
        <v>281</v>
      </c>
      <c r="B83" s="263" t="s">
        <v>1480</v>
      </c>
      <c r="C83" s="268"/>
      <c r="D83" s="268" t="s">
        <v>1430</v>
      </c>
      <c r="E83" s="269">
        <v>4</v>
      </c>
      <c r="F83" s="82"/>
      <c r="G83" s="296"/>
      <c r="H83" s="82"/>
      <c r="I83" s="82"/>
      <c r="J83" s="297"/>
      <c r="K83" s="302"/>
      <c r="M83" s="6"/>
    </row>
    <row r="84" spans="1:13" ht="20.100000000000001" customHeight="1">
      <c r="A84" s="381" t="s">
        <v>282</v>
      </c>
      <c r="B84" s="271" t="s">
        <v>1431</v>
      </c>
      <c r="C84" s="268" t="s">
        <v>1432</v>
      </c>
      <c r="D84" s="268" t="s">
        <v>1433</v>
      </c>
      <c r="E84" s="269">
        <v>4</v>
      </c>
      <c r="F84" s="82"/>
      <c r="G84" s="296"/>
      <c r="H84" s="82"/>
      <c r="I84" s="82"/>
      <c r="J84" s="297" t="s">
        <v>1434</v>
      </c>
      <c r="K84" s="302"/>
      <c r="M84" s="6"/>
    </row>
    <row r="85" spans="1:13" ht="20.100000000000001" customHeight="1">
      <c r="A85" s="381" t="s">
        <v>283</v>
      </c>
      <c r="B85" s="271" t="s">
        <v>1435</v>
      </c>
      <c r="C85" s="272" t="s">
        <v>1436</v>
      </c>
      <c r="D85" s="273" t="s">
        <v>1437</v>
      </c>
      <c r="E85" s="269">
        <v>2</v>
      </c>
      <c r="F85" s="82"/>
      <c r="G85" s="296"/>
      <c r="H85" s="82"/>
      <c r="I85" s="82"/>
      <c r="J85" s="297"/>
      <c r="K85" s="302"/>
      <c r="M85" s="6"/>
    </row>
    <row r="86" spans="1:13" ht="20.100000000000001" customHeight="1">
      <c r="A86" s="381" t="s">
        <v>284</v>
      </c>
      <c r="B86" s="271" t="s">
        <v>1379</v>
      </c>
      <c r="C86" s="272" t="s">
        <v>1380</v>
      </c>
      <c r="D86" s="273" t="s">
        <v>1381</v>
      </c>
      <c r="E86" s="269">
        <v>10</v>
      </c>
      <c r="F86" s="82"/>
      <c r="G86" s="296"/>
      <c r="H86" s="82"/>
      <c r="I86" s="82"/>
      <c r="J86" s="297"/>
      <c r="K86" s="302"/>
      <c r="M86" s="6"/>
    </row>
    <row r="87" spans="1:13" ht="20.100000000000001" customHeight="1">
      <c r="A87" s="381" t="s">
        <v>285</v>
      </c>
      <c r="B87" s="271" t="s">
        <v>1438</v>
      </c>
      <c r="C87" s="272" t="s">
        <v>1439</v>
      </c>
      <c r="D87" s="273" t="s">
        <v>1440</v>
      </c>
      <c r="E87" s="269">
        <v>10</v>
      </c>
      <c r="F87" s="82"/>
      <c r="G87" s="296"/>
      <c r="H87" s="82"/>
      <c r="I87" s="82"/>
      <c r="J87" s="297"/>
      <c r="K87" s="302"/>
      <c r="M87" s="6"/>
    </row>
    <row r="88" spans="1:13" ht="20.100000000000001" customHeight="1">
      <c r="A88" s="53">
        <v>3</v>
      </c>
      <c r="B88" s="263" t="s">
        <v>1441</v>
      </c>
      <c r="C88" s="268" t="s">
        <v>1442</v>
      </c>
      <c r="D88" s="268" t="s">
        <v>1443</v>
      </c>
      <c r="E88" s="269">
        <v>1</v>
      </c>
      <c r="F88" s="82"/>
      <c r="G88" s="296"/>
      <c r="H88" s="82"/>
      <c r="I88" s="82"/>
      <c r="J88" s="297"/>
      <c r="K88" s="304" t="s">
        <v>1444</v>
      </c>
      <c r="M88" s="6"/>
    </row>
    <row r="89" spans="1:13" ht="20.100000000000001" customHeight="1">
      <c r="A89" s="53">
        <v>4</v>
      </c>
      <c r="B89" s="263" t="s">
        <v>1445</v>
      </c>
      <c r="C89" s="268" t="s">
        <v>1446</v>
      </c>
      <c r="D89" s="268" t="s">
        <v>1447</v>
      </c>
      <c r="E89" s="269">
        <v>2</v>
      </c>
      <c r="F89" s="82"/>
      <c r="G89" s="296"/>
      <c r="H89" s="82"/>
      <c r="I89" s="82"/>
      <c r="J89" s="297"/>
      <c r="K89" s="304" t="s">
        <v>1444</v>
      </c>
      <c r="M89" s="6"/>
    </row>
    <row r="90" spans="1:13" ht="20.100000000000001" customHeight="1">
      <c r="A90" s="53">
        <v>5</v>
      </c>
      <c r="B90" s="263" t="s">
        <v>1448</v>
      </c>
      <c r="C90" s="268" t="s">
        <v>1449</v>
      </c>
      <c r="D90" s="268" t="s">
        <v>1447</v>
      </c>
      <c r="E90" s="269">
        <v>1</v>
      </c>
      <c r="F90" s="82"/>
      <c r="G90" s="296"/>
      <c r="H90" s="82"/>
      <c r="I90" s="82"/>
      <c r="J90" s="297"/>
      <c r="K90" s="304" t="s">
        <v>1444</v>
      </c>
      <c r="M90" s="6"/>
    </row>
    <row r="91" spans="1:13" ht="20.100000000000001" customHeight="1">
      <c r="A91" s="53">
        <v>6</v>
      </c>
      <c r="B91" s="263" t="s">
        <v>1450</v>
      </c>
      <c r="C91" s="268"/>
      <c r="D91" s="268" t="s">
        <v>1447</v>
      </c>
      <c r="E91" s="269">
        <v>1</v>
      </c>
      <c r="F91" s="82"/>
      <c r="G91" s="296"/>
      <c r="H91" s="82"/>
      <c r="I91" s="82"/>
      <c r="J91" s="297"/>
      <c r="K91" s="304" t="s">
        <v>1444</v>
      </c>
      <c r="M91" s="6"/>
    </row>
    <row r="92" spans="1:13" s="46" customFormat="1" ht="20.100000000000001" customHeight="1">
      <c r="A92" s="53">
        <v>7</v>
      </c>
      <c r="B92" s="263" t="s">
        <v>1451</v>
      </c>
      <c r="C92" s="268" t="s">
        <v>1452</v>
      </c>
      <c r="D92" s="268" t="s">
        <v>1447</v>
      </c>
      <c r="E92" s="269">
        <v>1</v>
      </c>
      <c r="F92" s="82"/>
      <c r="G92" s="296"/>
      <c r="H92" s="82"/>
      <c r="I92" s="82"/>
      <c r="J92" s="297"/>
      <c r="K92" s="304" t="s">
        <v>1444</v>
      </c>
      <c r="L92" s="45"/>
      <c r="M92" s="45"/>
    </row>
    <row r="93" spans="1:13" s="46" customFormat="1" ht="20.100000000000001" customHeight="1">
      <c r="A93" s="53">
        <v>8</v>
      </c>
      <c r="B93" s="263" t="s">
        <v>1453</v>
      </c>
      <c r="C93" s="268"/>
      <c r="D93" s="268" t="s">
        <v>1447</v>
      </c>
      <c r="E93" s="269">
        <v>1</v>
      </c>
      <c r="F93" s="82"/>
      <c r="G93" s="296"/>
      <c r="H93" s="82"/>
      <c r="I93" s="82"/>
      <c r="J93" s="297"/>
      <c r="K93" s="304" t="s">
        <v>1444</v>
      </c>
      <c r="L93" s="45"/>
      <c r="M93" s="45"/>
    </row>
    <row r="94" spans="1:13" ht="20.100000000000001" customHeight="1">
      <c r="A94" s="53">
        <v>9</v>
      </c>
      <c r="B94" s="263" t="s">
        <v>1454</v>
      </c>
      <c r="C94" s="268" t="s">
        <v>1449</v>
      </c>
      <c r="D94" s="268" t="s">
        <v>1447</v>
      </c>
      <c r="E94" s="269">
        <v>1</v>
      </c>
      <c r="F94" s="82"/>
      <c r="G94" s="296"/>
      <c r="H94" s="82"/>
      <c r="I94" s="82"/>
      <c r="J94" s="297"/>
      <c r="K94" s="304" t="s">
        <v>1444</v>
      </c>
      <c r="M94" s="6"/>
    </row>
    <row r="95" spans="1:13" s="46" customFormat="1" ht="20.100000000000001" customHeight="1">
      <c r="A95" s="53">
        <v>10</v>
      </c>
      <c r="B95" s="263" t="s">
        <v>1455</v>
      </c>
      <c r="C95" s="268"/>
      <c r="D95" s="268" t="s">
        <v>1447</v>
      </c>
      <c r="E95" s="269">
        <v>1</v>
      </c>
      <c r="F95" s="82"/>
      <c r="G95" s="296"/>
      <c r="H95" s="82"/>
      <c r="I95" s="82"/>
      <c r="J95" s="297"/>
      <c r="K95" s="304" t="s">
        <v>1444</v>
      </c>
      <c r="L95" s="45"/>
      <c r="M95" s="45"/>
    </row>
    <row r="96" spans="1:13" s="46" customFormat="1" ht="20.100000000000001" customHeight="1">
      <c r="A96" s="53">
        <v>11</v>
      </c>
      <c r="B96" s="263" t="s">
        <v>1456</v>
      </c>
      <c r="C96" s="268"/>
      <c r="D96" s="268" t="s">
        <v>1457</v>
      </c>
      <c r="E96" s="269">
        <v>1</v>
      </c>
      <c r="F96" s="82"/>
      <c r="G96" s="296"/>
      <c r="H96" s="82"/>
      <c r="I96" s="82"/>
      <c r="J96" s="297"/>
      <c r="K96" s="304" t="s">
        <v>1444</v>
      </c>
      <c r="L96" s="45"/>
      <c r="M96" s="45"/>
    </row>
    <row r="97" spans="1:13" ht="20.100000000000001" customHeight="1">
      <c r="A97" s="53">
        <v>12</v>
      </c>
      <c r="B97" s="263" t="s">
        <v>1458</v>
      </c>
      <c r="C97" s="268"/>
      <c r="D97" s="268" t="s">
        <v>1447</v>
      </c>
      <c r="E97" s="269">
        <v>1</v>
      </c>
      <c r="F97" s="82"/>
      <c r="G97" s="296"/>
      <c r="H97" s="82"/>
      <c r="I97" s="82"/>
      <c r="J97" s="297"/>
      <c r="K97" s="304" t="s">
        <v>1444</v>
      </c>
      <c r="M97" s="6"/>
    </row>
    <row r="98" spans="1:13" ht="20.100000000000001" customHeight="1">
      <c r="A98" s="53">
        <v>13</v>
      </c>
      <c r="B98" s="263" t="s">
        <v>1459</v>
      </c>
      <c r="C98" s="268" t="s">
        <v>1460</v>
      </c>
      <c r="D98" s="268" t="s">
        <v>1443</v>
      </c>
      <c r="E98" s="269">
        <v>2</v>
      </c>
      <c r="F98" s="82"/>
      <c r="G98" s="296"/>
      <c r="H98" s="82"/>
      <c r="I98" s="82"/>
      <c r="J98" s="297"/>
      <c r="K98" s="302" t="s">
        <v>1461</v>
      </c>
      <c r="M98" s="6"/>
    </row>
    <row r="99" spans="1:13" ht="20.100000000000001" customHeight="1">
      <c r="A99" s="53">
        <v>14</v>
      </c>
      <c r="B99" s="263" t="s">
        <v>1462</v>
      </c>
      <c r="C99" s="268"/>
      <c r="D99" s="268" t="s">
        <v>1447</v>
      </c>
      <c r="E99" s="269">
        <v>1</v>
      </c>
      <c r="F99" s="82"/>
      <c r="G99" s="296"/>
      <c r="H99" s="82"/>
      <c r="I99" s="82"/>
      <c r="J99" s="297"/>
      <c r="K99" s="304" t="s">
        <v>1444</v>
      </c>
      <c r="M99" s="6"/>
    </row>
    <row r="100" spans="1:13" ht="20.100000000000001" customHeight="1">
      <c r="A100" s="53">
        <v>15</v>
      </c>
      <c r="B100" s="263" t="s">
        <v>1463</v>
      </c>
      <c r="C100" s="268" t="s">
        <v>1464</v>
      </c>
      <c r="D100" s="268" t="s">
        <v>1443</v>
      </c>
      <c r="E100" s="269">
        <v>1</v>
      </c>
      <c r="F100" s="82"/>
      <c r="G100" s="296"/>
      <c r="H100" s="82"/>
      <c r="I100" s="82"/>
      <c r="J100" s="297"/>
      <c r="K100" s="303" t="s">
        <v>1465</v>
      </c>
      <c r="M100" s="6"/>
    </row>
    <row r="101" spans="1:13" ht="20.100000000000001" customHeight="1">
      <c r="A101" s="53"/>
      <c r="B101" s="263" t="s">
        <v>1482</v>
      </c>
      <c r="C101" s="268" t="s">
        <v>1484</v>
      </c>
      <c r="D101" s="268" t="s">
        <v>1483</v>
      </c>
      <c r="E101" s="269">
        <v>1</v>
      </c>
      <c r="F101" s="82"/>
      <c r="G101" s="296"/>
      <c r="H101" s="82"/>
      <c r="I101" s="82"/>
      <c r="J101" s="297"/>
      <c r="K101" s="303"/>
      <c r="M101" s="6"/>
    </row>
    <row r="102" spans="1:13" ht="20.100000000000001" customHeight="1">
      <c r="A102" s="53">
        <v>16</v>
      </c>
      <c r="B102" s="263" t="s">
        <v>1466</v>
      </c>
      <c r="C102" s="268" t="s">
        <v>1467</v>
      </c>
      <c r="D102" s="268" t="s">
        <v>1443</v>
      </c>
      <c r="E102" s="269">
        <v>2</v>
      </c>
      <c r="F102" s="82"/>
      <c r="G102" s="296"/>
      <c r="H102" s="82"/>
      <c r="I102" s="82"/>
      <c r="J102" s="297"/>
      <c r="K102" s="302"/>
      <c r="M102" s="6"/>
    </row>
    <row r="103" spans="1:13" ht="20.100000000000001" customHeight="1">
      <c r="A103" s="53">
        <v>17</v>
      </c>
      <c r="B103" s="263" t="s">
        <v>1468</v>
      </c>
      <c r="C103" s="268" t="s">
        <v>1469</v>
      </c>
      <c r="D103" s="268" t="s">
        <v>1443</v>
      </c>
      <c r="E103" s="269">
        <v>8</v>
      </c>
      <c r="F103" s="82"/>
      <c r="G103" s="296"/>
      <c r="H103" s="82"/>
      <c r="I103" s="82"/>
      <c r="J103" s="297"/>
      <c r="K103" s="302" t="s">
        <v>1470</v>
      </c>
      <c r="M103" s="6"/>
    </row>
    <row r="104" spans="1:13" s="46" customFormat="1" ht="20.100000000000001" customHeight="1">
      <c r="A104" s="53">
        <v>18</v>
      </c>
      <c r="B104" s="263" t="s">
        <v>1471</v>
      </c>
      <c r="C104" s="268"/>
      <c r="D104" s="268" t="s">
        <v>1443</v>
      </c>
      <c r="E104" s="269">
        <v>1</v>
      </c>
      <c r="F104" s="82"/>
      <c r="G104" s="296"/>
      <c r="H104" s="82"/>
      <c r="I104" s="82"/>
      <c r="J104" s="297"/>
      <c r="K104" s="302"/>
      <c r="L104" s="45"/>
      <c r="M104" s="45"/>
    </row>
    <row r="105" spans="1:13" s="46" customFormat="1" ht="20.100000000000001" customHeight="1">
      <c r="A105" s="53">
        <v>19</v>
      </c>
      <c r="B105" s="267" t="s">
        <v>1472</v>
      </c>
      <c r="C105" s="265" t="s">
        <v>1473</v>
      </c>
      <c r="D105" s="265" t="s">
        <v>1474</v>
      </c>
      <c r="E105" s="266">
        <v>1</v>
      </c>
      <c r="F105" s="82"/>
      <c r="G105" s="296"/>
      <c r="H105" s="82"/>
      <c r="I105" s="82"/>
      <c r="J105" s="297"/>
      <c r="K105" s="302"/>
      <c r="L105" s="45"/>
      <c r="M105" s="45"/>
    </row>
    <row r="106" spans="1:13" s="46" customFormat="1" ht="20.100000000000001" customHeight="1">
      <c r="A106" s="314"/>
      <c r="B106" s="315" t="s">
        <v>1540</v>
      </c>
      <c r="C106" s="320"/>
      <c r="D106" s="320"/>
      <c r="E106" s="321"/>
      <c r="F106" s="322"/>
      <c r="G106" s="312"/>
      <c r="H106" s="322"/>
      <c r="I106" s="317"/>
      <c r="J106" s="318"/>
      <c r="K106" s="319"/>
      <c r="L106" s="45"/>
      <c r="M106" s="45"/>
    </row>
    <row r="107" spans="1:13" ht="20.100000000000001" customHeight="1">
      <c r="A107" s="300" t="s">
        <v>1511</v>
      </c>
      <c r="B107" s="274" t="s">
        <v>1475</v>
      </c>
      <c r="C107" s="297" t="s">
        <v>1476</v>
      </c>
      <c r="D107" s="299" t="s">
        <v>1477</v>
      </c>
      <c r="E107" s="269">
        <v>2</v>
      </c>
      <c r="F107" s="82"/>
      <c r="G107" s="296"/>
      <c r="H107" s="82"/>
      <c r="I107" s="82"/>
      <c r="J107" s="297"/>
      <c r="K107" s="303"/>
      <c r="M107" s="6"/>
    </row>
    <row r="108" spans="1:13" ht="20.100000000000001" customHeight="1">
      <c r="A108" s="305"/>
      <c r="B108" s="292" t="s">
        <v>1485</v>
      </c>
      <c r="C108" s="297"/>
      <c r="D108" s="299"/>
      <c r="E108" s="269"/>
      <c r="F108" s="82"/>
      <c r="G108" s="296"/>
      <c r="H108" s="82"/>
      <c r="I108" s="82"/>
      <c r="J108" s="297"/>
      <c r="K108" s="303"/>
      <c r="M108" s="6"/>
    </row>
    <row r="109" spans="1:13" ht="20.100000000000001" customHeight="1">
      <c r="A109" s="323"/>
      <c r="B109" s="307" t="s">
        <v>1540</v>
      </c>
      <c r="C109" s="318"/>
      <c r="D109" s="324"/>
      <c r="E109" s="325"/>
      <c r="F109" s="322"/>
      <c r="G109" s="312"/>
      <c r="H109" s="322"/>
      <c r="I109" s="322"/>
      <c r="J109" s="318"/>
      <c r="K109" s="326"/>
      <c r="M109" s="6"/>
    </row>
    <row r="110" spans="1:13" ht="20.100000000000001" customHeight="1">
      <c r="A110" s="300" t="s">
        <v>1513</v>
      </c>
      <c r="B110" s="274" t="s">
        <v>1478</v>
      </c>
      <c r="C110" s="297" t="s">
        <v>1476</v>
      </c>
      <c r="D110" s="299" t="s">
        <v>1477</v>
      </c>
      <c r="E110" s="266">
        <v>2</v>
      </c>
      <c r="F110" s="82"/>
      <c r="G110" s="296"/>
      <c r="H110" s="82"/>
      <c r="I110" s="82"/>
      <c r="J110" s="297"/>
      <c r="K110" s="302"/>
      <c r="M110" s="6"/>
    </row>
    <row r="111" spans="1:13" ht="20.100000000000001" customHeight="1">
      <c r="A111" s="306"/>
      <c r="B111" s="307" t="s">
        <v>1540</v>
      </c>
      <c r="C111" s="318"/>
      <c r="D111" s="324"/>
      <c r="E111" s="327"/>
      <c r="F111" s="322"/>
      <c r="G111" s="317"/>
      <c r="H111" s="322"/>
      <c r="I111" s="322"/>
      <c r="J111" s="318"/>
      <c r="K111" s="319"/>
      <c r="M111" s="6"/>
    </row>
    <row r="112" spans="1:13" ht="20.100000000000001" customHeight="1">
      <c r="A112" s="33" t="s">
        <v>61</v>
      </c>
      <c r="B112" s="34" t="s">
        <v>62</v>
      </c>
      <c r="C112" s="143"/>
      <c r="D112" s="144"/>
      <c r="E112" s="145"/>
      <c r="F112" s="146"/>
      <c r="G112" s="146"/>
      <c r="H112" s="146"/>
      <c r="I112" s="146"/>
      <c r="J112" s="147"/>
      <c r="K112" s="148"/>
      <c r="M112" s="6"/>
    </row>
    <row r="113" spans="1:13" ht="20.100000000000001" customHeight="1">
      <c r="A113" s="141" t="s">
        <v>256</v>
      </c>
      <c r="B113" s="142" t="s">
        <v>77</v>
      </c>
      <c r="C113" s="55"/>
      <c r="D113" s="56"/>
      <c r="E113" s="103"/>
      <c r="F113" s="50"/>
      <c r="G113" s="50"/>
      <c r="H113" s="50"/>
      <c r="I113" s="50"/>
      <c r="J113" s="51"/>
      <c r="K113" s="109"/>
      <c r="M113" s="6"/>
    </row>
    <row r="114" spans="1:13" ht="20.100000000000001" customHeight="1">
      <c r="A114" s="63">
        <v>1</v>
      </c>
      <c r="B114" s="64" t="s">
        <v>63</v>
      </c>
      <c r="C114" s="74"/>
      <c r="D114" s="66" t="s">
        <v>57</v>
      </c>
      <c r="E114" s="104">
        <v>2</v>
      </c>
      <c r="F114" s="54"/>
      <c r="G114" s="50"/>
      <c r="H114" s="50"/>
      <c r="I114" s="50"/>
      <c r="J114" s="51"/>
      <c r="K114" s="110" t="s">
        <v>338</v>
      </c>
      <c r="M114" s="6"/>
    </row>
    <row r="115" spans="1:13" ht="20.100000000000001" customHeight="1">
      <c r="A115" s="63">
        <v>2</v>
      </c>
      <c r="B115" s="64" t="s">
        <v>340</v>
      </c>
      <c r="C115" s="74"/>
      <c r="D115" s="66" t="s">
        <v>57</v>
      </c>
      <c r="E115" s="104">
        <v>2</v>
      </c>
      <c r="F115" s="54"/>
      <c r="G115" s="50"/>
      <c r="H115" s="50"/>
      <c r="I115" s="50"/>
      <c r="J115" s="51"/>
      <c r="K115" s="110" t="s">
        <v>342</v>
      </c>
      <c r="M115" s="6"/>
    </row>
    <row r="116" spans="1:13" ht="20.100000000000001" customHeight="1">
      <c r="A116" s="383" t="s">
        <v>72</v>
      </c>
      <c r="B116" s="64" t="s">
        <v>64</v>
      </c>
      <c r="C116" s="30"/>
      <c r="D116" s="71" t="s">
        <v>58</v>
      </c>
      <c r="E116" s="105">
        <v>2</v>
      </c>
      <c r="F116" s="54"/>
      <c r="G116" s="50"/>
      <c r="H116" s="50"/>
      <c r="I116" s="50"/>
      <c r="J116" s="51"/>
      <c r="K116" s="110"/>
      <c r="M116" s="6"/>
    </row>
    <row r="117" spans="1:13" ht="20.100000000000001" customHeight="1">
      <c r="A117" s="383" t="s">
        <v>73</v>
      </c>
      <c r="B117" s="64" t="s">
        <v>65</v>
      </c>
      <c r="C117" s="87"/>
      <c r="D117" s="66" t="s">
        <v>57</v>
      </c>
      <c r="E117" s="104">
        <v>2</v>
      </c>
      <c r="F117" s="54"/>
      <c r="G117" s="50"/>
      <c r="H117" s="50"/>
      <c r="I117" s="50"/>
      <c r="J117" s="51"/>
      <c r="K117" s="110"/>
      <c r="M117" s="6"/>
    </row>
    <row r="118" spans="1:13" ht="20.100000000000001" customHeight="1">
      <c r="A118" s="383" t="s">
        <v>74</v>
      </c>
      <c r="B118" s="64" t="s">
        <v>66</v>
      </c>
      <c r="C118" s="87"/>
      <c r="D118" s="66" t="s">
        <v>57</v>
      </c>
      <c r="E118" s="104">
        <v>2</v>
      </c>
      <c r="F118" s="54"/>
      <c r="G118" s="50"/>
      <c r="H118" s="50"/>
      <c r="I118" s="50"/>
      <c r="J118" s="51"/>
      <c r="K118" s="110"/>
      <c r="M118" s="6"/>
    </row>
    <row r="119" spans="1:13" ht="20.100000000000001" customHeight="1">
      <c r="A119" s="383" t="s">
        <v>75</v>
      </c>
      <c r="B119" s="64" t="s">
        <v>67</v>
      </c>
      <c r="C119" s="87"/>
      <c r="D119" s="66" t="s">
        <v>57</v>
      </c>
      <c r="E119" s="104">
        <v>2</v>
      </c>
      <c r="F119" s="54"/>
      <c r="G119" s="50"/>
      <c r="H119" s="50"/>
      <c r="I119" s="50"/>
      <c r="J119" s="51"/>
      <c r="K119" s="110"/>
      <c r="M119" s="6"/>
    </row>
    <row r="120" spans="1:13" ht="20.100000000000001" customHeight="1">
      <c r="A120" s="383" t="s">
        <v>76</v>
      </c>
      <c r="B120" s="64" t="s">
        <v>68</v>
      </c>
      <c r="C120" s="87"/>
      <c r="D120" s="66" t="s">
        <v>57</v>
      </c>
      <c r="E120" s="104">
        <v>2</v>
      </c>
      <c r="F120" s="54"/>
      <c r="G120" s="50"/>
      <c r="H120" s="50"/>
      <c r="I120" s="50"/>
      <c r="J120" s="51"/>
      <c r="K120" s="110"/>
      <c r="M120" s="6"/>
    </row>
    <row r="121" spans="1:13" ht="20.100000000000001" customHeight="1">
      <c r="A121" s="63">
        <v>3</v>
      </c>
      <c r="B121" s="64" t="s">
        <v>69</v>
      </c>
      <c r="C121" s="74"/>
      <c r="D121" s="66" t="s">
        <v>57</v>
      </c>
      <c r="E121" s="104">
        <v>4</v>
      </c>
      <c r="F121" s="54"/>
      <c r="G121" s="50"/>
      <c r="H121" s="50"/>
      <c r="I121" s="50"/>
      <c r="J121" s="51"/>
      <c r="K121" s="110" t="s">
        <v>345</v>
      </c>
      <c r="M121" s="6"/>
    </row>
    <row r="122" spans="1:13" ht="20.100000000000001" customHeight="1">
      <c r="A122" s="63">
        <v>4</v>
      </c>
      <c r="B122" s="64" t="s">
        <v>347</v>
      </c>
      <c r="C122" s="74"/>
      <c r="D122" s="66" t="s">
        <v>57</v>
      </c>
      <c r="E122" s="104">
        <v>1</v>
      </c>
      <c r="F122" s="54"/>
      <c r="G122" s="50"/>
      <c r="H122" s="50"/>
      <c r="I122" s="50"/>
      <c r="J122" s="51"/>
      <c r="K122" s="109" t="s">
        <v>349</v>
      </c>
      <c r="M122" s="6"/>
    </row>
    <row r="123" spans="1:13">
      <c r="A123" s="69">
        <v>5</v>
      </c>
      <c r="B123" s="70" t="s">
        <v>70</v>
      </c>
      <c r="C123" s="92"/>
      <c r="D123" s="71" t="s">
        <v>78</v>
      </c>
      <c r="E123" s="105">
        <v>1</v>
      </c>
      <c r="F123" s="54"/>
      <c r="G123" s="50"/>
      <c r="H123" s="50"/>
      <c r="I123" s="50"/>
      <c r="J123" s="51"/>
      <c r="K123" s="109"/>
      <c r="M123" s="6"/>
    </row>
    <row r="124" spans="1:13" ht="20.100000000000001" customHeight="1">
      <c r="A124" s="63">
        <v>6</v>
      </c>
      <c r="B124" s="64" t="s">
        <v>351</v>
      </c>
      <c r="C124" s="74"/>
      <c r="D124" s="66" t="s">
        <v>57</v>
      </c>
      <c r="E124" s="104">
        <v>1</v>
      </c>
      <c r="F124" s="54"/>
      <c r="G124" s="50"/>
      <c r="H124" s="50"/>
      <c r="I124" s="50"/>
      <c r="J124" s="51"/>
      <c r="K124" s="110" t="s">
        <v>353</v>
      </c>
      <c r="M124" s="6"/>
    </row>
    <row r="125" spans="1:13" s="9" customFormat="1" ht="20.100000000000001" customHeight="1">
      <c r="A125" s="63">
        <v>7</v>
      </c>
      <c r="B125" s="64" t="s">
        <v>363</v>
      </c>
      <c r="C125" s="74"/>
      <c r="D125" s="66" t="s">
        <v>78</v>
      </c>
      <c r="E125" s="104">
        <v>1</v>
      </c>
      <c r="F125" s="54"/>
      <c r="G125" s="50"/>
      <c r="H125" s="50"/>
      <c r="I125" s="50"/>
      <c r="J125" s="51"/>
      <c r="K125" s="110" t="s">
        <v>364</v>
      </c>
      <c r="L125" s="8"/>
      <c r="M125" s="8"/>
    </row>
    <row r="126" spans="1:13" ht="20.100000000000001" customHeight="1">
      <c r="A126" s="63">
        <v>8</v>
      </c>
      <c r="B126" s="64" t="s">
        <v>373</v>
      </c>
      <c r="C126" s="74"/>
      <c r="D126" s="66" t="s">
        <v>57</v>
      </c>
      <c r="E126" s="104">
        <v>1</v>
      </c>
      <c r="F126" s="72"/>
      <c r="G126" s="50"/>
      <c r="H126" s="61"/>
      <c r="I126" s="50"/>
      <c r="J126" s="62"/>
      <c r="K126" s="30" t="s">
        <v>375</v>
      </c>
      <c r="M126" s="6"/>
    </row>
    <row r="127" spans="1:13" ht="20.100000000000001" customHeight="1">
      <c r="A127" s="63">
        <v>9</v>
      </c>
      <c r="B127" s="64" t="s">
        <v>377</v>
      </c>
      <c r="C127" s="89"/>
      <c r="D127" s="66" t="s">
        <v>79</v>
      </c>
      <c r="E127" s="104">
        <v>1</v>
      </c>
      <c r="F127" s="93"/>
      <c r="G127" s="50"/>
      <c r="H127" s="166"/>
      <c r="I127" s="50"/>
      <c r="J127" s="65"/>
      <c r="K127" s="30" t="s">
        <v>379</v>
      </c>
      <c r="M127" s="6"/>
    </row>
    <row r="128" spans="1:13" ht="24">
      <c r="A128" s="63">
        <v>10</v>
      </c>
      <c r="B128" s="64" t="s">
        <v>71</v>
      </c>
      <c r="C128" s="90" t="s">
        <v>1602</v>
      </c>
      <c r="D128" s="66" t="s">
        <v>56</v>
      </c>
      <c r="E128" s="104">
        <v>2</v>
      </c>
      <c r="F128" s="95"/>
      <c r="G128" s="50"/>
      <c r="H128" s="118"/>
      <c r="I128" s="50"/>
      <c r="J128" s="68"/>
      <c r="K128" s="111" t="s">
        <v>335</v>
      </c>
      <c r="M128" s="6"/>
    </row>
    <row r="129" spans="1:13" ht="22.5" customHeight="1">
      <c r="A129" s="328"/>
      <c r="B129" s="329" t="s">
        <v>1540</v>
      </c>
      <c r="C129" s="330"/>
      <c r="D129" s="331"/>
      <c r="E129" s="332"/>
      <c r="F129" s="333"/>
      <c r="G129" s="334"/>
      <c r="H129" s="335"/>
      <c r="I129" s="334"/>
      <c r="J129" s="336"/>
      <c r="K129" s="337"/>
      <c r="M129" s="6"/>
    </row>
    <row r="130" spans="1:13" ht="20.100000000000001" customHeight="1">
      <c r="A130" s="138" t="s">
        <v>257</v>
      </c>
      <c r="B130" s="140" t="s">
        <v>116</v>
      </c>
      <c r="C130" s="67"/>
      <c r="D130" s="71"/>
      <c r="E130" s="105"/>
      <c r="F130" s="73"/>
      <c r="G130" s="50"/>
      <c r="H130" s="67"/>
      <c r="I130" s="50"/>
      <c r="J130" s="68"/>
      <c r="K130" s="112"/>
      <c r="M130" s="6"/>
    </row>
    <row r="131" spans="1:13" ht="20.100000000000001" customHeight="1">
      <c r="A131" s="69">
        <v>11</v>
      </c>
      <c r="B131" s="70" t="s">
        <v>382</v>
      </c>
      <c r="C131" s="94" t="s">
        <v>117</v>
      </c>
      <c r="D131" s="71" t="s">
        <v>56</v>
      </c>
      <c r="E131" s="105">
        <v>1</v>
      </c>
      <c r="F131" s="99"/>
      <c r="G131" s="50"/>
      <c r="H131" s="169"/>
      <c r="I131" s="50"/>
      <c r="J131" s="97"/>
      <c r="K131" s="113" t="s">
        <v>393</v>
      </c>
      <c r="M131" s="6"/>
    </row>
    <row r="132" spans="1:13" ht="20.100000000000001" customHeight="1">
      <c r="A132" s="69">
        <v>12</v>
      </c>
      <c r="B132" s="70" t="s">
        <v>80</v>
      </c>
      <c r="C132" s="94"/>
      <c r="D132" s="71" t="s">
        <v>56</v>
      </c>
      <c r="E132" s="105"/>
      <c r="F132" s="96"/>
      <c r="G132" s="50"/>
      <c r="H132" s="169"/>
      <c r="I132" s="50"/>
      <c r="J132" s="97"/>
      <c r="K132" s="113"/>
      <c r="M132" s="6"/>
    </row>
    <row r="133" spans="1:13" ht="20.100000000000001" customHeight="1">
      <c r="A133" s="384" t="s">
        <v>1546</v>
      </c>
      <c r="B133" s="70" t="s">
        <v>395</v>
      </c>
      <c r="C133" s="94" t="s">
        <v>118</v>
      </c>
      <c r="D133" s="71" t="s">
        <v>119</v>
      </c>
      <c r="E133" s="105">
        <v>1</v>
      </c>
      <c r="F133" s="99"/>
      <c r="G133" s="50"/>
      <c r="H133" s="169"/>
      <c r="I133" s="50"/>
      <c r="J133" s="97"/>
      <c r="K133" s="113" t="s">
        <v>397</v>
      </c>
      <c r="M133" s="6"/>
    </row>
    <row r="134" spans="1:13" ht="20.100000000000001" customHeight="1">
      <c r="A134" s="384" t="s">
        <v>1547</v>
      </c>
      <c r="B134" s="80" t="s">
        <v>120</v>
      </c>
      <c r="C134" s="94" t="s">
        <v>118</v>
      </c>
      <c r="D134" s="71" t="s">
        <v>119</v>
      </c>
      <c r="E134" s="105">
        <v>1</v>
      </c>
      <c r="F134" s="99"/>
      <c r="G134" s="50"/>
      <c r="H134" s="169"/>
      <c r="I134" s="50"/>
      <c r="J134" s="97"/>
      <c r="K134" s="113" t="s">
        <v>397</v>
      </c>
      <c r="M134" s="6"/>
    </row>
    <row r="135" spans="1:13" ht="20.100000000000001" customHeight="1">
      <c r="A135" s="69"/>
      <c r="B135" s="80" t="s">
        <v>121</v>
      </c>
      <c r="C135" s="94"/>
      <c r="D135" s="71" t="s">
        <v>122</v>
      </c>
      <c r="E135" s="105">
        <v>1</v>
      </c>
      <c r="F135" s="99"/>
      <c r="G135" s="50"/>
      <c r="H135" s="169"/>
      <c r="I135" s="50"/>
      <c r="J135" s="97"/>
      <c r="K135" s="113"/>
      <c r="M135" s="6"/>
    </row>
    <row r="136" spans="1:13" ht="20.100000000000001" customHeight="1">
      <c r="A136" s="75">
        <v>13</v>
      </c>
      <c r="B136" s="76" t="s">
        <v>123</v>
      </c>
      <c r="C136" s="67"/>
      <c r="D136" s="114"/>
      <c r="E136" s="115"/>
      <c r="F136" s="73"/>
      <c r="G136" s="50"/>
      <c r="H136" s="118"/>
      <c r="I136" s="50"/>
      <c r="J136" s="68"/>
      <c r="K136" s="111"/>
      <c r="M136" s="6"/>
    </row>
    <row r="137" spans="1:13" ht="20.100000000000001" customHeight="1">
      <c r="A137" s="385" t="s">
        <v>1543</v>
      </c>
      <c r="B137" s="76" t="s">
        <v>398</v>
      </c>
      <c r="C137" s="91"/>
      <c r="D137" s="88" t="s">
        <v>78</v>
      </c>
      <c r="E137" s="106">
        <v>1</v>
      </c>
      <c r="F137" s="95"/>
      <c r="G137" s="50"/>
      <c r="H137" s="118"/>
      <c r="I137" s="50"/>
      <c r="J137" s="68"/>
      <c r="K137" s="111" t="s">
        <v>402</v>
      </c>
      <c r="M137" s="6"/>
    </row>
    <row r="138" spans="1:13" ht="20.100000000000001" customHeight="1">
      <c r="A138" s="385" t="s">
        <v>1544</v>
      </c>
      <c r="B138" s="76" t="s">
        <v>124</v>
      </c>
      <c r="C138" s="91"/>
      <c r="D138" s="88" t="s">
        <v>78</v>
      </c>
      <c r="E138" s="106">
        <v>2</v>
      </c>
      <c r="F138" s="95"/>
      <c r="G138" s="50"/>
      <c r="H138" s="118"/>
      <c r="I138" s="50"/>
      <c r="J138" s="68"/>
      <c r="K138" s="111"/>
      <c r="M138" s="6"/>
    </row>
    <row r="139" spans="1:13" ht="20.100000000000001" customHeight="1">
      <c r="A139" s="385" t="s">
        <v>1545</v>
      </c>
      <c r="B139" s="76" t="s">
        <v>125</v>
      </c>
      <c r="C139" s="91"/>
      <c r="D139" s="88" t="s">
        <v>78</v>
      </c>
      <c r="E139" s="106">
        <v>1</v>
      </c>
      <c r="F139" s="95"/>
      <c r="G139" s="50"/>
      <c r="H139" s="118"/>
      <c r="I139" s="50"/>
      <c r="J139" s="68"/>
      <c r="K139" s="111"/>
      <c r="M139" s="6"/>
    </row>
    <row r="140" spans="1:13" ht="20.100000000000001" customHeight="1">
      <c r="A140" s="69">
        <v>14</v>
      </c>
      <c r="B140" s="70" t="s">
        <v>81</v>
      </c>
      <c r="C140" s="91"/>
      <c r="D140" s="71" t="s">
        <v>78</v>
      </c>
      <c r="E140" s="105">
        <v>1</v>
      </c>
      <c r="F140" s="95"/>
      <c r="G140" s="50"/>
      <c r="H140" s="118"/>
      <c r="I140" s="50"/>
      <c r="J140" s="68"/>
      <c r="K140" s="110" t="s">
        <v>397</v>
      </c>
      <c r="M140" s="6"/>
    </row>
    <row r="141" spans="1:13" ht="20.100000000000001" customHeight="1">
      <c r="A141" s="338"/>
      <c r="B141" s="331" t="s">
        <v>1540</v>
      </c>
      <c r="C141" s="339"/>
      <c r="D141" s="331"/>
      <c r="E141" s="332"/>
      <c r="F141" s="333"/>
      <c r="G141" s="334"/>
      <c r="H141" s="335"/>
      <c r="I141" s="334"/>
      <c r="J141" s="340"/>
      <c r="K141" s="341"/>
      <c r="M141" s="6"/>
    </row>
    <row r="142" spans="1:13" ht="20.100000000000001" customHeight="1">
      <c r="A142" s="138" t="s">
        <v>258</v>
      </c>
      <c r="B142" s="140" t="s">
        <v>126</v>
      </c>
      <c r="C142" s="91"/>
      <c r="D142" s="116"/>
      <c r="E142" s="117"/>
      <c r="F142" s="73"/>
      <c r="G142" s="50"/>
      <c r="H142" s="118"/>
      <c r="I142" s="50"/>
      <c r="J142" s="68"/>
      <c r="K142" s="112"/>
      <c r="M142" s="6"/>
    </row>
    <row r="143" spans="1:13" ht="20.100000000000001" customHeight="1">
      <c r="A143" s="69">
        <v>15</v>
      </c>
      <c r="B143" s="76" t="s">
        <v>82</v>
      </c>
      <c r="C143" s="94"/>
      <c r="D143" s="66" t="s">
        <v>78</v>
      </c>
      <c r="E143" s="104">
        <v>1</v>
      </c>
      <c r="F143" s="95"/>
      <c r="G143" s="50"/>
      <c r="H143" s="118"/>
      <c r="I143" s="50"/>
      <c r="J143" s="68"/>
      <c r="K143" s="110" t="s">
        <v>353</v>
      </c>
      <c r="M143" s="6"/>
    </row>
    <row r="144" spans="1:13" ht="20.100000000000001" customHeight="1">
      <c r="A144" s="69">
        <v>16</v>
      </c>
      <c r="B144" s="76" t="s">
        <v>83</v>
      </c>
      <c r="C144" s="94"/>
      <c r="D144" s="66" t="s">
        <v>57</v>
      </c>
      <c r="E144" s="104">
        <v>2</v>
      </c>
      <c r="F144" s="95"/>
      <c r="G144" s="50"/>
      <c r="H144" s="118"/>
      <c r="I144" s="50"/>
      <c r="J144" s="68"/>
      <c r="K144" s="112" t="s">
        <v>405</v>
      </c>
      <c r="M144" s="6"/>
    </row>
    <row r="145" spans="1:13" ht="20.100000000000001" customHeight="1">
      <c r="A145" s="69">
        <v>17</v>
      </c>
      <c r="B145" s="76" t="s">
        <v>84</v>
      </c>
      <c r="C145" s="94"/>
      <c r="D145" s="66" t="s">
        <v>78</v>
      </c>
      <c r="E145" s="104">
        <v>1</v>
      </c>
      <c r="F145" s="95"/>
      <c r="G145" s="50"/>
      <c r="H145" s="118"/>
      <c r="I145" s="50"/>
      <c r="J145" s="68"/>
      <c r="K145" s="110" t="s">
        <v>408</v>
      </c>
      <c r="M145" s="6"/>
    </row>
    <row r="146" spans="1:13" ht="20.100000000000001" customHeight="1">
      <c r="A146" s="69">
        <v>18</v>
      </c>
      <c r="B146" s="76" t="s">
        <v>85</v>
      </c>
      <c r="C146" s="94"/>
      <c r="D146" s="66" t="s">
        <v>57</v>
      </c>
      <c r="E146" s="104">
        <v>1</v>
      </c>
      <c r="F146" s="95"/>
      <c r="G146" s="50"/>
      <c r="H146" s="118"/>
      <c r="I146" s="50"/>
      <c r="J146" s="68"/>
      <c r="K146" s="111" t="s">
        <v>410</v>
      </c>
      <c r="M146" s="6"/>
    </row>
    <row r="147" spans="1:13" ht="20.100000000000001" customHeight="1">
      <c r="A147" s="69">
        <v>19</v>
      </c>
      <c r="B147" s="76" t="s">
        <v>1486</v>
      </c>
      <c r="C147" s="94"/>
      <c r="D147" s="66" t="s">
        <v>57</v>
      </c>
      <c r="E147" s="104">
        <v>3</v>
      </c>
      <c r="F147" s="95"/>
      <c r="G147" s="50"/>
      <c r="H147" s="118"/>
      <c r="I147" s="50"/>
      <c r="J147" s="68"/>
      <c r="K147" s="110"/>
      <c r="M147" s="6"/>
    </row>
    <row r="148" spans="1:13" ht="20.100000000000001" customHeight="1">
      <c r="A148" s="69">
        <v>20</v>
      </c>
      <c r="B148" s="76" t="s">
        <v>1487</v>
      </c>
      <c r="C148" s="94"/>
      <c r="D148" s="66" t="s">
        <v>57</v>
      </c>
      <c r="E148" s="104">
        <v>3</v>
      </c>
      <c r="F148" s="95"/>
      <c r="G148" s="50"/>
      <c r="H148" s="118"/>
      <c r="I148" s="50"/>
      <c r="J148" s="68"/>
      <c r="K148" s="110"/>
      <c r="M148" s="6"/>
    </row>
    <row r="149" spans="1:13" ht="20.100000000000001" customHeight="1">
      <c r="A149" s="69">
        <v>21</v>
      </c>
      <c r="B149" s="76" t="s">
        <v>412</v>
      </c>
      <c r="C149" s="94"/>
      <c r="D149" s="66" t="s">
        <v>78</v>
      </c>
      <c r="E149" s="104">
        <v>3</v>
      </c>
      <c r="F149" s="95"/>
      <c r="G149" s="50"/>
      <c r="H149" s="118"/>
      <c r="I149" s="50"/>
      <c r="J149" s="68"/>
      <c r="K149" s="110" t="s">
        <v>415</v>
      </c>
      <c r="M149" s="6"/>
    </row>
    <row r="150" spans="1:13" ht="20.100000000000001" customHeight="1">
      <c r="A150" s="69">
        <v>22</v>
      </c>
      <c r="B150" s="76" t="s">
        <v>86</v>
      </c>
      <c r="C150" s="94"/>
      <c r="D150" s="66" t="s">
        <v>115</v>
      </c>
      <c r="E150" s="104">
        <v>4</v>
      </c>
      <c r="F150" s="95"/>
      <c r="G150" s="50"/>
      <c r="H150" s="118"/>
      <c r="I150" s="50"/>
      <c r="J150" s="68"/>
      <c r="K150" s="111" t="s">
        <v>379</v>
      </c>
      <c r="M150" s="6"/>
    </row>
    <row r="151" spans="1:13">
      <c r="A151" s="69">
        <v>23</v>
      </c>
      <c r="B151" s="76" t="s">
        <v>1488</v>
      </c>
      <c r="C151" s="98"/>
      <c r="D151" s="66" t="s">
        <v>56</v>
      </c>
      <c r="E151" s="104">
        <v>1</v>
      </c>
      <c r="F151" s="95"/>
      <c r="G151" s="50"/>
      <c r="H151" s="118"/>
      <c r="I151" s="50"/>
      <c r="J151" s="68"/>
      <c r="K151" s="111"/>
      <c r="M151" s="6"/>
    </row>
    <row r="152" spans="1:13" ht="20.100000000000001" customHeight="1">
      <c r="A152" s="69">
        <v>24</v>
      </c>
      <c r="B152" s="70" t="s">
        <v>127</v>
      </c>
      <c r="C152" s="94"/>
      <c r="D152" s="71" t="s">
        <v>56</v>
      </c>
      <c r="E152" s="105">
        <v>1</v>
      </c>
      <c r="F152" s="95"/>
      <c r="G152" s="50"/>
      <c r="H152" s="118"/>
      <c r="I152" s="50"/>
      <c r="J152" s="68"/>
      <c r="K152" s="112"/>
      <c r="M152" s="6"/>
    </row>
    <row r="153" spans="1:13" ht="20.100000000000001" customHeight="1">
      <c r="A153" s="69">
        <v>25</v>
      </c>
      <c r="B153" s="76" t="s">
        <v>128</v>
      </c>
      <c r="C153" s="94"/>
      <c r="D153" s="66" t="s">
        <v>115</v>
      </c>
      <c r="E153" s="104">
        <v>4</v>
      </c>
      <c r="F153" s="95"/>
      <c r="G153" s="50"/>
      <c r="H153" s="118"/>
      <c r="I153" s="50"/>
      <c r="J153" s="68"/>
      <c r="K153" s="112"/>
      <c r="M153" s="6"/>
    </row>
    <row r="154" spans="1:13" ht="20.100000000000001" customHeight="1">
      <c r="A154" s="69"/>
      <c r="B154" s="76" t="s">
        <v>129</v>
      </c>
      <c r="C154" s="94"/>
      <c r="D154" s="66" t="s">
        <v>115</v>
      </c>
      <c r="E154" s="104">
        <v>4</v>
      </c>
      <c r="F154" s="95"/>
      <c r="G154" s="50"/>
      <c r="H154" s="118"/>
      <c r="I154" s="50"/>
      <c r="J154" s="68"/>
      <c r="K154" s="112"/>
      <c r="M154" s="6"/>
    </row>
    <row r="155" spans="1:13" ht="20.100000000000001" customHeight="1">
      <c r="A155" s="69">
        <v>26</v>
      </c>
      <c r="B155" s="76" t="s">
        <v>87</v>
      </c>
      <c r="C155" s="94"/>
      <c r="D155" s="66" t="s">
        <v>57</v>
      </c>
      <c r="E155" s="104">
        <v>1</v>
      </c>
      <c r="F155" s="95"/>
      <c r="G155" s="50"/>
      <c r="H155" s="118"/>
      <c r="I155" s="50"/>
      <c r="J155" s="68"/>
      <c r="K155" s="112"/>
      <c r="M155" s="6"/>
    </row>
    <row r="156" spans="1:13" ht="20.100000000000001" customHeight="1">
      <c r="A156" s="69">
        <v>27</v>
      </c>
      <c r="B156" s="70" t="s">
        <v>88</v>
      </c>
      <c r="C156" s="156"/>
      <c r="D156" s="71" t="s">
        <v>57</v>
      </c>
      <c r="E156" s="105">
        <v>1</v>
      </c>
      <c r="F156" s="95"/>
      <c r="G156" s="50"/>
      <c r="H156" s="118"/>
      <c r="I156" s="50"/>
      <c r="J156" s="68"/>
      <c r="K156" s="112" t="s">
        <v>397</v>
      </c>
      <c r="M156" s="6"/>
    </row>
    <row r="157" spans="1:13" ht="20.100000000000001" customHeight="1">
      <c r="A157" s="69">
        <v>28</v>
      </c>
      <c r="B157" s="70" t="s">
        <v>419</v>
      </c>
      <c r="C157" s="94"/>
      <c r="D157" s="71" t="s">
        <v>57</v>
      </c>
      <c r="E157" s="105">
        <v>2</v>
      </c>
      <c r="F157" s="95"/>
      <c r="G157" s="50"/>
      <c r="H157" s="118"/>
      <c r="I157" s="50"/>
      <c r="J157" s="68"/>
      <c r="K157" s="112" t="s">
        <v>416</v>
      </c>
      <c r="M157" s="6"/>
    </row>
    <row r="158" spans="1:13" ht="20.100000000000001" customHeight="1">
      <c r="A158" s="69">
        <v>29</v>
      </c>
      <c r="B158" s="70" t="s">
        <v>89</v>
      </c>
      <c r="C158" s="94"/>
      <c r="D158" s="71" t="s">
        <v>130</v>
      </c>
      <c r="E158" s="105">
        <v>4</v>
      </c>
      <c r="F158" s="95"/>
      <c r="G158" s="50"/>
      <c r="H158" s="118"/>
      <c r="I158" s="50"/>
      <c r="J158" s="68"/>
      <c r="K158" s="112" t="s">
        <v>423</v>
      </c>
      <c r="M158" s="6"/>
    </row>
    <row r="159" spans="1:13" ht="20.100000000000001" customHeight="1">
      <c r="A159" s="69">
        <v>30</v>
      </c>
      <c r="B159" s="70" t="s">
        <v>90</v>
      </c>
      <c r="C159" s="94"/>
      <c r="D159" s="71" t="s">
        <v>56</v>
      </c>
      <c r="E159" s="105">
        <v>1</v>
      </c>
      <c r="F159" s="95"/>
      <c r="G159" s="50"/>
      <c r="H159" s="118"/>
      <c r="I159" s="50"/>
      <c r="J159" s="68"/>
      <c r="K159" s="112" t="s">
        <v>423</v>
      </c>
      <c r="M159" s="6"/>
    </row>
    <row r="160" spans="1:13" ht="20.100000000000001" customHeight="1">
      <c r="A160" s="69">
        <v>31</v>
      </c>
      <c r="B160" s="70" t="s">
        <v>1489</v>
      </c>
      <c r="C160" s="94"/>
      <c r="D160" s="71"/>
      <c r="E160" s="105"/>
      <c r="F160" s="95"/>
      <c r="G160" s="50"/>
      <c r="H160" s="118"/>
      <c r="I160" s="50"/>
      <c r="J160" s="68"/>
      <c r="K160" s="112"/>
      <c r="M160" s="6"/>
    </row>
    <row r="161" spans="1:13" ht="20.100000000000001" customHeight="1">
      <c r="A161" s="384" t="s">
        <v>1548</v>
      </c>
      <c r="B161" s="70" t="s">
        <v>1490</v>
      </c>
      <c r="C161" s="276"/>
      <c r="D161" s="71" t="s">
        <v>57</v>
      </c>
      <c r="E161" s="105">
        <v>1</v>
      </c>
      <c r="F161" s="95"/>
      <c r="G161" s="50"/>
      <c r="H161" s="118"/>
      <c r="I161" s="50"/>
      <c r="J161" s="68"/>
      <c r="K161" s="112"/>
      <c r="M161" s="6"/>
    </row>
    <row r="162" spans="1:13" ht="20.100000000000001" customHeight="1">
      <c r="A162" s="384" t="s">
        <v>1549</v>
      </c>
      <c r="B162" s="70" t="s">
        <v>1490</v>
      </c>
      <c r="C162" s="276"/>
      <c r="D162" s="71" t="s">
        <v>57</v>
      </c>
      <c r="E162" s="105">
        <v>2</v>
      </c>
      <c r="F162" s="95"/>
      <c r="G162" s="50"/>
      <c r="H162" s="118"/>
      <c r="I162" s="50"/>
      <c r="J162" s="68"/>
      <c r="K162" s="112"/>
      <c r="M162" s="6"/>
    </row>
    <row r="163" spans="1:13" ht="20.100000000000001" customHeight="1">
      <c r="A163" s="384" t="s">
        <v>1550</v>
      </c>
      <c r="B163" s="70" t="s">
        <v>1491</v>
      </c>
      <c r="C163" s="277"/>
      <c r="D163" s="71" t="s">
        <v>1492</v>
      </c>
      <c r="E163" s="105">
        <v>1</v>
      </c>
      <c r="F163" s="95"/>
      <c r="G163" s="50"/>
      <c r="H163" s="118"/>
      <c r="I163" s="50"/>
      <c r="J163" s="68"/>
      <c r="K163" s="275"/>
      <c r="M163" s="6"/>
    </row>
    <row r="164" spans="1:13" ht="20.100000000000001" customHeight="1">
      <c r="A164" s="69">
        <v>32</v>
      </c>
      <c r="B164" s="70" t="s">
        <v>286</v>
      </c>
      <c r="C164" s="94"/>
      <c r="D164" s="71" t="s">
        <v>56</v>
      </c>
      <c r="E164" s="105">
        <v>1</v>
      </c>
      <c r="F164" s="95"/>
      <c r="G164" s="50"/>
      <c r="H164" s="118"/>
      <c r="I164" s="50"/>
      <c r="J164" s="160"/>
      <c r="K164" s="159"/>
      <c r="M164" s="6"/>
    </row>
    <row r="165" spans="1:13" ht="20.100000000000001" customHeight="1">
      <c r="A165" s="69">
        <v>33</v>
      </c>
      <c r="B165" s="70" t="s">
        <v>131</v>
      </c>
      <c r="C165" s="157"/>
      <c r="D165" s="71" t="s">
        <v>78</v>
      </c>
      <c r="E165" s="105">
        <v>2</v>
      </c>
      <c r="F165" s="95"/>
      <c r="G165" s="50"/>
      <c r="H165" s="118"/>
      <c r="I165" s="50"/>
      <c r="J165" s="68"/>
      <c r="K165" s="112" t="s">
        <v>397</v>
      </c>
      <c r="M165" s="6"/>
    </row>
    <row r="166" spans="1:13">
      <c r="A166" s="69">
        <v>34</v>
      </c>
      <c r="B166" s="70" t="s">
        <v>91</v>
      </c>
      <c r="C166" s="157"/>
      <c r="D166" s="78" t="s">
        <v>78</v>
      </c>
      <c r="E166" s="107">
        <v>1</v>
      </c>
      <c r="F166" s="95"/>
      <c r="G166" s="50"/>
      <c r="H166" s="118"/>
      <c r="I166" s="50"/>
      <c r="J166" s="68"/>
      <c r="K166" s="112" t="s">
        <v>397</v>
      </c>
      <c r="M166" s="6"/>
    </row>
    <row r="167" spans="1:13" ht="20.100000000000001" customHeight="1">
      <c r="A167" s="75">
        <v>35</v>
      </c>
      <c r="B167" s="100" t="s">
        <v>1542</v>
      </c>
      <c r="C167" s="77"/>
      <c r="D167" s="79" t="s">
        <v>56</v>
      </c>
      <c r="E167" s="108">
        <v>1</v>
      </c>
      <c r="F167" s="73"/>
      <c r="G167" s="50"/>
      <c r="H167" s="118"/>
      <c r="I167" s="50"/>
      <c r="J167" s="68"/>
      <c r="K167" s="111" t="s">
        <v>333</v>
      </c>
      <c r="M167" s="6"/>
    </row>
    <row r="168" spans="1:13" ht="20.100000000000001" customHeight="1">
      <c r="A168" s="342"/>
      <c r="B168" s="343" t="s">
        <v>1540</v>
      </c>
      <c r="C168" s="344"/>
      <c r="D168" s="345"/>
      <c r="E168" s="346"/>
      <c r="F168" s="333"/>
      <c r="G168" s="334"/>
      <c r="H168" s="335"/>
      <c r="I168" s="334"/>
      <c r="J168" s="340"/>
      <c r="K168" s="347"/>
      <c r="M168" s="6"/>
    </row>
    <row r="169" spans="1:13" ht="20.100000000000001" customHeight="1">
      <c r="A169" s="138" t="s">
        <v>259</v>
      </c>
      <c r="B169" s="139" t="s">
        <v>132</v>
      </c>
      <c r="C169" s="77"/>
      <c r="D169" s="79"/>
      <c r="E169" s="108"/>
      <c r="F169" s="73"/>
      <c r="G169" s="50"/>
      <c r="H169" s="118"/>
      <c r="I169" s="50"/>
      <c r="J169" s="68"/>
      <c r="K169" s="111"/>
      <c r="M169" s="6"/>
    </row>
    <row r="170" spans="1:13" ht="20.100000000000001" customHeight="1">
      <c r="A170" s="75">
        <v>1</v>
      </c>
      <c r="B170" s="100" t="s">
        <v>97</v>
      </c>
      <c r="C170" s="94" t="s">
        <v>112</v>
      </c>
      <c r="D170" s="79" t="s">
        <v>57</v>
      </c>
      <c r="E170" s="108">
        <v>1</v>
      </c>
      <c r="F170" s="95"/>
      <c r="G170" s="81"/>
      <c r="H170" s="118"/>
      <c r="I170" s="50"/>
      <c r="J170" s="89"/>
      <c r="K170" s="119"/>
      <c r="M170" s="6"/>
    </row>
    <row r="171" spans="1:13" ht="20.100000000000001" customHeight="1">
      <c r="A171" s="75">
        <v>2</v>
      </c>
      <c r="B171" s="100" t="s">
        <v>98</v>
      </c>
      <c r="C171" s="94" t="s">
        <v>112</v>
      </c>
      <c r="D171" s="79" t="s">
        <v>57</v>
      </c>
      <c r="E171" s="108">
        <v>2</v>
      </c>
      <c r="F171" s="95"/>
      <c r="G171" s="81"/>
      <c r="H171" s="118"/>
      <c r="I171" s="50"/>
      <c r="J171" s="89"/>
      <c r="K171" s="119"/>
      <c r="M171" s="6"/>
    </row>
    <row r="172" spans="1:13" ht="20.100000000000001" customHeight="1">
      <c r="A172" s="75">
        <v>3</v>
      </c>
      <c r="B172" s="100" t="s">
        <v>426</v>
      </c>
      <c r="C172" s="94"/>
      <c r="D172" s="79" t="s">
        <v>113</v>
      </c>
      <c r="E172" s="108">
        <v>100</v>
      </c>
      <c r="F172" s="95"/>
      <c r="G172" s="81"/>
      <c r="H172" s="118"/>
      <c r="I172" s="50"/>
      <c r="J172" s="89" t="s">
        <v>133</v>
      </c>
      <c r="K172" s="119" t="s">
        <v>429</v>
      </c>
      <c r="M172" s="6"/>
    </row>
    <row r="173" spans="1:13" ht="20.100000000000001" customHeight="1">
      <c r="A173" s="75">
        <v>4</v>
      </c>
      <c r="B173" s="100" t="s">
        <v>431</v>
      </c>
      <c r="C173" s="94"/>
      <c r="D173" s="79" t="s">
        <v>113</v>
      </c>
      <c r="E173" s="108">
        <v>4800</v>
      </c>
      <c r="F173" s="95"/>
      <c r="G173" s="81"/>
      <c r="H173" s="118"/>
      <c r="I173" s="50"/>
      <c r="J173" s="89" t="s">
        <v>133</v>
      </c>
      <c r="K173" s="119" t="s">
        <v>433</v>
      </c>
      <c r="M173" s="6"/>
    </row>
    <row r="174" spans="1:13" ht="20.100000000000001" customHeight="1">
      <c r="A174" s="75">
        <v>5</v>
      </c>
      <c r="B174" s="100" t="s">
        <v>99</v>
      </c>
      <c r="C174" s="94"/>
      <c r="D174" s="79" t="s">
        <v>113</v>
      </c>
      <c r="E174" s="108">
        <v>400</v>
      </c>
      <c r="F174" s="95"/>
      <c r="G174" s="81"/>
      <c r="H174" s="118"/>
      <c r="I174" s="50"/>
      <c r="J174" s="89" t="s">
        <v>133</v>
      </c>
      <c r="K174" s="119" t="s">
        <v>433</v>
      </c>
      <c r="M174" s="6"/>
    </row>
    <row r="175" spans="1:13" ht="20.100000000000001" customHeight="1">
      <c r="A175" s="75">
        <v>6</v>
      </c>
      <c r="B175" s="100" t="s">
        <v>100</v>
      </c>
      <c r="C175" s="94"/>
      <c r="D175" s="79" t="s">
        <v>113</v>
      </c>
      <c r="E175" s="108">
        <v>1200</v>
      </c>
      <c r="F175" s="95"/>
      <c r="G175" s="81"/>
      <c r="H175" s="118"/>
      <c r="I175" s="50"/>
      <c r="J175" s="89" t="s">
        <v>133</v>
      </c>
      <c r="K175" s="119" t="s">
        <v>433</v>
      </c>
      <c r="M175" s="6"/>
    </row>
    <row r="176" spans="1:13" ht="20.100000000000001" customHeight="1">
      <c r="A176" s="75">
        <v>7</v>
      </c>
      <c r="B176" s="100" t="s">
        <v>101</v>
      </c>
      <c r="C176" s="94"/>
      <c r="D176" s="79" t="s">
        <v>113</v>
      </c>
      <c r="E176" s="108">
        <v>300</v>
      </c>
      <c r="F176" s="95"/>
      <c r="G176" s="81"/>
      <c r="H176" s="118"/>
      <c r="I176" s="50"/>
      <c r="J176" s="89" t="s">
        <v>134</v>
      </c>
      <c r="K176" s="119" t="s">
        <v>435</v>
      </c>
      <c r="M176" s="6"/>
    </row>
    <row r="177" spans="1:13" ht="20.100000000000001" customHeight="1">
      <c r="A177" s="75">
        <v>8</v>
      </c>
      <c r="B177" s="100" t="s">
        <v>438</v>
      </c>
      <c r="C177" s="94"/>
      <c r="D177" s="79" t="s">
        <v>113</v>
      </c>
      <c r="E177" s="108">
        <v>200</v>
      </c>
      <c r="F177" s="95"/>
      <c r="G177" s="81"/>
      <c r="H177" s="118"/>
      <c r="I177" s="50"/>
      <c r="J177" s="89"/>
      <c r="K177" s="119" t="s">
        <v>440</v>
      </c>
      <c r="M177" s="6"/>
    </row>
    <row r="178" spans="1:13" ht="20.100000000000001" customHeight="1">
      <c r="A178" s="75">
        <v>9</v>
      </c>
      <c r="B178" s="100" t="s">
        <v>102</v>
      </c>
      <c r="C178" s="94"/>
      <c r="D178" s="79" t="s">
        <v>113</v>
      </c>
      <c r="E178" s="108">
        <v>50</v>
      </c>
      <c r="F178" s="95"/>
      <c r="G178" s="81"/>
      <c r="H178" s="118"/>
      <c r="I178" s="50"/>
      <c r="J178" s="89"/>
      <c r="K178" s="119" t="s">
        <v>440</v>
      </c>
      <c r="M178" s="6"/>
    </row>
    <row r="179" spans="1:13" ht="20.100000000000001" customHeight="1">
      <c r="A179" s="75">
        <v>10</v>
      </c>
      <c r="B179" s="100" t="s">
        <v>103</v>
      </c>
      <c r="C179" s="94"/>
      <c r="D179" s="79" t="s">
        <v>113</v>
      </c>
      <c r="E179" s="108">
        <v>100</v>
      </c>
      <c r="F179" s="95"/>
      <c r="G179" s="81"/>
      <c r="H179" s="118"/>
      <c r="I179" s="50"/>
      <c r="J179" s="89" t="s">
        <v>134</v>
      </c>
      <c r="K179" s="119" t="s">
        <v>445</v>
      </c>
      <c r="M179" s="6"/>
    </row>
    <row r="180" spans="1:13" ht="20.100000000000001" customHeight="1">
      <c r="A180" s="75">
        <v>11</v>
      </c>
      <c r="B180" s="100" t="s">
        <v>447</v>
      </c>
      <c r="C180" s="94"/>
      <c r="D180" s="79" t="s">
        <v>113</v>
      </c>
      <c r="E180" s="108">
        <v>50</v>
      </c>
      <c r="F180" s="95"/>
      <c r="G180" s="81"/>
      <c r="H180" s="118"/>
      <c r="I180" s="50"/>
      <c r="J180" s="89"/>
      <c r="K180" s="119" t="s">
        <v>449</v>
      </c>
      <c r="M180" s="6"/>
    </row>
    <row r="181" spans="1:13" ht="20.100000000000001" customHeight="1">
      <c r="A181" s="75">
        <v>12</v>
      </c>
      <c r="B181" s="100" t="s">
        <v>104</v>
      </c>
      <c r="C181" s="94"/>
      <c r="D181" s="79" t="s">
        <v>113</v>
      </c>
      <c r="E181" s="108">
        <v>300</v>
      </c>
      <c r="F181" s="95"/>
      <c r="G181" s="81"/>
      <c r="H181" s="118"/>
      <c r="I181" s="50"/>
      <c r="J181" s="89"/>
      <c r="K181" s="119" t="s">
        <v>459</v>
      </c>
      <c r="M181" s="6"/>
    </row>
    <row r="182" spans="1:13" ht="20.100000000000001" customHeight="1">
      <c r="A182" s="75">
        <v>13</v>
      </c>
      <c r="B182" s="100" t="s">
        <v>105</v>
      </c>
      <c r="C182" s="94"/>
      <c r="D182" s="79" t="s">
        <v>113</v>
      </c>
      <c r="E182" s="108">
        <v>60</v>
      </c>
      <c r="F182" s="95"/>
      <c r="G182" s="81"/>
      <c r="H182" s="118"/>
      <c r="I182" s="50"/>
      <c r="J182" s="89"/>
      <c r="K182" s="119"/>
      <c r="M182" s="6"/>
    </row>
    <row r="183" spans="1:13" ht="20.100000000000001" customHeight="1">
      <c r="A183" s="75"/>
      <c r="B183" s="100" t="s">
        <v>106</v>
      </c>
      <c r="C183" s="94"/>
      <c r="D183" s="79" t="s">
        <v>57</v>
      </c>
      <c r="E183" s="108">
        <v>14</v>
      </c>
      <c r="F183" s="95"/>
      <c r="G183" s="81"/>
      <c r="H183" s="118"/>
      <c r="I183" s="50"/>
      <c r="J183" s="89"/>
      <c r="K183" s="119"/>
      <c r="M183" s="6"/>
    </row>
    <row r="184" spans="1:13" ht="20.100000000000001" customHeight="1">
      <c r="A184" s="75">
        <v>14</v>
      </c>
      <c r="B184" s="100" t="s">
        <v>105</v>
      </c>
      <c r="C184" s="94"/>
      <c r="D184" s="79" t="s">
        <v>113</v>
      </c>
      <c r="E184" s="108">
        <v>100</v>
      </c>
      <c r="F184" s="95"/>
      <c r="G184" s="81"/>
      <c r="H184" s="118"/>
      <c r="I184" s="50"/>
      <c r="J184" s="89"/>
      <c r="K184" s="119"/>
      <c r="M184" s="6"/>
    </row>
    <row r="185" spans="1:13" ht="20.100000000000001" customHeight="1">
      <c r="A185" s="75"/>
      <c r="B185" s="100" t="s">
        <v>106</v>
      </c>
      <c r="C185" s="94"/>
      <c r="D185" s="79" t="s">
        <v>57</v>
      </c>
      <c r="E185" s="108">
        <v>12</v>
      </c>
      <c r="F185" s="95"/>
      <c r="G185" s="81"/>
      <c r="H185" s="118"/>
      <c r="I185" s="50"/>
      <c r="J185" s="89"/>
      <c r="K185" s="119"/>
      <c r="M185" s="6"/>
    </row>
    <row r="186" spans="1:13" ht="20.100000000000001" customHeight="1">
      <c r="A186" s="75">
        <v>16</v>
      </c>
      <c r="B186" s="100" t="s">
        <v>453</v>
      </c>
      <c r="C186" s="94"/>
      <c r="D186" s="79" t="s">
        <v>79</v>
      </c>
      <c r="E186" s="108">
        <v>100</v>
      </c>
      <c r="F186" s="95"/>
      <c r="G186" s="81"/>
      <c r="H186" s="118"/>
      <c r="I186" s="50"/>
      <c r="J186" s="89" t="s">
        <v>135</v>
      </c>
      <c r="K186" s="119" t="s">
        <v>460</v>
      </c>
      <c r="M186" s="6"/>
    </row>
    <row r="187" spans="1:13" ht="20.100000000000001" customHeight="1">
      <c r="A187" s="75">
        <v>17</v>
      </c>
      <c r="B187" s="100" t="s">
        <v>456</v>
      </c>
      <c r="C187" s="94"/>
      <c r="D187" s="79" t="s">
        <v>57</v>
      </c>
      <c r="E187" s="108">
        <v>50</v>
      </c>
      <c r="F187" s="95"/>
      <c r="G187" s="81"/>
      <c r="H187" s="118"/>
      <c r="I187" s="50"/>
      <c r="J187" s="89"/>
      <c r="K187" s="119" t="s">
        <v>461</v>
      </c>
      <c r="M187" s="6"/>
    </row>
    <row r="188" spans="1:13" ht="20.100000000000001" customHeight="1">
      <c r="A188" s="75">
        <v>18</v>
      </c>
      <c r="B188" s="100" t="s">
        <v>463</v>
      </c>
      <c r="C188" s="94"/>
      <c r="D188" s="79" t="s">
        <v>57</v>
      </c>
      <c r="E188" s="108">
        <v>200</v>
      </c>
      <c r="F188" s="95"/>
      <c r="G188" s="81"/>
      <c r="H188" s="118"/>
      <c r="I188" s="50"/>
      <c r="J188" s="89"/>
      <c r="K188" s="119" t="s">
        <v>466</v>
      </c>
      <c r="M188" s="6"/>
    </row>
    <row r="189" spans="1:13" ht="20.100000000000001" customHeight="1">
      <c r="A189" s="75">
        <v>19</v>
      </c>
      <c r="B189" s="100" t="s">
        <v>107</v>
      </c>
      <c r="C189" s="94"/>
      <c r="D189" s="79" t="s">
        <v>114</v>
      </c>
      <c r="E189" s="108">
        <v>1</v>
      </c>
      <c r="F189" s="95"/>
      <c r="G189" s="81"/>
      <c r="H189" s="118"/>
      <c r="I189" s="50"/>
      <c r="J189" s="89"/>
      <c r="K189" s="119"/>
      <c r="M189" s="6"/>
    </row>
    <row r="190" spans="1:13" ht="20.100000000000001" customHeight="1">
      <c r="A190" s="75">
        <v>20</v>
      </c>
      <c r="B190" s="100" t="s">
        <v>108</v>
      </c>
      <c r="C190" s="94"/>
      <c r="D190" s="79" t="s">
        <v>57</v>
      </c>
      <c r="E190" s="108">
        <v>15</v>
      </c>
      <c r="F190" s="95"/>
      <c r="G190" s="81"/>
      <c r="H190" s="118"/>
      <c r="I190" s="50"/>
      <c r="J190" s="89" t="s">
        <v>133</v>
      </c>
      <c r="K190" s="119"/>
      <c r="M190" s="6"/>
    </row>
    <row r="191" spans="1:13" ht="20.100000000000001" customHeight="1">
      <c r="A191" s="75">
        <v>21</v>
      </c>
      <c r="B191" s="100" t="s">
        <v>108</v>
      </c>
      <c r="C191" s="94"/>
      <c r="D191" s="79" t="s">
        <v>57</v>
      </c>
      <c r="E191" s="108">
        <v>15</v>
      </c>
      <c r="F191" s="95"/>
      <c r="G191" s="81"/>
      <c r="H191" s="118"/>
      <c r="I191" s="50"/>
      <c r="J191" s="89" t="s">
        <v>133</v>
      </c>
      <c r="K191" s="119"/>
      <c r="M191" s="6"/>
    </row>
    <row r="192" spans="1:13" ht="20.100000000000001" customHeight="1">
      <c r="A192" s="75">
        <v>22</v>
      </c>
      <c r="B192" s="100" t="s">
        <v>109</v>
      </c>
      <c r="C192" s="94"/>
      <c r="D192" s="79" t="s">
        <v>114</v>
      </c>
      <c r="E192" s="108">
        <v>1</v>
      </c>
      <c r="F192" s="95"/>
      <c r="G192" s="81"/>
      <c r="H192" s="118"/>
      <c r="I192" s="50"/>
      <c r="J192" s="89"/>
      <c r="K192" s="119"/>
      <c r="M192" s="6"/>
    </row>
    <row r="193" spans="1:13" ht="20.100000000000001" customHeight="1">
      <c r="A193" s="75">
        <v>23</v>
      </c>
      <c r="B193" s="100" t="s">
        <v>110</v>
      </c>
      <c r="C193" s="94"/>
      <c r="D193" s="79" t="s">
        <v>57</v>
      </c>
      <c r="E193" s="108">
        <v>100</v>
      </c>
      <c r="F193" s="95"/>
      <c r="G193" s="81"/>
      <c r="H193" s="118"/>
      <c r="I193" s="50"/>
      <c r="J193" s="89" t="s">
        <v>136</v>
      </c>
      <c r="K193" s="119"/>
      <c r="M193" s="6"/>
    </row>
    <row r="194" spans="1:13" ht="20.100000000000001" customHeight="1">
      <c r="A194" s="75">
        <v>24</v>
      </c>
      <c r="B194" s="100" t="s">
        <v>111</v>
      </c>
      <c r="C194" s="94"/>
      <c r="D194" s="79" t="s">
        <v>114</v>
      </c>
      <c r="E194" s="108">
        <v>1</v>
      </c>
      <c r="F194" s="95"/>
      <c r="G194" s="81"/>
      <c r="H194" s="118"/>
      <c r="I194" s="50"/>
      <c r="J194" s="89"/>
      <c r="K194" s="119"/>
      <c r="M194" s="6"/>
    </row>
    <row r="195" spans="1:13" ht="20.100000000000001" customHeight="1">
      <c r="A195" s="338"/>
      <c r="B195" s="343" t="s">
        <v>1539</v>
      </c>
      <c r="C195" s="348"/>
      <c r="D195" s="349"/>
      <c r="E195" s="350"/>
      <c r="F195" s="333"/>
      <c r="G195" s="334"/>
      <c r="H195" s="335"/>
      <c r="I195" s="351"/>
      <c r="J195" s="340"/>
      <c r="K195" s="347"/>
      <c r="M195" s="6"/>
    </row>
    <row r="196" spans="1:13" ht="20.100000000000001" customHeight="1">
      <c r="A196" s="138" t="s">
        <v>260</v>
      </c>
      <c r="B196" s="139" t="s">
        <v>92</v>
      </c>
      <c r="C196" s="122"/>
      <c r="D196" s="78"/>
      <c r="E196" s="120"/>
      <c r="F196" s="73"/>
      <c r="G196" s="50"/>
      <c r="H196" s="118"/>
      <c r="I196" s="67"/>
      <c r="J196" s="68"/>
      <c r="K196" s="84"/>
      <c r="M196" s="6"/>
    </row>
    <row r="197" spans="1:13" s="152" customFormat="1" ht="20.100000000000001" customHeight="1">
      <c r="A197" s="75">
        <v>1</v>
      </c>
      <c r="B197" s="76" t="s">
        <v>137</v>
      </c>
      <c r="C197" s="122"/>
      <c r="D197" s="79"/>
      <c r="E197" s="256"/>
      <c r="F197" s="95"/>
      <c r="G197" s="81"/>
      <c r="H197" s="118"/>
      <c r="I197" s="118"/>
      <c r="J197" s="89"/>
      <c r="K197" s="121"/>
      <c r="L197" s="151"/>
      <c r="M197" s="151"/>
    </row>
    <row r="198" spans="1:13" s="152" customFormat="1" ht="20.100000000000001" customHeight="1">
      <c r="A198" s="75"/>
      <c r="B198" s="76" t="s">
        <v>1268</v>
      </c>
      <c r="C198" s="122"/>
      <c r="D198" s="79" t="s">
        <v>143</v>
      </c>
      <c r="E198" s="257">
        <v>101.41199999999999</v>
      </c>
      <c r="F198" s="95"/>
      <c r="G198" s="81"/>
      <c r="H198" s="118"/>
      <c r="I198" s="118"/>
      <c r="J198" s="89"/>
      <c r="K198" s="255" t="s">
        <v>1291</v>
      </c>
      <c r="L198" s="151"/>
      <c r="M198" s="151"/>
    </row>
    <row r="199" spans="1:13" s="152" customFormat="1" ht="20.100000000000001" customHeight="1">
      <c r="A199" s="75"/>
      <c r="B199" s="76" t="s">
        <v>138</v>
      </c>
      <c r="C199" s="122"/>
      <c r="D199" s="79" t="s">
        <v>143</v>
      </c>
      <c r="E199" s="257">
        <v>101.41199999999999</v>
      </c>
      <c r="F199" s="95"/>
      <c r="G199" s="81"/>
      <c r="H199" s="118"/>
      <c r="I199" s="118"/>
      <c r="J199" s="89"/>
      <c r="K199" s="255" t="s">
        <v>584</v>
      </c>
      <c r="L199" s="151"/>
      <c r="M199" s="151"/>
    </row>
    <row r="200" spans="1:13" s="152" customFormat="1" ht="20.100000000000001" customHeight="1">
      <c r="A200" s="75"/>
      <c r="B200" s="76" t="s">
        <v>1269</v>
      </c>
      <c r="C200" s="122"/>
      <c r="D200" s="79" t="s">
        <v>230</v>
      </c>
      <c r="E200" s="257">
        <v>6</v>
      </c>
      <c r="F200" s="95"/>
      <c r="G200" s="81"/>
      <c r="H200" s="118"/>
      <c r="I200" s="118"/>
      <c r="J200" s="89"/>
      <c r="K200" s="255" t="s">
        <v>1292</v>
      </c>
      <c r="L200" s="151"/>
      <c r="M200" s="151"/>
    </row>
    <row r="201" spans="1:13" s="152" customFormat="1" ht="20.100000000000001" customHeight="1">
      <c r="A201" s="75"/>
      <c r="B201" s="76" t="s">
        <v>140</v>
      </c>
      <c r="C201" s="122"/>
      <c r="D201" s="79" t="s">
        <v>1270</v>
      </c>
      <c r="E201" s="257">
        <v>2</v>
      </c>
      <c r="F201" s="95"/>
      <c r="G201" s="81"/>
      <c r="H201" s="118"/>
      <c r="I201" s="118"/>
      <c r="J201" s="89"/>
      <c r="K201" s="255" t="s">
        <v>1293</v>
      </c>
      <c r="L201" s="151"/>
      <c r="M201" s="151"/>
    </row>
    <row r="202" spans="1:13" ht="20.100000000000001" customHeight="1">
      <c r="A202" s="69"/>
      <c r="B202" s="417" t="s">
        <v>1592</v>
      </c>
      <c r="C202" s="418"/>
      <c r="D202" s="411"/>
      <c r="E202" s="412"/>
      <c r="F202" s="413"/>
      <c r="G202" s="415"/>
      <c r="H202" s="410"/>
      <c r="I202" s="410"/>
      <c r="J202" s="336"/>
      <c r="K202" s="414"/>
      <c r="M202" s="6"/>
    </row>
    <row r="203" spans="1:13" ht="20.100000000000001" customHeight="1">
      <c r="A203" s="69"/>
      <c r="B203" s="417" t="s">
        <v>1593</v>
      </c>
      <c r="C203" s="418" t="s">
        <v>1594</v>
      </c>
      <c r="D203" s="419" t="s">
        <v>1600</v>
      </c>
      <c r="E203" s="420">
        <v>1</v>
      </c>
      <c r="F203" s="413"/>
      <c r="G203" s="416"/>
      <c r="H203" s="410"/>
      <c r="I203" s="410"/>
      <c r="J203" s="336"/>
      <c r="K203" s="414"/>
      <c r="M203" s="6"/>
    </row>
    <row r="204" spans="1:13" ht="20.100000000000001" customHeight="1">
      <c r="A204" s="69"/>
      <c r="B204" s="417" t="s">
        <v>1593</v>
      </c>
      <c r="C204" s="418" t="s">
        <v>1595</v>
      </c>
      <c r="D204" s="419" t="s">
        <v>1600</v>
      </c>
      <c r="E204" s="420">
        <v>1</v>
      </c>
      <c r="F204" s="413"/>
      <c r="G204" s="416"/>
      <c r="H204" s="410"/>
      <c r="I204" s="410"/>
      <c r="J204" s="336"/>
      <c r="K204" s="414"/>
      <c r="M204" s="6"/>
    </row>
    <row r="205" spans="1:13" ht="20.100000000000001" customHeight="1">
      <c r="A205" s="69"/>
      <c r="B205" s="417" t="s">
        <v>1596</v>
      </c>
      <c r="C205" s="418"/>
      <c r="D205" s="419" t="s">
        <v>1600</v>
      </c>
      <c r="E205" s="420">
        <v>1</v>
      </c>
      <c r="F205" s="413"/>
      <c r="G205" s="416"/>
      <c r="H205" s="410"/>
      <c r="I205" s="410"/>
      <c r="J205" s="336"/>
      <c r="K205" s="414"/>
      <c r="M205" s="6"/>
    </row>
    <row r="206" spans="1:13" ht="20.100000000000001" customHeight="1">
      <c r="A206" s="69"/>
      <c r="B206" s="417" t="s">
        <v>1597</v>
      </c>
      <c r="C206" s="418"/>
      <c r="D206" s="419" t="s">
        <v>1600</v>
      </c>
      <c r="E206" s="420">
        <v>2</v>
      </c>
      <c r="F206" s="413"/>
      <c r="G206" s="416"/>
      <c r="H206" s="410"/>
      <c r="I206" s="410"/>
      <c r="J206" s="336"/>
      <c r="K206" s="414"/>
      <c r="M206" s="6"/>
    </row>
    <row r="207" spans="1:13" ht="20.100000000000001" customHeight="1">
      <c r="A207" s="69"/>
      <c r="B207" s="417" t="s">
        <v>1598</v>
      </c>
      <c r="C207" s="418"/>
      <c r="D207" s="419" t="s">
        <v>1600</v>
      </c>
      <c r="E207" s="420">
        <v>1</v>
      </c>
      <c r="F207" s="413"/>
      <c r="G207" s="416"/>
      <c r="H207" s="410"/>
      <c r="I207" s="410"/>
      <c r="J207" s="336"/>
      <c r="K207" s="414"/>
      <c r="M207" s="6"/>
    </row>
    <row r="208" spans="1:13" ht="20.100000000000001" customHeight="1">
      <c r="A208" s="69"/>
      <c r="B208" s="417" t="s">
        <v>1599</v>
      </c>
      <c r="C208" s="418"/>
      <c r="D208" s="419" t="s">
        <v>1601</v>
      </c>
      <c r="E208" s="420">
        <v>1</v>
      </c>
      <c r="F208" s="413"/>
      <c r="G208" s="416"/>
      <c r="H208" s="410"/>
      <c r="I208" s="410"/>
      <c r="J208" s="336"/>
      <c r="K208" s="414"/>
      <c r="M208" s="6"/>
    </row>
    <row r="209" spans="1:13" s="152" customFormat="1" ht="20.100000000000001" customHeight="1">
      <c r="A209" s="338"/>
      <c r="B209" s="343" t="s">
        <v>1539</v>
      </c>
      <c r="C209" s="352"/>
      <c r="D209" s="349"/>
      <c r="E209" s="353"/>
      <c r="F209" s="333"/>
      <c r="G209" s="334"/>
      <c r="H209" s="335"/>
      <c r="I209" s="335"/>
      <c r="J209" s="340"/>
      <c r="K209" s="354"/>
      <c r="L209" s="151"/>
      <c r="M209" s="151"/>
    </row>
    <row r="210" spans="1:13" s="152" customFormat="1" ht="20.100000000000001" customHeight="1">
      <c r="A210" s="75">
        <v>2</v>
      </c>
      <c r="B210" s="76" t="s">
        <v>141</v>
      </c>
      <c r="C210" s="122"/>
      <c r="D210" s="79"/>
      <c r="E210" s="256"/>
      <c r="F210" s="95"/>
      <c r="G210" s="81"/>
      <c r="H210" s="118"/>
      <c r="I210" s="118"/>
      <c r="J210" s="89"/>
      <c r="K210" s="255"/>
      <c r="L210" s="151"/>
      <c r="M210" s="151"/>
    </row>
    <row r="211" spans="1:13" s="152" customFormat="1" ht="20.100000000000001" customHeight="1">
      <c r="A211" s="75"/>
      <c r="B211" s="76" t="s">
        <v>1271</v>
      </c>
      <c r="C211" s="122">
        <v>0</v>
      </c>
      <c r="D211" s="79" t="s">
        <v>143</v>
      </c>
      <c r="E211" s="256">
        <v>33.599999999999994</v>
      </c>
      <c r="F211" s="95"/>
      <c r="G211" s="81"/>
      <c r="H211" s="118"/>
      <c r="I211" s="118"/>
      <c r="J211" s="89"/>
      <c r="K211" s="255" t="s">
        <v>1294</v>
      </c>
      <c r="L211" s="158"/>
      <c r="M211" s="151"/>
    </row>
    <row r="212" spans="1:13" s="152" customFormat="1" ht="20.100000000000001" customHeight="1">
      <c r="A212" s="75"/>
      <c r="B212" s="76" t="s">
        <v>1272</v>
      </c>
      <c r="C212" s="122">
        <v>0</v>
      </c>
      <c r="D212" s="79" t="s">
        <v>143</v>
      </c>
      <c r="E212" s="256">
        <v>51</v>
      </c>
      <c r="F212" s="95"/>
      <c r="G212" s="81"/>
      <c r="H212" s="118"/>
      <c r="I212" s="118"/>
      <c r="J212" s="89"/>
      <c r="K212" s="255" t="s">
        <v>1295</v>
      </c>
      <c r="L212" s="151"/>
      <c r="M212" s="151"/>
    </row>
    <row r="213" spans="1:13" s="152" customFormat="1" ht="20.100000000000001" customHeight="1">
      <c r="A213" s="258"/>
      <c r="B213" s="76" t="s">
        <v>1273</v>
      </c>
      <c r="C213" s="122">
        <v>0</v>
      </c>
      <c r="D213" s="79" t="s">
        <v>139</v>
      </c>
      <c r="E213" s="256">
        <v>6</v>
      </c>
      <c r="F213" s="95"/>
      <c r="G213" s="81"/>
      <c r="H213" s="118"/>
      <c r="I213" s="118"/>
      <c r="J213" s="89"/>
      <c r="K213" s="255" t="s">
        <v>485</v>
      </c>
      <c r="L213" s="151"/>
      <c r="M213" s="151"/>
    </row>
    <row r="214" spans="1:13" s="152" customFormat="1" ht="20.100000000000001" customHeight="1">
      <c r="A214" s="258"/>
      <c r="B214" s="76" t="s">
        <v>1274</v>
      </c>
      <c r="C214" s="122">
        <v>0</v>
      </c>
      <c r="D214" s="79" t="s">
        <v>143</v>
      </c>
      <c r="E214" s="256">
        <v>95.985000000000014</v>
      </c>
      <c r="F214" s="95"/>
      <c r="G214" s="81"/>
      <c r="H214" s="118"/>
      <c r="I214" s="118"/>
      <c r="J214" s="89"/>
      <c r="K214" s="255" t="s">
        <v>486</v>
      </c>
      <c r="L214" s="151"/>
      <c r="M214" s="151"/>
    </row>
    <row r="215" spans="1:13" s="152" customFormat="1" ht="20.100000000000001" customHeight="1">
      <c r="A215" s="75"/>
      <c r="B215" s="76" t="s">
        <v>1275</v>
      </c>
      <c r="C215" s="122">
        <v>0</v>
      </c>
      <c r="D215" s="79" t="s">
        <v>56</v>
      </c>
      <c r="E215" s="256">
        <v>1</v>
      </c>
      <c r="F215" s="95"/>
      <c r="G215" s="81"/>
      <c r="H215" s="118"/>
      <c r="I215" s="118"/>
      <c r="J215" s="89"/>
      <c r="K215" s="255" t="s">
        <v>487</v>
      </c>
      <c r="L215" s="151"/>
      <c r="M215" s="151"/>
    </row>
    <row r="216" spans="1:13" s="152" customFormat="1" ht="20.100000000000001" customHeight="1">
      <c r="A216" s="75"/>
      <c r="B216" s="76" t="s">
        <v>140</v>
      </c>
      <c r="C216" s="122"/>
      <c r="D216" s="79" t="s">
        <v>1270</v>
      </c>
      <c r="E216" s="256">
        <v>4</v>
      </c>
      <c r="F216" s="95"/>
      <c r="G216" s="81"/>
      <c r="H216" s="118"/>
      <c r="I216" s="118"/>
      <c r="J216" s="89"/>
      <c r="K216" s="255" t="s">
        <v>1293</v>
      </c>
      <c r="L216" s="151"/>
      <c r="M216" s="151"/>
    </row>
    <row r="217" spans="1:13" s="152" customFormat="1" ht="20.100000000000001" customHeight="1">
      <c r="A217" s="258"/>
      <c r="B217" s="343" t="s">
        <v>1539</v>
      </c>
      <c r="C217" s="122"/>
      <c r="D217" s="79"/>
      <c r="E217" s="256"/>
      <c r="F217" s="95"/>
      <c r="G217" s="334"/>
      <c r="H217" s="335"/>
      <c r="I217" s="335"/>
      <c r="J217" s="89"/>
      <c r="K217" s="255"/>
      <c r="L217" s="151"/>
      <c r="M217" s="151"/>
    </row>
    <row r="218" spans="1:13" s="152" customFormat="1" ht="20.100000000000001" customHeight="1">
      <c r="A218" s="75">
        <v>3</v>
      </c>
      <c r="B218" s="76" t="s">
        <v>142</v>
      </c>
      <c r="C218" s="122"/>
      <c r="D218" s="79"/>
      <c r="E218" s="256"/>
      <c r="F218" s="95"/>
      <c r="G218" s="81"/>
      <c r="H218" s="118"/>
      <c r="I218" s="118"/>
      <c r="J218" s="89"/>
      <c r="K218" s="255"/>
      <c r="L218" s="151"/>
      <c r="M218" s="151"/>
    </row>
    <row r="219" spans="1:13" s="152" customFormat="1" ht="20.100000000000001" customHeight="1">
      <c r="A219" s="258" t="s">
        <v>1304</v>
      </c>
      <c r="B219" s="76" t="s">
        <v>1262</v>
      </c>
      <c r="C219" s="122"/>
      <c r="D219" s="79"/>
      <c r="E219" s="256"/>
      <c r="F219" s="95"/>
      <c r="G219" s="81"/>
      <c r="H219" s="118"/>
      <c r="I219" s="118"/>
      <c r="J219" s="89"/>
      <c r="K219" s="255"/>
      <c r="L219" s="151"/>
      <c r="M219" s="151"/>
    </row>
    <row r="220" spans="1:13" s="152" customFormat="1" ht="20.100000000000001" customHeight="1">
      <c r="A220" s="75"/>
      <c r="B220" s="76" t="s">
        <v>1276</v>
      </c>
      <c r="C220" s="122"/>
      <c r="D220" s="79" t="s">
        <v>143</v>
      </c>
      <c r="E220" s="256">
        <v>103.97499999999999</v>
      </c>
      <c r="F220" s="95"/>
      <c r="G220" s="81"/>
      <c r="H220" s="118"/>
      <c r="I220" s="118"/>
      <c r="J220" s="89"/>
      <c r="K220" s="255" t="s">
        <v>1260</v>
      </c>
      <c r="L220" s="151"/>
      <c r="M220" s="151"/>
    </row>
    <row r="221" spans="1:13" s="152" customFormat="1" ht="20.100000000000001" customHeight="1">
      <c r="A221" s="75"/>
      <c r="B221" s="76" t="s">
        <v>1276</v>
      </c>
      <c r="C221" s="122"/>
      <c r="D221" s="79" t="s">
        <v>143</v>
      </c>
      <c r="E221" s="256">
        <v>90.734999999999999</v>
      </c>
      <c r="F221" s="95"/>
      <c r="G221" s="81"/>
      <c r="H221" s="118"/>
      <c r="I221" s="118"/>
      <c r="J221" s="89"/>
      <c r="K221" s="255" t="s">
        <v>1261</v>
      </c>
      <c r="L221" s="151"/>
      <c r="M221" s="151"/>
    </row>
    <row r="222" spans="1:13" s="152" customFormat="1" ht="20.100000000000001" customHeight="1">
      <c r="A222" s="75"/>
      <c r="B222" s="76" t="s">
        <v>1277</v>
      </c>
      <c r="C222" s="122"/>
      <c r="D222" s="79" t="s">
        <v>143</v>
      </c>
      <c r="E222" s="256">
        <v>50.703000000000003</v>
      </c>
      <c r="F222" s="95"/>
      <c r="G222" s="81"/>
      <c r="H222" s="118"/>
      <c r="I222" s="118"/>
      <c r="J222" s="89"/>
      <c r="K222" s="255" t="s">
        <v>490</v>
      </c>
      <c r="L222" s="151"/>
      <c r="M222" s="151"/>
    </row>
    <row r="223" spans="1:13" s="152" customFormat="1" ht="20.100000000000001" customHeight="1">
      <c r="A223" s="75"/>
      <c r="B223" s="76"/>
      <c r="C223" s="122"/>
      <c r="D223" s="79"/>
      <c r="E223" s="256"/>
      <c r="F223" s="95"/>
      <c r="G223" s="81"/>
      <c r="H223" s="118"/>
      <c r="I223" s="118"/>
      <c r="J223" s="89"/>
      <c r="K223" s="255"/>
      <c r="L223" s="151"/>
      <c r="M223" s="151"/>
    </row>
    <row r="224" spans="1:13" s="152" customFormat="1" ht="20.100000000000001" customHeight="1">
      <c r="A224" s="258" t="s">
        <v>1305</v>
      </c>
      <c r="B224" s="76" t="s">
        <v>144</v>
      </c>
      <c r="C224" s="122"/>
      <c r="D224" s="79"/>
      <c r="E224" s="256"/>
      <c r="F224" s="95"/>
      <c r="G224" s="81"/>
      <c r="H224" s="118"/>
      <c r="I224" s="118"/>
      <c r="J224" s="89"/>
      <c r="K224" s="255"/>
      <c r="L224" s="151"/>
      <c r="M224" s="151"/>
    </row>
    <row r="225" spans="1:13" s="152" customFormat="1" ht="20.100000000000001" customHeight="1">
      <c r="A225" s="75"/>
      <c r="B225" s="76" t="s">
        <v>145</v>
      </c>
      <c r="C225" s="122"/>
      <c r="D225" s="79" t="s">
        <v>143</v>
      </c>
      <c r="E225" s="256">
        <v>26.743545000000001</v>
      </c>
      <c r="F225" s="95"/>
      <c r="G225" s="81"/>
      <c r="H225" s="118"/>
      <c r="I225" s="118"/>
      <c r="J225" s="89"/>
      <c r="K225" s="255" t="s">
        <v>491</v>
      </c>
      <c r="L225" s="151"/>
      <c r="M225" s="151"/>
    </row>
    <row r="226" spans="1:13" s="152" customFormat="1" ht="20.100000000000001" customHeight="1">
      <c r="A226" s="75"/>
      <c r="B226" s="76" t="s">
        <v>146</v>
      </c>
      <c r="C226" s="122"/>
      <c r="D226" s="79" t="s">
        <v>143</v>
      </c>
      <c r="E226" s="256">
        <v>103.46</v>
      </c>
      <c r="F226" s="95"/>
      <c r="G226" s="81"/>
      <c r="H226" s="118"/>
      <c r="I226" s="118"/>
      <c r="J226" s="89"/>
      <c r="K226" s="255" t="s">
        <v>492</v>
      </c>
      <c r="L226" s="151"/>
      <c r="M226" s="151"/>
    </row>
    <row r="227" spans="1:13" s="152" customFormat="1" ht="20.100000000000001" customHeight="1">
      <c r="A227" s="75"/>
      <c r="B227" s="76" t="s">
        <v>147</v>
      </c>
      <c r="C227" s="122"/>
      <c r="D227" s="79" t="s">
        <v>143</v>
      </c>
      <c r="E227" s="256">
        <v>26.743545000000001</v>
      </c>
      <c r="F227" s="95"/>
      <c r="G227" s="81"/>
      <c r="H227" s="118"/>
      <c r="I227" s="118"/>
      <c r="J227" s="89"/>
      <c r="K227" s="255" t="s">
        <v>493</v>
      </c>
      <c r="L227" s="151"/>
      <c r="M227" s="151"/>
    </row>
    <row r="228" spans="1:13" s="152" customFormat="1" ht="20.100000000000001" customHeight="1">
      <c r="A228" s="75"/>
      <c r="B228" s="76" t="s">
        <v>148</v>
      </c>
      <c r="C228" s="122"/>
      <c r="D228" s="79" t="s">
        <v>143</v>
      </c>
      <c r="E228" s="256">
        <v>21</v>
      </c>
      <c r="F228" s="95"/>
      <c r="G228" s="81"/>
      <c r="H228" s="118"/>
      <c r="I228" s="118"/>
      <c r="J228" s="89"/>
      <c r="K228" s="255" t="s">
        <v>494</v>
      </c>
      <c r="L228" s="151"/>
      <c r="M228" s="151"/>
    </row>
    <row r="229" spans="1:13" s="152" customFormat="1" ht="20.100000000000001" customHeight="1">
      <c r="A229" s="75"/>
      <c r="B229" s="76" t="s">
        <v>1278</v>
      </c>
      <c r="C229" s="122"/>
      <c r="D229" s="79" t="s">
        <v>143</v>
      </c>
      <c r="E229" s="256">
        <v>41.38</v>
      </c>
      <c r="F229" s="95"/>
      <c r="G229" s="81"/>
      <c r="H229" s="118"/>
      <c r="I229" s="118"/>
      <c r="J229" s="89"/>
      <c r="K229" s="255" t="s">
        <v>495</v>
      </c>
      <c r="L229" s="151"/>
      <c r="M229" s="151"/>
    </row>
    <row r="230" spans="1:13" s="152" customFormat="1" ht="20.100000000000001" customHeight="1">
      <c r="A230" s="258"/>
      <c r="B230" s="76" t="s">
        <v>1279</v>
      </c>
      <c r="C230" s="122"/>
      <c r="D230" s="79" t="s">
        <v>143</v>
      </c>
      <c r="E230" s="256">
        <v>14.38</v>
      </c>
      <c r="F230" s="95"/>
      <c r="G230" s="81"/>
      <c r="H230" s="118"/>
      <c r="I230" s="118"/>
      <c r="J230" s="89"/>
      <c r="K230" s="255" t="s">
        <v>496</v>
      </c>
      <c r="L230" s="151"/>
      <c r="M230" s="151"/>
    </row>
    <row r="231" spans="1:13" s="152" customFormat="1" ht="20.100000000000001" customHeight="1">
      <c r="A231" s="75"/>
      <c r="B231" s="76" t="s">
        <v>1280</v>
      </c>
      <c r="C231" s="122"/>
      <c r="D231" s="79" t="s">
        <v>143</v>
      </c>
      <c r="E231" s="256">
        <v>21</v>
      </c>
      <c r="F231" s="95"/>
      <c r="G231" s="81"/>
      <c r="H231" s="118"/>
      <c r="I231" s="118"/>
      <c r="J231" s="89"/>
      <c r="K231" s="255" t="s">
        <v>497</v>
      </c>
      <c r="L231" s="151"/>
      <c r="M231" s="151"/>
    </row>
    <row r="232" spans="1:13" s="152" customFormat="1" ht="20.100000000000001" customHeight="1">
      <c r="A232" s="75"/>
      <c r="B232" s="76"/>
      <c r="C232" s="122"/>
      <c r="D232" s="79"/>
      <c r="E232" s="256"/>
      <c r="F232" s="95"/>
      <c r="G232" s="81"/>
      <c r="H232" s="118"/>
      <c r="I232" s="118"/>
      <c r="J232" s="89"/>
      <c r="K232" s="255"/>
      <c r="L232" s="151"/>
      <c r="M232" s="151"/>
    </row>
    <row r="233" spans="1:13" s="152" customFormat="1" ht="20.100000000000001" customHeight="1">
      <c r="A233" s="258" t="s">
        <v>1306</v>
      </c>
      <c r="B233" s="76" t="s">
        <v>149</v>
      </c>
      <c r="C233" s="122"/>
      <c r="D233" s="79"/>
      <c r="E233" s="256"/>
      <c r="F233" s="95"/>
      <c r="G233" s="81"/>
      <c r="H233" s="118"/>
      <c r="I233" s="118"/>
      <c r="J233" s="89"/>
      <c r="K233" s="255"/>
      <c r="L233" s="151"/>
      <c r="M233" s="151"/>
    </row>
    <row r="234" spans="1:13" s="152" customFormat="1" ht="20.100000000000001" customHeight="1">
      <c r="A234" s="75"/>
      <c r="B234" s="76" t="s">
        <v>145</v>
      </c>
      <c r="C234" s="122"/>
      <c r="D234" s="79" t="s">
        <v>143</v>
      </c>
      <c r="E234" s="256">
        <v>6.36</v>
      </c>
      <c r="F234" s="95"/>
      <c r="G234" s="81"/>
      <c r="H234" s="118"/>
      <c r="I234" s="118"/>
      <c r="J234" s="89"/>
      <c r="K234" s="255" t="s">
        <v>491</v>
      </c>
      <c r="L234" s="151"/>
      <c r="M234" s="151"/>
    </row>
    <row r="235" spans="1:13" s="152" customFormat="1" ht="20.100000000000001" customHeight="1">
      <c r="A235" s="75"/>
      <c r="B235" s="76" t="s">
        <v>146</v>
      </c>
      <c r="C235" s="122"/>
      <c r="D235" s="79" t="s">
        <v>143</v>
      </c>
      <c r="E235" s="256">
        <v>50.5</v>
      </c>
      <c r="F235" s="95"/>
      <c r="G235" s="81"/>
      <c r="H235" s="118"/>
      <c r="I235" s="118"/>
      <c r="J235" s="89"/>
      <c r="K235" s="255" t="s">
        <v>492</v>
      </c>
      <c r="L235" s="151"/>
      <c r="M235" s="151"/>
    </row>
    <row r="236" spans="1:13" s="152" customFormat="1" ht="20.100000000000001" customHeight="1">
      <c r="A236" s="258"/>
      <c r="B236" s="76" t="s">
        <v>147</v>
      </c>
      <c r="C236" s="122"/>
      <c r="D236" s="79" t="s">
        <v>143</v>
      </c>
      <c r="E236" s="256">
        <v>6.36</v>
      </c>
      <c r="F236" s="95"/>
      <c r="G236" s="81"/>
      <c r="H236" s="118"/>
      <c r="I236" s="118"/>
      <c r="J236" s="89"/>
      <c r="K236" s="255" t="s">
        <v>493</v>
      </c>
      <c r="L236" s="151"/>
      <c r="M236" s="151"/>
    </row>
    <row r="237" spans="1:13" s="152" customFormat="1" ht="20.100000000000001" customHeight="1">
      <c r="A237" s="258"/>
      <c r="B237" s="76" t="s">
        <v>148</v>
      </c>
      <c r="C237" s="122"/>
      <c r="D237" s="79" t="s">
        <v>143</v>
      </c>
      <c r="E237" s="256">
        <v>4</v>
      </c>
      <c r="F237" s="95"/>
      <c r="G237" s="81"/>
      <c r="H237" s="118"/>
      <c r="I237" s="118"/>
      <c r="J237" s="89"/>
      <c r="K237" s="255" t="s">
        <v>494</v>
      </c>
      <c r="L237" s="151"/>
      <c r="M237" s="151"/>
    </row>
    <row r="238" spans="1:13" s="152" customFormat="1" ht="20.100000000000001" customHeight="1">
      <c r="A238" s="75"/>
      <c r="B238" s="76" t="s">
        <v>1278</v>
      </c>
      <c r="C238" s="122"/>
      <c r="D238" s="79" t="s">
        <v>143</v>
      </c>
      <c r="E238" s="256">
        <v>20.2</v>
      </c>
      <c r="F238" s="95"/>
      <c r="G238" s="81"/>
      <c r="H238" s="118"/>
      <c r="I238" s="118"/>
      <c r="J238" s="89"/>
      <c r="K238" s="255" t="s">
        <v>495</v>
      </c>
      <c r="L238" s="151"/>
      <c r="M238" s="151"/>
    </row>
    <row r="239" spans="1:13" s="152" customFormat="1" ht="20.100000000000001" customHeight="1">
      <c r="A239" s="75"/>
      <c r="B239" s="76" t="s">
        <v>1279</v>
      </c>
      <c r="C239" s="122"/>
      <c r="D239" s="79" t="s">
        <v>143</v>
      </c>
      <c r="E239" s="256">
        <v>7.07</v>
      </c>
      <c r="F239" s="95"/>
      <c r="G239" s="81"/>
      <c r="H239" s="118"/>
      <c r="I239" s="118"/>
      <c r="J239" s="89"/>
      <c r="K239" s="255" t="s">
        <v>496</v>
      </c>
      <c r="L239" s="151"/>
      <c r="M239" s="151"/>
    </row>
    <row r="240" spans="1:13" s="152" customFormat="1" ht="20.100000000000001" customHeight="1">
      <c r="A240" s="75"/>
      <c r="B240" s="76" t="s">
        <v>1280</v>
      </c>
      <c r="C240" s="122"/>
      <c r="D240" s="79" t="s">
        <v>143</v>
      </c>
      <c r="E240" s="256">
        <v>4</v>
      </c>
      <c r="F240" s="95"/>
      <c r="G240" s="81"/>
      <c r="H240" s="118"/>
      <c r="I240" s="118"/>
      <c r="J240" s="89"/>
      <c r="K240" s="255" t="s">
        <v>497</v>
      </c>
      <c r="L240" s="151"/>
      <c r="M240" s="151"/>
    </row>
    <row r="241" spans="1:13" s="152" customFormat="1" ht="20.100000000000001" customHeight="1">
      <c r="A241" s="75"/>
      <c r="B241" s="76"/>
      <c r="C241" s="122"/>
      <c r="D241" s="79"/>
      <c r="E241" s="256"/>
      <c r="F241" s="95"/>
      <c r="G241" s="81"/>
      <c r="H241" s="118"/>
      <c r="I241" s="118"/>
      <c r="J241" s="89"/>
      <c r="K241" s="255"/>
      <c r="L241" s="151"/>
      <c r="M241" s="151"/>
    </row>
    <row r="242" spans="1:13" s="152" customFormat="1" ht="20.100000000000001" customHeight="1">
      <c r="A242" s="258" t="s">
        <v>1307</v>
      </c>
      <c r="B242" s="76" t="s">
        <v>150</v>
      </c>
      <c r="C242" s="122"/>
      <c r="D242" s="79"/>
      <c r="E242" s="256"/>
      <c r="F242" s="95"/>
      <c r="G242" s="81"/>
      <c r="H242" s="118"/>
      <c r="I242" s="118"/>
      <c r="J242" s="89"/>
      <c r="K242" s="255"/>
      <c r="L242" s="151"/>
      <c r="M242" s="151"/>
    </row>
    <row r="243" spans="1:13" s="152" customFormat="1" ht="20.100000000000001" customHeight="1">
      <c r="A243" s="75"/>
      <c r="B243" s="76" t="s">
        <v>145</v>
      </c>
      <c r="C243" s="122"/>
      <c r="D243" s="79" t="s">
        <v>143</v>
      </c>
      <c r="E243" s="256">
        <v>6.36</v>
      </c>
      <c r="F243" s="95"/>
      <c r="G243" s="81"/>
      <c r="H243" s="118"/>
      <c r="I243" s="118"/>
      <c r="J243" s="89"/>
      <c r="K243" s="255" t="s">
        <v>491</v>
      </c>
      <c r="L243" s="151"/>
      <c r="M243" s="151"/>
    </row>
    <row r="244" spans="1:13" s="152" customFormat="1" ht="20.100000000000001" customHeight="1">
      <c r="A244" s="75"/>
      <c r="B244" s="76" t="s">
        <v>146</v>
      </c>
      <c r="C244" s="122"/>
      <c r="D244" s="79" t="s">
        <v>143</v>
      </c>
      <c r="E244" s="256">
        <v>50.5</v>
      </c>
      <c r="F244" s="95"/>
      <c r="G244" s="81"/>
      <c r="H244" s="118"/>
      <c r="I244" s="118"/>
      <c r="J244" s="89"/>
      <c r="K244" s="255" t="s">
        <v>492</v>
      </c>
      <c r="L244" s="151"/>
      <c r="M244" s="151"/>
    </row>
    <row r="245" spans="1:13" s="152" customFormat="1" ht="20.100000000000001" customHeight="1">
      <c r="A245" s="75"/>
      <c r="B245" s="76" t="s">
        <v>147</v>
      </c>
      <c r="C245" s="122"/>
      <c r="D245" s="79" t="s">
        <v>143</v>
      </c>
      <c r="E245" s="256">
        <v>6.36</v>
      </c>
      <c r="F245" s="95"/>
      <c r="G245" s="81"/>
      <c r="H245" s="118"/>
      <c r="I245" s="118"/>
      <c r="J245" s="89"/>
      <c r="K245" s="255" t="s">
        <v>493</v>
      </c>
      <c r="L245" s="151"/>
      <c r="M245" s="151"/>
    </row>
    <row r="246" spans="1:13" s="152" customFormat="1" ht="20.100000000000001" customHeight="1">
      <c r="A246" s="75"/>
      <c r="B246" s="76" t="s">
        <v>148</v>
      </c>
      <c r="C246" s="122"/>
      <c r="D246" s="79" t="s">
        <v>143</v>
      </c>
      <c r="E246" s="256">
        <v>4</v>
      </c>
      <c r="F246" s="95"/>
      <c r="G246" s="81"/>
      <c r="H246" s="118"/>
      <c r="I246" s="118"/>
      <c r="J246" s="89"/>
      <c r="K246" s="255" t="s">
        <v>494</v>
      </c>
      <c r="L246" s="151"/>
      <c r="M246" s="151"/>
    </row>
    <row r="247" spans="1:13" s="152" customFormat="1" ht="20.100000000000001" customHeight="1">
      <c r="A247" s="75"/>
      <c r="B247" s="76" t="s">
        <v>1278</v>
      </c>
      <c r="C247" s="122"/>
      <c r="D247" s="79" t="s">
        <v>143</v>
      </c>
      <c r="E247" s="256">
        <v>20.2</v>
      </c>
      <c r="F247" s="95"/>
      <c r="G247" s="81"/>
      <c r="H247" s="118"/>
      <c r="I247" s="118"/>
      <c r="J247" s="89"/>
      <c r="K247" s="255" t="s">
        <v>495</v>
      </c>
      <c r="L247" s="151"/>
      <c r="M247" s="151"/>
    </row>
    <row r="248" spans="1:13" s="152" customFormat="1" ht="20.100000000000001" customHeight="1">
      <c r="A248" s="258"/>
      <c r="B248" s="76" t="s">
        <v>1279</v>
      </c>
      <c r="C248" s="122"/>
      <c r="D248" s="79" t="s">
        <v>143</v>
      </c>
      <c r="E248" s="256">
        <v>7.07</v>
      </c>
      <c r="F248" s="95"/>
      <c r="G248" s="81"/>
      <c r="H248" s="118"/>
      <c r="I248" s="118"/>
      <c r="J248" s="89"/>
      <c r="K248" s="255" t="s">
        <v>496</v>
      </c>
      <c r="L248" s="151"/>
      <c r="M248" s="151"/>
    </row>
    <row r="249" spans="1:13" s="152" customFormat="1" ht="20.100000000000001" customHeight="1">
      <c r="A249" s="75"/>
      <c r="B249" s="76" t="s">
        <v>1280</v>
      </c>
      <c r="C249" s="122"/>
      <c r="D249" s="79" t="s">
        <v>143</v>
      </c>
      <c r="E249" s="256">
        <v>4</v>
      </c>
      <c r="F249" s="95"/>
      <c r="G249" s="81"/>
      <c r="H249" s="118"/>
      <c r="I249" s="118"/>
      <c r="J249" s="89"/>
      <c r="K249" s="255" t="s">
        <v>497</v>
      </c>
      <c r="L249" s="151"/>
      <c r="M249" s="151"/>
    </row>
    <row r="250" spans="1:13" s="152" customFormat="1" ht="20.100000000000001" customHeight="1">
      <c r="A250" s="75"/>
      <c r="B250" s="76"/>
      <c r="C250" s="122"/>
      <c r="D250" s="79"/>
      <c r="E250" s="256"/>
      <c r="F250" s="95"/>
      <c r="G250" s="81"/>
      <c r="H250" s="118"/>
      <c r="I250" s="118"/>
      <c r="J250" s="89"/>
      <c r="K250" s="255"/>
      <c r="L250" s="151"/>
      <c r="M250" s="151"/>
    </row>
    <row r="251" spans="1:13" s="152" customFormat="1" ht="20.100000000000001" customHeight="1">
      <c r="A251" s="258" t="s">
        <v>1308</v>
      </c>
      <c r="B251" s="76" t="s">
        <v>1263</v>
      </c>
      <c r="C251" s="122"/>
      <c r="D251" s="79"/>
      <c r="E251" s="256"/>
      <c r="F251" s="95"/>
      <c r="G251" s="81"/>
      <c r="H251" s="118"/>
      <c r="I251" s="118"/>
      <c r="J251" s="89"/>
      <c r="K251" s="255"/>
      <c r="L251" s="151"/>
      <c r="M251" s="151"/>
    </row>
    <row r="252" spans="1:13" s="152" customFormat="1" ht="20.100000000000001" customHeight="1">
      <c r="A252" s="75"/>
      <c r="B252" s="76" t="s">
        <v>1281</v>
      </c>
      <c r="C252" s="122"/>
      <c r="D252" s="79" t="s">
        <v>143</v>
      </c>
      <c r="E252" s="256">
        <v>47</v>
      </c>
      <c r="F252" s="95"/>
      <c r="G252" s="81"/>
      <c r="H252" s="118"/>
      <c r="I252" s="118"/>
      <c r="J252" s="89"/>
      <c r="K252" s="255" t="s">
        <v>498</v>
      </c>
      <c r="L252" s="151"/>
      <c r="M252" s="151"/>
    </row>
    <row r="253" spans="1:13" s="152" customFormat="1" ht="20.100000000000001" customHeight="1">
      <c r="A253" s="75"/>
      <c r="B253" s="76" t="s">
        <v>1282</v>
      </c>
      <c r="C253" s="122"/>
      <c r="D253" s="79" t="s">
        <v>143</v>
      </c>
      <c r="E253" s="256">
        <v>67.959999999999994</v>
      </c>
      <c r="F253" s="95"/>
      <c r="G253" s="81"/>
      <c r="H253" s="118"/>
      <c r="I253" s="118"/>
      <c r="J253" s="89"/>
      <c r="K253" s="255" t="s">
        <v>499</v>
      </c>
      <c r="L253" s="151"/>
      <c r="M253" s="151"/>
    </row>
    <row r="254" spans="1:13" s="152" customFormat="1" ht="20.100000000000001" customHeight="1">
      <c r="A254" s="75"/>
      <c r="B254" s="76" t="s">
        <v>1283</v>
      </c>
      <c r="C254" s="122"/>
      <c r="D254" s="79" t="s">
        <v>143</v>
      </c>
      <c r="E254" s="256">
        <v>23.79</v>
      </c>
      <c r="F254" s="95"/>
      <c r="G254" s="81"/>
      <c r="H254" s="118"/>
      <c r="I254" s="118"/>
      <c r="J254" s="89"/>
      <c r="K254" s="255" t="s">
        <v>500</v>
      </c>
      <c r="L254" s="151"/>
      <c r="M254" s="151"/>
    </row>
    <row r="255" spans="1:13" s="152" customFormat="1" ht="20.100000000000001" customHeight="1">
      <c r="A255" s="258"/>
      <c r="B255" s="76" t="s">
        <v>1284</v>
      </c>
      <c r="C255" s="122"/>
      <c r="D255" s="79" t="s">
        <v>143</v>
      </c>
      <c r="E255" s="256">
        <v>47</v>
      </c>
      <c r="F255" s="95"/>
      <c r="G255" s="81"/>
      <c r="H255" s="118"/>
      <c r="I255" s="118"/>
      <c r="J255" s="89"/>
      <c r="K255" s="255" t="s">
        <v>501</v>
      </c>
      <c r="L255" s="151"/>
      <c r="M255" s="151"/>
    </row>
    <row r="256" spans="1:13" s="152" customFormat="1" ht="20.100000000000001" customHeight="1">
      <c r="A256" s="75"/>
      <c r="B256" s="76"/>
      <c r="C256" s="122"/>
      <c r="D256" s="79"/>
      <c r="E256" s="256"/>
      <c r="F256" s="95"/>
      <c r="G256" s="81"/>
      <c r="H256" s="118"/>
      <c r="I256" s="118"/>
      <c r="J256" s="89"/>
      <c r="K256" s="255"/>
      <c r="L256" s="151"/>
      <c r="M256" s="151"/>
    </row>
    <row r="257" spans="1:13" s="152" customFormat="1" ht="20.100000000000001" customHeight="1">
      <c r="A257" s="258" t="s">
        <v>1309</v>
      </c>
      <c r="B257" s="76" t="s">
        <v>1264</v>
      </c>
      <c r="C257" s="122"/>
      <c r="D257" s="79"/>
      <c r="E257" s="256"/>
      <c r="F257" s="95"/>
      <c r="G257" s="81"/>
      <c r="H257" s="118"/>
      <c r="I257" s="118"/>
      <c r="J257" s="89"/>
      <c r="K257" s="255"/>
      <c r="L257" s="151"/>
      <c r="M257" s="151"/>
    </row>
    <row r="258" spans="1:13" s="152" customFormat="1" ht="20.100000000000001" customHeight="1">
      <c r="A258" s="75"/>
      <c r="B258" s="76" t="s">
        <v>1285</v>
      </c>
      <c r="C258" s="122"/>
      <c r="D258" s="79" t="s">
        <v>139</v>
      </c>
      <c r="E258" s="256">
        <v>3</v>
      </c>
      <c r="F258" s="95"/>
      <c r="G258" s="81"/>
      <c r="H258" s="118"/>
      <c r="I258" s="118"/>
      <c r="J258" s="89"/>
      <c r="K258" s="255" t="s">
        <v>502</v>
      </c>
      <c r="L258" s="151"/>
      <c r="M258" s="151"/>
    </row>
    <row r="259" spans="1:13" s="152" customFormat="1" ht="20.100000000000001" customHeight="1">
      <c r="A259" s="75"/>
      <c r="B259" s="76" t="s">
        <v>153</v>
      </c>
      <c r="C259" s="122"/>
      <c r="D259" s="79" t="s">
        <v>139</v>
      </c>
      <c r="E259" s="256">
        <v>1</v>
      </c>
      <c r="F259" s="95"/>
      <c r="G259" s="81"/>
      <c r="H259" s="118"/>
      <c r="I259" s="118"/>
      <c r="J259" s="89"/>
      <c r="K259" s="255" t="s">
        <v>503</v>
      </c>
      <c r="L259" s="151"/>
      <c r="M259" s="151"/>
    </row>
    <row r="260" spans="1:13" s="152" customFormat="1" ht="20.100000000000001" customHeight="1">
      <c r="A260" s="75"/>
      <c r="B260" s="76" t="s">
        <v>153</v>
      </c>
      <c r="C260" s="122"/>
      <c r="D260" s="79" t="s">
        <v>139</v>
      </c>
      <c r="E260" s="256">
        <v>1</v>
      </c>
      <c r="F260" s="95"/>
      <c r="G260" s="81"/>
      <c r="H260" s="118"/>
      <c r="I260" s="118"/>
      <c r="J260" s="89"/>
      <c r="K260" s="255" t="s">
        <v>504</v>
      </c>
      <c r="L260" s="151"/>
      <c r="M260" s="151"/>
    </row>
    <row r="261" spans="1:13" s="152" customFormat="1" ht="20.100000000000001" customHeight="1">
      <c r="A261" s="75"/>
      <c r="B261" s="76" t="s">
        <v>1286</v>
      </c>
      <c r="C261" s="122"/>
      <c r="D261" s="79" t="s">
        <v>139</v>
      </c>
      <c r="E261" s="256">
        <v>1</v>
      </c>
      <c r="F261" s="95"/>
      <c r="G261" s="81"/>
      <c r="H261" s="118"/>
      <c r="I261" s="118"/>
      <c r="J261" s="89"/>
      <c r="K261" s="255" t="s">
        <v>1296</v>
      </c>
      <c r="L261" s="151"/>
      <c r="M261" s="151"/>
    </row>
    <row r="262" spans="1:13" s="152" customFormat="1" ht="20.100000000000001" customHeight="1">
      <c r="A262" s="258"/>
      <c r="B262" s="76" t="s">
        <v>156</v>
      </c>
      <c r="C262" s="122"/>
      <c r="D262" s="79" t="s">
        <v>139</v>
      </c>
      <c r="E262" s="256">
        <v>1</v>
      </c>
      <c r="F262" s="95"/>
      <c r="G262" s="81"/>
      <c r="H262" s="118"/>
      <c r="I262" s="118"/>
      <c r="J262" s="89"/>
      <c r="K262" s="255" t="s">
        <v>506</v>
      </c>
      <c r="L262" s="151"/>
      <c r="M262" s="151"/>
    </row>
    <row r="263" spans="1:13" s="152" customFormat="1" ht="20.100000000000001" customHeight="1">
      <c r="A263" s="258"/>
      <c r="B263" s="76" t="s">
        <v>158</v>
      </c>
      <c r="C263" s="122"/>
      <c r="D263" s="79" t="s">
        <v>139</v>
      </c>
      <c r="E263" s="256">
        <v>1</v>
      </c>
      <c r="F263" s="95"/>
      <c r="G263" s="81"/>
      <c r="H263" s="118"/>
      <c r="I263" s="118"/>
      <c r="J263" s="89"/>
      <c r="K263" s="255" t="s">
        <v>507</v>
      </c>
      <c r="L263" s="151"/>
      <c r="M263" s="151"/>
    </row>
    <row r="264" spans="1:13" s="152" customFormat="1" ht="20.100000000000001" customHeight="1">
      <c r="A264" s="75"/>
      <c r="B264" s="343" t="s">
        <v>1539</v>
      </c>
      <c r="C264" s="352"/>
      <c r="D264" s="349"/>
      <c r="E264" s="353"/>
      <c r="F264" s="333"/>
      <c r="G264" s="334"/>
      <c r="H264" s="335"/>
      <c r="I264" s="335"/>
      <c r="J264" s="340"/>
      <c r="K264" s="354"/>
      <c r="L264" s="151"/>
      <c r="M264" s="151"/>
    </row>
    <row r="265" spans="1:13" s="152" customFormat="1" ht="20.100000000000001" customHeight="1">
      <c r="A265" s="75">
        <v>4</v>
      </c>
      <c r="B265" s="76" t="s">
        <v>160</v>
      </c>
      <c r="C265" s="122"/>
      <c r="D265" s="79"/>
      <c r="E265" s="256"/>
      <c r="F265" s="95"/>
      <c r="G265" s="81"/>
      <c r="H265" s="118"/>
      <c r="I265" s="118"/>
      <c r="J265" s="89"/>
      <c r="K265" s="255"/>
      <c r="L265" s="151"/>
      <c r="M265" s="151"/>
    </row>
    <row r="266" spans="1:13" s="152" customFormat="1" ht="20.100000000000001" customHeight="1">
      <c r="A266" s="258" t="s">
        <v>1310</v>
      </c>
      <c r="B266" s="76" t="s">
        <v>161</v>
      </c>
      <c r="C266" s="122"/>
      <c r="D266" s="79"/>
      <c r="E266" s="256"/>
      <c r="F266" s="95"/>
      <c r="G266" s="81"/>
      <c r="H266" s="118"/>
      <c r="I266" s="118"/>
      <c r="J266" s="89"/>
      <c r="K266" s="255"/>
      <c r="L266" s="151"/>
      <c r="M266" s="151"/>
    </row>
    <row r="267" spans="1:13" s="152" customFormat="1" ht="20.100000000000001" customHeight="1">
      <c r="A267" s="258"/>
      <c r="B267" s="76" t="s">
        <v>162</v>
      </c>
      <c r="C267" s="122"/>
      <c r="D267" s="79" t="s">
        <v>164</v>
      </c>
      <c r="E267" s="256">
        <v>113</v>
      </c>
      <c r="F267" s="95"/>
      <c r="G267" s="81"/>
      <c r="H267" s="118"/>
      <c r="I267" s="118"/>
      <c r="J267" s="89"/>
      <c r="K267" s="255" t="s">
        <v>1297</v>
      </c>
      <c r="L267" s="151"/>
      <c r="M267" s="151"/>
    </row>
    <row r="268" spans="1:13" s="152" customFormat="1" ht="20.100000000000001" customHeight="1">
      <c r="A268" s="75"/>
      <c r="B268" s="76" t="s">
        <v>162</v>
      </c>
      <c r="C268" s="122"/>
      <c r="D268" s="79" t="s">
        <v>164</v>
      </c>
      <c r="E268" s="256">
        <v>22</v>
      </c>
      <c r="F268" s="95"/>
      <c r="G268" s="81"/>
      <c r="H268" s="118"/>
      <c r="I268" s="118"/>
      <c r="J268" s="89"/>
      <c r="K268" s="255" t="s">
        <v>509</v>
      </c>
      <c r="L268" s="151"/>
      <c r="M268" s="151"/>
    </row>
    <row r="269" spans="1:13" s="152" customFormat="1" ht="20.100000000000001" customHeight="1">
      <c r="A269" s="75"/>
      <c r="B269" s="76" t="s">
        <v>162</v>
      </c>
      <c r="C269" s="122"/>
      <c r="D269" s="79" t="s">
        <v>164</v>
      </c>
      <c r="E269" s="256">
        <v>259</v>
      </c>
      <c r="F269" s="95"/>
      <c r="G269" s="81"/>
      <c r="H269" s="118"/>
      <c r="I269" s="118"/>
      <c r="J269" s="89"/>
      <c r="K269" s="255" t="s">
        <v>510</v>
      </c>
      <c r="L269" s="151"/>
      <c r="M269" s="151"/>
    </row>
    <row r="270" spans="1:13" s="152" customFormat="1" ht="20.100000000000001" customHeight="1">
      <c r="A270" s="75"/>
      <c r="B270" s="76" t="s">
        <v>171</v>
      </c>
      <c r="C270" s="122"/>
      <c r="D270" s="79" t="s">
        <v>164</v>
      </c>
      <c r="E270" s="256">
        <v>285</v>
      </c>
      <c r="F270" s="95"/>
      <c r="G270" s="81"/>
      <c r="H270" s="118"/>
      <c r="I270" s="118"/>
      <c r="J270" s="89"/>
      <c r="K270" s="255" t="s">
        <v>514</v>
      </c>
      <c r="L270" s="151"/>
      <c r="M270" s="151"/>
    </row>
    <row r="271" spans="1:13" s="152" customFormat="1" ht="20.100000000000001" customHeight="1">
      <c r="A271" s="75"/>
      <c r="B271" s="76" t="s">
        <v>171</v>
      </c>
      <c r="C271" s="122"/>
      <c r="D271" s="79" t="s">
        <v>164</v>
      </c>
      <c r="E271" s="256">
        <v>25</v>
      </c>
      <c r="F271" s="95"/>
      <c r="G271" s="81"/>
      <c r="H271" s="118"/>
      <c r="I271" s="118"/>
      <c r="J271" s="89"/>
      <c r="K271" s="255" t="s">
        <v>515</v>
      </c>
      <c r="L271" s="151"/>
      <c r="M271" s="151"/>
    </row>
    <row r="272" spans="1:13" s="152" customFormat="1" ht="20.100000000000001" customHeight="1">
      <c r="A272" s="75"/>
      <c r="B272" s="76" t="s">
        <v>171</v>
      </c>
      <c r="C272" s="122"/>
      <c r="D272" s="79" t="s">
        <v>164</v>
      </c>
      <c r="E272" s="256">
        <v>13</v>
      </c>
      <c r="F272" s="95"/>
      <c r="G272" s="81"/>
      <c r="H272" s="118"/>
      <c r="I272" s="118"/>
      <c r="J272" s="89"/>
      <c r="K272" s="255" t="s">
        <v>516</v>
      </c>
      <c r="L272" s="151"/>
      <c r="M272" s="151"/>
    </row>
    <row r="273" spans="1:13" s="152" customFormat="1" ht="20.100000000000001" customHeight="1">
      <c r="A273" s="75"/>
      <c r="B273" s="76" t="s">
        <v>175</v>
      </c>
      <c r="C273" s="122"/>
      <c r="D273" s="79" t="s">
        <v>164</v>
      </c>
      <c r="E273" s="256">
        <v>123</v>
      </c>
      <c r="F273" s="95"/>
      <c r="G273" s="81"/>
      <c r="H273" s="118"/>
      <c r="I273" s="118"/>
      <c r="J273" s="89"/>
      <c r="K273" s="255" t="s">
        <v>517</v>
      </c>
      <c r="L273" s="151"/>
      <c r="M273" s="151"/>
    </row>
    <row r="274" spans="1:13" s="152" customFormat="1" ht="20.100000000000001" customHeight="1">
      <c r="A274" s="75"/>
      <c r="B274" s="76" t="s">
        <v>175</v>
      </c>
      <c r="C274" s="122"/>
      <c r="D274" s="79" t="s">
        <v>164</v>
      </c>
      <c r="E274" s="256">
        <v>313</v>
      </c>
      <c r="F274" s="95"/>
      <c r="G274" s="81"/>
      <c r="H274" s="118"/>
      <c r="I274" s="118"/>
      <c r="J274" s="89"/>
      <c r="K274" s="255" t="s">
        <v>518</v>
      </c>
      <c r="L274" s="151"/>
      <c r="M274" s="151"/>
    </row>
    <row r="275" spans="1:13" s="152" customFormat="1" ht="20.100000000000001" customHeight="1">
      <c r="A275" s="75"/>
      <c r="B275" s="76" t="s">
        <v>175</v>
      </c>
      <c r="C275" s="122"/>
      <c r="D275" s="79" t="s">
        <v>164</v>
      </c>
      <c r="E275" s="256">
        <v>27</v>
      </c>
      <c r="F275" s="95"/>
      <c r="G275" s="81"/>
      <c r="H275" s="118"/>
      <c r="I275" s="118"/>
      <c r="J275" s="89"/>
      <c r="K275" s="255" t="s">
        <v>519</v>
      </c>
      <c r="L275" s="151"/>
      <c r="M275" s="151"/>
    </row>
    <row r="276" spans="1:13" s="152" customFormat="1" ht="20.100000000000001" customHeight="1">
      <c r="A276" s="75"/>
      <c r="B276" s="76" t="s">
        <v>179</v>
      </c>
      <c r="C276" s="122"/>
      <c r="D276" s="79" t="s">
        <v>139</v>
      </c>
      <c r="E276" s="256">
        <v>1</v>
      </c>
      <c r="F276" s="95"/>
      <c r="G276" s="81"/>
      <c r="H276" s="118"/>
      <c r="I276" s="118"/>
      <c r="J276" s="89"/>
      <c r="K276" s="255" t="s">
        <v>520</v>
      </c>
      <c r="L276" s="151"/>
      <c r="M276" s="151"/>
    </row>
    <row r="277" spans="1:13" s="152" customFormat="1" ht="20.100000000000001" customHeight="1">
      <c r="A277" s="75"/>
      <c r="B277" s="76" t="s">
        <v>179</v>
      </c>
      <c r="C277" s="122"/>
      <c r="D277" s="79" t="s">
        <v>139</v>
      </c>
      <c r="E277" s="256">
        <v>1</v>
      </c>
      <c r="F277" s="95"/>
      <c r="G277" s="81"/>
      <c r="H277" s="118"/>
      <c r="I277" s="118"/>
      <c r="J277" s="89"/>
      <c r="K277" s="255" t="s">
        <v>521</v>
      </c>
      <c r="L277" s="151"/>
      <c r="M277" s="151"/>
    </row>
    <row r="278" spans="1:13" s="152" customFormat="1" ht="20.100000000000001" customHeight="1">
      <c r="A278" s="258"/>
      <c r="B278" s="76"/>
      <c r="C278" s="122"/>
      <c r="D278" s="79"/>
      <c r="E278" s="256"/>
      <c r="F278" s="95"/>
      <c r="G278" s="81"/>
      <c r="H278" s="118"/>
      <c r="I278" s="118"/>
      <c r="J278" s="89"/>
      <c r="K278" s="255"/>
      <c r="L278" s="151"/>
      <c r="M278" s="151"/>
    </row>
    <row r="279" spans="1:13" s="152" customFormat="1" ht="20.100000000000001" customHeight="1">
      <c r="A279" s="258" t="s">
        <v>1311</v>
      </c>
      <c r="B279" s="76" t="s">
        <v>182</v>
      </c>
      <c r="C279" s="122"/>
      <c r="D279" s="79"/>
      <c r="E279" s="256"/>
      <c r="F279" s="95"/>
      <c r="G279" s="81"/>
      <c r="H279" s="118"/>
      <c r="I279" s="118"/>
      <c r="J279" s="89"/>
      <c r="K279" s="255"/>
      <c r="L279" s="151"/>
      <c r="M279" s="151"/>
    </row>
    <row r="280" spans="1:13" s="152" customFormat="1" ht="20.100000000000001" customHeight="1">
      <c r="A280" s="75"/>
      <c r="B280" s="76" t="s">
        <v>183</v>
      </c>
      <c r="C280" s="122"/>
      <c r="D280" s="79" t="s">
        <v>164</v>
      </c>
      <c r="E280" s="256">
        <v>196</v>
      </c>
      <c r="F280" s="95"/>
      <c r="G280" s="81"/>
      <c r="H280" s="118"/>
      <c r="I280" s="118"/>
      <c r="J280" s="89"/>
      <c r="K280" s="255" t="s">
        <v>522</v>
      </c>
      <c r="L280" s="151"/>
      <c r="M280" s="151"/>
    </row>
    <row r="281" spans="1:13" s="152" customFormat="1" ht="20.100000000000001" customHeight="1">
      <c r="A281" s="75"/>
      <c r="B281" s="76" t="s">
        <v>185</v>
      </c>
      <c r="C281" s="122"/>
      <c r="D281" s="79" t="s">
        <v>159</v>
      </c>
      <c r="E281" s="256">
        <v>15</v>
      </c>
      <c r="F281" s="95"/>
      <c r="G281" s="81"/>
      <c r="H281" s="118"/>
      <c r="I281" s="118"/>
      <c r="J281" s="89"/>
      <c r="K281" s="255" t="s">
        <v>523</v>
      </c>
      <c r="L281" s="151"/>
      <c r="M281" s="151"/>
    </row>
    <row r="282" spans="1:13" s="152" customFormat="1" ht="20.100000000000001" customHeight="1">
      <c r="A282" s="75"/>
      <c r="B282" s="76" t="s">
        <v>185</v>
      </c>
      <c r="C282" s="122"/>
      <c r="D282" s="79" t="s">
        <v>159</v>
      </c>
      <c r="E282" s="256">
        <v>28</v>
      </c>
      <c r="F282" s="95"/>
      <c r="G282" s="81"/>
      <c r="H282" s="118"/>
      <c r="I282" s="118"/>
      <c r="J282" s="89"/>
      <c r="K282" s="255" t="s">
        <v>524</v>
      </c>
      <c r="L282" s="151"/>
      <c r="M282" s="151"/>
    </row>
    <row r="283" spans="1:13" s="152" customFormat="1" ht="20.100000000000001" customHeight="1">
      <c r="A283" s="75"/>
      <c r="B283" s="76" t="s">
        <v>162</v>
      </c>
      <c r="C283" s="122"/>
      <c r="D283" s="79" t="s">
        <v>164</v>
      </c>
      <c r="E283" s="256">
        <v>68</v>
      </c>
      <c r="F283" s="95"/>
      <c r="G283" s="81"/>
      <c r="H283" s="118"/>
      <c r="I283" s="118"/>
      <c r="J283" s="89"/>
      <c r="K283" s="255" t="s">
        <v>525</v>
      </c>
      <c r="L283" s="151"/>
      <c r="M283" s="151"/>
    </row>
    <row r="284" spans="1:13" s="152" customFormat="1" ht="20.100000000000001" customHeight="1">
      <c r="A284" s="75"/>
      <c r="B284" s="76" t="s">
        <v>167</v>
      </c>
      <c r="C284" s="122"/>
      <c r="D284" s="79" t="s">
        <v>159</v>
      </c>
      <c r="E284" s="256">
        <v>84</v>
      </c>
      <c r="F284" s="95"/>
      <c r="G284" s="81"/>
      <c r="H284" s="118"/>
      <c r="I284" s="118"/>
      <c r="J284" s="89"/>
      <c r="K284" s="255" t="s">
        <v>526</v>
      </c>
      <c r="L284" s="151"/>
      <c r="M284" s="151"/>
    </row>
    <row r="285" spans="1:13" s="152" customFormat="1" ht="20.100000000000001" customHeight="1">
      <c r="A285" s="75"/>
      <c r="B285" s="76" t="s">
        <v>191</v>
      </c>
      <c r="C285" s="122"/>
      <c r="D285" s="79" t="s">
        <v>164</v>
      </c>
      <c r="E285" s="256">
        <v>840</v>
      </c>
      <c r="F285" s="95"/>
      <c r="G285" s="81"/>
      <c r="H285" s="118"/>
      <c r="I285" s="118"/>
      <c r="J285" s="89"/>
      <c r="K285" s="255" t="s">
        <v>527</v>
      </c>
      <c r="L285" s="151"/>
      <c r="M285" s="151"/>
    </row>
    <row r="286" spans="1:13" s="152" customFormat="1" ht="20.100000000000001" customHeight="1">
      <c r="A286" s="75"/>
      <c r="B286" s="76" t="s">
        <v>193</v>
      </c>
      <c r="C286" s="122"/>
      <c r="D286" s="79" t="s">
        <v>139</v>
      </c>
      <c r="E286" s="256">
        <v>17</v>
      </c>
      <c r="F286" s="95"/>
      <c r="G286" s="81"/>
      <c r="H286" s="118"/>
      <c r="I286" s="118"/>
      <c r="J286" s="89"/>
      <c r="K286" s="255" t="s">
        <v>528</v>
      </c>
      <c r="L286" s="151"/>
      <c r="M286" s="151"/>
    </row>
    <row r="287" spans="1:13" s="152" customFormat="1" ht="20.100000000000001" customHeight="1">
      <c r="A287" s="75"/>
      <c r="B287" s="76" t="s">
        <v>195</v>
      </c>
      <c r="C287" s="122"/>
      <c r="D287" s="79" t="s">
        <v>139</v>
      </c>
      <c r="E287" s="256">
        <v>14</v>
      </c>
      <c r="F287" s="95"/>
      <c r="G287" s="81"/>
      <c r="H287" s="118"/>
      <c r="I287" s="118"/>
      <c r="J287" s="89"/>
      <c r="K287" s="255" t="s">
        <v>529</v>
      </c>
      <c r="L287" s="151"/>
      <c r="M287" s="151"/>
    </row>
    <row r="288" spans="1:13" s="152" customFormat="1" ht="20.100000000000001" customHeight="1">
      <c r="A288" s="75"/>
      <c r="B288" s="76" t="s">
        <v>197</v>
      </c>
      <c r="C288" s="122"/>
      <c r="D288" s="79" t="s">
        <v>139</v>
      </c>
      <c r="E288" s="256">
        <v>4</v>
      </c>
      <c r="F288" s="95"/>
      <c r="G288" s="81"/>
      <c r="H288" s="118"/>
      <c r="I288" s="118"/>
      <c r="J288" s="89"/>
      <c r="K288" s="255" t="s">
        <v>530</v>
      </c>
      <c r="L288" s="151"/>
      <c r="M288" s="151"/>
    </row>
    <row r="289" spans="1:13" s="152" customFormat="1" ht="20.100000000000001" customHeight="1">
      <c r="A289" s="75"/>
      <c r="B289" s="76" t="s">
        <v>199</v>
      </c>
      <c r="C289" s="122"/>
      <c r="D289" s="79" t="s">
        <v>139</v>
      </c>
      <c r="E289" s="256">
        <v>3</v>
      </c>
      <c r="F289" s="95"/>
      <c r="G289" s="81"/>
      <c r="H289" s="118"/>
      <c r="I289" s="118"/>
      <c r="J289" s="89"/>
      <c r="K289" s="255" t="s">
        <v>531</v>
      </c>
      <c r="L289" s="151"/>
      <c r="M289" s="151"/>
    </row>
    <row r="290" spans="1:13" s="152" customFormat="1" ht="20.100000000000001" customHeight="1">
      <c r="A290" s="258"/>
      <c r="B290" s="76" t="s">
        <v>199</v>
      </c>
      <c r="C290" s="122"/>
      <c r="D290" s="79" t="s">
        <v>139</v>
      </c>
      <c r="E290" s="256">
        <v>2</v>
      </c>
      <c r="F290" s="95"/>
      <c r="G290" s="81"/>
      <c r="H290" s="118"/>
      <c r="I290" s="118"/>
      <c r="J290" s="89"/>
      <c r="K290" s="255" t="s">
        <v>532</v>
      </c>
      <c r="L290" s="151"/>
      <c r="M290" s="151"/>
    </row>
    <row r="291" spans="1:13" s="152" customFormat="1" ht="20.100000000000001" customHeight="1">
      <c r="A291" s="75"/>
      <c r="B291" s="76" t="s">
        <v>199</v>
      </c>
      <c r="C291" s="122"/>
      <c r="D291" s="79" t="s">
        <v>139</v>
      </c>
      <c r="E291" s="256">
        <v>1</v>
      </c>
      <c r="F291" s="95"/>
      <c r="G291" s="81"/>
      <c r="H291" s="118"/>
      <c r="I291" s="118"/>
      <c r="J291" s="89"/>
      <c r="K291" s="255" t="s">
        <v>1298</v>
      </c>
      <c r="L291" s="151"/>
      <c r="M291" s="151"/>
    </row>
    <row r="292" spans="1:13" s="152" customFormat="1" ht="20.100000000000001" customHeight="1">
      <c r="A292" s="75"/>
      <c r="B292" s="76" t="s">
        <v>203</v>
      </c>
      <c r="C292" s="122"/>
      <c r="D292" s="79" t="s">
        <v>139</v>
      </c>
      <c r="E292" s="256">
        <v>1</v>
      </c>
      <c r="F292" s="95"/>
      <c r="G292" s="81"/>
      <c r="H292" s="118"/>
      <c r="I292" s="118"/>
      <c r="J292" s="89"/>
      <c r="K292" s="255" t="s">
        <v>534</v>
      </c>
      <c r="L292" s="151"/>
      <c r="M292" s="151"/>
    </row>
    <row r="293" spans="1:13" s="152" customFormat="1" ht="20.100000000000001" customHeight="1">
      <c r="A293" s="75"/>
      <c r="B293" s="76"/>
      <c r="C293" s="122"/>
      <c r="D293" s="79"/>
      <c r="E293" s="256"/>
      <c r="F293" s="95"/>
      <c r="G293" s="81"/>
      <c r="H293" s="118"/>
      <c r="I293" s="118"/>
      <c r="J293" s="89"/>
      <c r="K293" s="255"/>
      <c r="L293" s="151"/>
      <c r="M293" s="151"/>
    </row>
    <row r="294" spans="1:13" s="152" customFormat="1" ht="20.100000000000001" customHeight="1">
      <c r="A294" s="258" t="s">
        <v>1312</v>
      </c>
      <c r="B294" s="76" t="s">
        <v>205</v>
      </c>
      <c r="C294" s="122"/>
      <c r="D294" s="79"/>
      <c r="E294" s="256"/>
      <c r="F294" s="95"/>
      <c r="G294" s="81"/>
      <c r="H294" s="118"/>
      <c r="I294" s="118"/>
      <c r="J294" s="89"/>
      <c r="K294" s="255"/>
      <c r="L294" s="151"/>
      <c r="M294" s="151"/>
    </row>
    <row r="295" spans="1:13" s="152" customFormat="1" ht="20.100000000000001" customHeight="1">
      <c r="A295" s="75"/>
      <c r="B295" s="76" t="s">
        <v>183</v>
      </c>
      <c r="C295" s="122"/>
      <c r="D295" s="79" t="s">
        <v>164</v>
      </c>
      <c r="E295" s="256">
        <v>116</v>
      </c>
      <c r="F295" s="95"/>
      <c r="G295" s="81"/>
      <c r="H295" s="118"/>
      <c r="I295" s="118"/>
      <c r="J295" s="89"/>
      <c r="K295" s="255" t="s">
        <v>522</v>
      </c>
      <c r="L295" s="151"/>
      <c r="M295" s="151"/>
    </row>
    <row r="296" spans="1:13" ht="20.100000000000001" customHeight="1">
      <c r="A296" s="258"/>
      <c r="B296" s="76" t="s">
        <v>185</v>
      </c>
      <c r="C296" s="122"/>
      <c r="D296" s="79" t="s">
        <v>159</v>
      </c>
      <c r="E296" s="256">
        <v>15</v>
      </c>
      <c r="F296" s="95"/>
      <c r="G296" s="81"/>
      <c r="H296" s="118"/>
      <c r="I296" s="118"/>
      <c r="J296" s="89"/>
      <c r="K296" s="255" t="s">
        <v>523</v>
      </c>
      <c r="M296" s="6"/>
    </row>
    <row r="297" spans="1:13" ht="20.100000000000001" customHeight="1">
      <c r="A297" s="75"/>
      <c r="B297" s="76" t="s">
        <v>162</v>
      </c>
      <c r="C297" s="122"/>
      <c r="D297" s="79" t="s">
        <v>164</v>
      </c>
      <c r="E297" s="256">
        <v>51</v>
      </c>
      <c r="F297" s="95"/>
      <c r="G297" s="81"/>
      <c r="H297" s="118"/>
      <c r="I297" s="118"/>
      <c r="J297" s="89"/>
      <c r="K297" s="255" t="s">
        <v>525</v>
      </c>
      <c r="M297" s="6"/>
    </row>
    <row r="298" spans="1:13" ht="20.100000000000001" customHeight="1">
      <c r="A298" s="75"/>
      <c r="B298" s="76" t="s">
        <v>191</v>
      </c>
      <c r="C298" s="122"/>
      <c r="D298" s="79" t="s">
        <v>164</v>
      </c>
      <c r="E298" s="256">
        <v>531</v>
      </c>
      <c r="F298" s="95"/>
      <c r="G298" s="81"/>
      <c r="H298" s="118"/>
      <c r="I298" s="118"/>
      <c r="J298" s="89"/>
      <c r="K298" s="255" t="s">
        <v>535</v>
      </c>
      <c r="M298" s="6"/>
    </row>
    <row r="299" spans="1:13" ht="20.100000000000001" customHeight="1">
      <c r="A299" s="75"/>
      <c r="B299" s="76" t="s">
        <v>207</v>
      </c>
      <c r="C299" s="122"/>
      <c r="D299" s="79" t="s">
        <v>159</v>
      </c>
      <c r="E299" s="256">
        <v>12</v>
      </c>
      <c r="F299" s="95"/>
      <c r="G299" s="81"/>
      <c r="H299" s="118"/>
      <c r="I299" s="118"/>
      <c r="J299" s="89"/>
      <c r="K299" s="255" t="s">
        <v>536</v>
      </c>
      <c r="M299" s="6"/>
    </row>
    <row r="300" spans="1:13" ht="20.100000000000001" customHeight="1">
      <c r="A300" s="75"/>
      <c r="B300" s="343" t="s">
        <v>1539</v>
      </c>
      <c r="C300" s="352"/>
      <c r="D300" s="349"/>
      <c r="E300" s="353"/>
      <c r="F300" s="333"/>
      <c r="G300" s="334"/>
      <c r="H300" s="335"/>
      <c r="I300" s="335"/>
      <c r="J300" s="340"/>
      <c r="K300" s="354"/>
      <c r="M300" s="6"/>
    </row>
    <row r="301" spans="1:13" ht="20.100000000000001" customHeight="1">
      <c r="A301" s="75">
        <v>5</v>
      </c>
      <c r="B301" s="76" t="s">
        <v>209</v>
      </c>
      <c r="C301" s="122"/>
      <c r="D301" s="79"/>
      <c r="E301" s="256"/>
      <c r="F301" s="95"/>
      <c r="G301" s="81"/>
      <c r="H301" s="118"/>
      <c r="I301" s="118"/>
      <c r="J301" s="89"/>
      <c r="K301" s="255"/>
      <c r="M301" s="6"/>
    </row>
    <row r="302" spans="1:13" ht="20.100000000000001" customHeight="1">
      <c r="A302" s="258" t="s">
        <v>1313</v>
      </c>
      <c r="B302" s="76" t="s">
        <v>1265</v>
      </c>
      <c r="C302" s="122"/>
      <c r="D302" s="79"/>
      <c r="E302" s="256"/>
      <c r="F302" s="95"/>
      <c r="G302" s="81"/>
      <c r="H302" s="118"/>
      <c r="I302" s="118"/>
      <c r="J302" s="89"/>
      <c r="K302" s="255"/>
      <c r="M302" s="6"/>
    </row>
    <row r="303" spans="1:13" ht="20.100000000000001" customHeight="1">
      <c r="A303" s="75"/>
      <c r="B303" s="76" t="s">
        <v>210</v>
      </c>
      <c r="C303" s="122"/>
      <c r="D303" s="79" t="s">
        <v>139</v>
      </c>
      <c r="E303" s="256">
        <v>1</v>
      </c>
      <c r="F303" s="95"/>
      <c r="G303" s="81"/>
      <c r="H303" s="118"/>
      <c r="I303" s="118"/>
      <c r="J303" s="89"/>
      <c r="K303" s="255" t="s">
        <v>1299</v>
      </c>
      <c r="M303" s="6"/>
    </row>
    <row r="304" spans="1:13" ht="20.100000000000001" customHeight="1">
      <c r="A304" s="75"/>
      <c r="B304" s="76" t="s">
        <v>212</v>
      </c>
      <c r="C304" s="122"/>
      <c r="D304" s="79" t="s">
        <v>139</v>
      </c>
      <c r="E304" s="256">
        <v>1</v>
      </c>
      <c r="F304" s="95"/>
      <c r="G304" s="81"/>
      <c r="H304" s="118"/>
      <c r="I304" s="118"/>
      <c r="J304" s="89"/>
      <c r="K304" s="255" t="s">
        <v>1300</v>
      </c>
      <c r="M304" s="6"/>
    </row>
    <row r="305" spans="1:13" ht="20.100000000000001" customHeight="1">
      <c r="A305" s="75"/>
      <c r="B305" s="76" t="s">
        <v>214</v>
      </c>
      <c r="C305" s="122"/>
      <c r="D305" s="79" t="s">
        <v>139</v>
      </c>
      <c r="E305" s="256">
        <v>1</v>
      </c>
      <c r="F305" s="95"/>
      <c r="G305" s="81"/>
      <c r="H305" s="118"/>
      <c r="I305" s="118"/>
      <c r="J305" s="89"/>
      <c r="K305" s="255" t="s">
        <v>539</v>
      </c>
      <c r="M305" s="6"/>
    </row>
    <row r="306" spans="1:13" ht="20.100000000000001" customHeight="1">
      <c r="A306" s="75"/>
      <c r="B306" s="76" t="s">
        <v>216</v>
      </c>
      <c r="C306" s="122"/>
      <c r="D306" s="79" t="s">
        <v>139</v>
      </c>
      <c r="E306" s="256">
        <v>2</v>
      </c>
      <c r="F306" s="95"/>
      <c r="G306" s="81"/>
      <c r="H306" s="118"/>
      <c r="I306" s="118"/>
      <c r="J306" s="89"/>
      <c r="K306" s="255" t="s">
        <v>540</v>
      </c>
      <c r="M306" s="6"/>
    </row>
    <row r="307" spans="1:13" ht="20.100000000000001" customHeight="1">
      <c r="A307" s="75"/>
      <c r="B307" s="76"/>
      <c r="C307" s="122"/>
      <c r="D307" s="79"/>
      <c r="E307" s="256"/>
      <c r="F307" s="95"/>
      <c r="G307" s="81"/>
      <c r="H307" s="118"/>
      <c r="I307" s="118"/>
      <c r="J307" s="89"/>
      <c r="K307" s="255"/>
      <c r="M307" s="6"/>
    </row>
    <row r="308" spans="1:13" ht="20.100000000000001" customHeight="1">
      <c r="A308" s="258" t="s">
        <v>1314</v>
      </c>
      <c r="B308" s="76" t="s">
        <v>1266</v>
      </c>
      <c r="C308" s="122"/>
      <c r="D308" s="79"/>
      <c r="E308" s="256"/>
      <c r="F308" s="95"/>
      <c r="G308" s="81"/>
      <c r="H308" s="118"/>
      <c r="I308" s="118"/>
      <c r="J308" s="89"/>
      <c r="K308" s="255"/>
      <c r="M308" s="6"/>
    </row>
    <row r="309" spans="1:13" ht="20.100000000000001" customHeight="1">
      <c r="A309" s="75"/>
      <c r="B309" s="76" t="s">
        <v>891</v>
      </c>
      <c r="C309" s="122"/>
      <c r="D309" s="79" t="s">
        <v>164</v>
      </c>
      <c r="E309" s="256">
        <v>68</v>
      </c>
      <c r="F309" s="95"/>
      <c r="G309" s="81"/>
      <c r="H309" s="118"/>
      <c r="I309" s="118"/>
      <c r="J309" s="89"/>
      <c r="K309" s="255" t="s">
        <v>541</v>
      </c>
      <c r="M309" s="6"/>
    </row>
    <row r="310" spans="1:13" ht="20.100000000000001" customHeight="1">
      <c r="A310" s="75"/>
      <c r="B310" s="76" t="s">
        <v>891</v>
      </c>
      <c r="C310" s="122"/>
      <c r="D310" s="79" t="s">
        <v>164</v>
      </c>
      <c r="E310" s="256">
        <v>68</v>
      </c>
      <c r="F310" s="95"/>
      <c r="G310" s="81"/>
      <c r="H310" s="118"/>
      <c r="I310" s="118"/>
      <c r="J310" s="89"/>
      <c r="K310" s="255" t="s">
        <v>542</v>
      </c>
      <c r="M310" s="6"/>
    </row>
    <row r="311" spans="1:13" ht="20.100000000000001" customHeight="1">
      <c r="A311" s="75"/>
      <c r="B311" s="76" t="s">
        <v>900</v>
      </c>
      <c r="C311" s="122"/>
      <c r="D311" s="79" t="s">
        <v>164</v>
      </c>
      <c r="E311" s="256">
        <v>40</v>
      </c>
      <c r="F311" s="95"/>
      <c r="G311" s="81"/>
      <c r="H311" s="118"/>
      <c r="I311" s="118"/>
      <c r="J311" s="89"/>
      <c r="K311" s="255" t="s">
        <v>543</v>
      </c>
      <c r="M311" s="6"/>
    </row>
    <row r="312" spans="1:13" ht="20.100000000000001" customHeight="1">
      <c r="A312" s="75"/>
      <c r="B312" s="76" t="s">
        <v>905</v>
      </c>
      <c r="C312" s="122"/>
      <c r="D312" s="79" t="s">
        <v>164</v>
      </c>
      <c r="E312" s="256">
        <v>68</v>
      </c>
      <c r="F312" s="95"/>
      <c r="G312" s="81"/>
      <c r="H312" s="118"/>
      <c r="I312" s="118"/>
      <c r="J312" s="89"/>
      <c r="K312" s="255" t="s">
        <v>544</v>
      </c>
      <c r="M312" s="6"/>
    </row>
    <row r="313" spans="1:13" ht="20.100000000000001" customHeight="1">
      <c r="A313" s="75"/>
      <c r="B313" s="76" t="s">
        <v>905</v>
      </c>
      <c r="C313" s="122"/>
      <c r="D313" s="79" t="s">
        <v>164</v>
      </c>
      <c r="E313" s="256">
        <v>68</v>
      </c>
      <c r="F313" s="95"/>
      <c r="G313" s="81"/>
      <c r="H313" s="118"/>
      <c r="I313" s="118"/>
      <c r="J313" s="89"/>
      <c r="K313" s="255" t="s">
        <v>545</v>
      </c>
      <c r="M313" s="6"/>
    </row>
    <row r="314" spans="1:13" ht="20.100000000000001" customHeight="1">
      <c r="A314" s="75"/>
      <c r="B314" s="76" t="s">
        <v>914</v>
      </c>
      <c r="C314" s="122"/>
      <c r="D314" s="79" t="s">
        <v>164</v>
      </c>
      <c r="E314" s="256">
        <v>40</v>
      </c>
      <c r="F314" s="95"/>
      <c r="G314" s="81"/>
      <c r="H314" s="118"/>
      <c r="I314" s="118"/>
      <c r="J314" s="89"/>
      <c r="K314" s="255" t="s">
        <v>546</v>
      </c>
      <c r="M314" s="6"/>
    </row>
    <row r="315" spans="1:13" ht="20.100000000000001" customHeight="1">
      <c r="A315" s="75"/>
      <c r="B315" s="76" t="s">
        <v>1287</v>
      </c>
      <c r="C315" s="122"/>
      <c r="D315" s="79" t="s">
        <v>1288</v>
      </c>
      <c r="E315" s="256">
        <v>2</v>
      </c>
      <c r="F315" s="95"/>
      <c r="G315" s="81"/>
      <c r="H315" s="118"/>
      <c r="I315" s="118"/>
      <c r="J315" s="89"/>
      <c r="K315" s="255" t="s">
        <v>547</v>
      </c>
      <c r="M315" s="6"/>
    </row>
    <row r="316" spans="1:13" ht="20.100000000000001" customHeight="1">
      <c r="A316" s="75"/>
      <c r="B316" s="76"/>
      <c r="C316" s="122"/>
      <c r="D316" s="79"/>
      <c r="E316" s="256"/>
      <c r="F316" s="95"/>
      <c r="G316" s="81"/>
      <c r="H316" s="118"/>
      <c r="I316" s="118"/>
      <c r="J316" s="89"/>
      <c r="K316" s="255"/>
      <c r="M316" s="6"/>
    </row>
    <row r="317" spans="1:13" ht="20.100000000000001" customHeight="1">
      <c r="A317" s="258" t="s">
        <v>1315</v>
      </c>
      <c r="B317" s="76" t="s">
        <v>1267</v>
      </c>
      <c r="C317" s="122"/>
      <c r="D317" s="79"/>
      <c r="E317" s="256"/>
      <c r="F317" s="95"/>
      <c r="G317" s="81"/>
      <c r="H317" s="118"/>
      <c r="I317" s="118"/>
      <c r="J317" s="89"/>
      <c r="K317" s="255"/>
      <c r="M317" s="6"/>
    </row>
    <row r="318" spans="1:13" ht="20.100000000000001" customHeight="1">
      <c r="A318" s="75"/>
      <c r="B318" s="76" t="s">
        <v>218</v>
      </c>
      <c r="C318" s="122"/>
      <c r="D318" s="79" t="s">
        <v>143</v>
      </c>
      <c r="E318" s="256">
        <v>90</v>
      </c>
      <c r="F318" s="95"/>
      <c r="G318" s="81"/>
      <c r="H318" s="118"/>
      <c r="I318" s="118"/>
      <c r="J318" s="89"/>
      <c r="K318" s="255" t="s">
        <v>549</v>
      </c>
      <c r="M318" s="6"/>
    </row>
    <row r="319" spans="1:13" ht="20.100000000000001" customHeight="1">
      <c r="A319" s="75"/>
      <c r="B319" s="76" t="s">
        <v>220</v>
      </c>
      <c r="C319" s="122"/>
      <c r="D319" s="79" t="s">
        <v>143</v>
      </c>
      <c r="E319" s="256">
        <v>98</v>
      </c>
      <c r="F319" s="95"/>
      <c r="G319" s="81"/>
      <c r="H319" s="118"/>
      <c r="I319" s="118"/>
      <c r="J319" s="89"/>
      <c r="K319" s="255" t="s">
        <v>550</v>
      </c>
      <c r="M319" s="6"/>
    </row>
    <row r="320" spans="1:13" ht="20.100000000000001" customHeight="1">
      <c r="A320" s="75"/>
      <c r="B320" s="76" t="s">
        <v>935</v>
      </c>
      <c r="C320" s="122"/>
      <c r="D320" s="79" t="s">
        <v>139</v>
      </c>
      <c r="E320" s="256">
        <v>2</v>
      </c>
      <c r="F320" s="95"/>
      <c r="G320" s="81"/>
      <c r="H320" s="118"/>
      <c r="I320" s="118"/>
      <c r="J320" s="89"/>
      <c r="K320" s="255" t="s">
        <v>1301</v>
      </c>
      <c r="M320" s="6"/>
    </row>
    <row r="321" spans="1:13" ht="20.100000000000001" customHeight="1">
      <c r="A321" s="75"/>
      <c r="B321" s="76" t="s">
        <v>939</v>
      </c>
      <c r="C321" s="122"/>
      <c r="D321" s="79" t="s">
        <v>139</v>
      </c>
      <c r="E321" s="256">
        <v>2</v>
      </c>
      <c r="F321" s="95"/>
      <c r="G321" s="81"/>
      <c r="H321" s="118"/>
      <c r="I321" s="118"/>
      <c r="J321" s="89"/>
      <c r="K321" s="255" t="s">
        <v>552</v>
      </c>
      <c r="M321" s="6"/>
    </row>
    <row r="322" spans="1:13" ht="20.100000000000001" customHeight="1">
      <c r="A322" s="75"/>
      <c r="B322" s="76" t="s">
        <v>942</v>
      </c>
      <c r="C322" s="122"/>
      <c r="D322" s="79" t="s">
        <v>139</v>
      </c>
      <c r="E322" s="256">
        <v>2</v>
      </c>
      <c r="F322" s="95"/>
      <c r="G322" s="81"/>
      <c r="H322" s="118"/>
      <c r="I322" s="118"/>
      <c r="J322" s="89"/>
      <c r="K322" s="255" t="s">
        <v>553</v>
      </c>
      <c r="M322" s="6"/>
    </row>
    <row r="323" spans="1:13" ht="20.100000000000001" customHeight="1">
      <c r="A323" s="75"/>
      <c r="B323" s="76" t="s">
        <v>942</v>
      </c>
      <c r="C323" s="122"/>
      <c r="D323" s="79" t="s">
        <v>139</v>
      </c>
      <c r="E323" s="256">
        <v>4</v>
      </c>
      <c r="F323" s="95"/>
      <c r="G323" s="81"/>
      <c r="H323" s="118"/>
      <c r="I323" s="118"/>
      <c r="J323" s="89"/>
      <c r="K323" s="255" t="s">
        <v>554</v>
      </c>
      <c r="M323" s="6"/>
    </row>
    <row r="324" spans="1:13" ht="20.100000000000001" customHeight="1">
      <c r="A324" s="75"/>
      <c r="B324" s="76" t="s">
        <v>222</v>
      </c>
      <c r="C324" s="122"/>
      <c r="D324" s="79" t="s">
        <v>139</v>
      </c>
      <c r="E324" s="256">
        <v>2</v>
      </c>
      <c r="F324" s="95"/>
      <c r="G324" s="81"/>
      <c r="H324" s="118"/>
      <c r="I324" s="118"/>
      <c r="J324" s="89"/>
      <c r="K324" s="255" t="s">
        <v>555</v>
      </c>
      <c r="M324" s="6"/>
    </row>
    <row r="325" spans="1:13" ht="20.100000000000001" customHeight="1">
      <c r="A325" s="75"/>
      <c r="B325" s="76" t="s">
        <v>222</v>
      </c>
      <c r="C325" s="122"/>
      <c r="D325" s="79" t="s">
        <v>139</v>
      </c>
      <c r="E325" s="256">
        <v>4</v>
      </c>
      <c r="F325" s="95"/>
      <c r="G325" s="81"/>
      <c r="H325" s="118"/>
      <c r="I325" s="118"/>
      <c r="J325" s="89"/>
      <c r="K325" s="255" t="s">
        <v>556</v>
      </c>
      <c r="M325" s="6"/>
    </row>
    <row r="326" spans="1:13" ht="20.100000000000001" customHeight="1">
      <c r="A326" s="75"/>
      <c r="B326" s="76" t="s">
        <v>225</v>
      </c>
      <c r="C326" s="122"/>
      <c r="D326" s="79" t="s">
        <v>164</v>
      </c>
      <c r="E326" s="256">
        <v>18</v>
      </c>
      <c r="F326" s="95"/>
      <c r="G326" s="81"/>
      <c r="H326" s="118"/>
      <c r="I326" s="118"/>
      <c r="J326" s="89"/>
      <c r="K326" s="255" t="s">
        <v>557</v>
      </c>
      <c r="M326" s="6"/>
    </row>
    <row r="327" spans="1:13" ht="20.100000000000001" customHeight="1">
      <c r="A327" s="75"/>
      <c r="B327" s="343" t="s">
        <v>1539</v>
      </c>
      <c r="C327" s="352"/>
      <c r="D327" s="349"/>
      <c r="E327" s="353"/>
      <c r="F327" s="333"/>
      <c r="G327" s="334"/>
      <c r="H327" s="335"/>
      <c r="I327" s="335"/>
      <c r="J327" s="340"/>
      <c r="K327" s="354"/>
      <c r="M327" s="6"/>
    </row>
    <row r="328" spans="1:13" ht="20.100000000000001" customHeight="1">
      <c r="A328" s="75">
        <v>6</v>
      </c>
      <c r="B328" s="76" t="s">
        <v>227</v>
      </c>
      <c r="C328" s="122"/>
      <c r="D328" s="79"/>
      <c r="E328" s="256"/>
      <c r="F328" s="95"/>
      <c r="G328" s="81"/>
      <c r="H328" s="118"/>
      <c r="I328" s="118"/>
      <c r="J328" s="89"/>
      <c r="K328" s="255"/>
      <c r="M328" s="6"/>
    </row>
    <row r="329" spans="1:13" ht="20.100000000000001" customHeight="1">
      <c r="A329" s="75"/>
      <c r="B329" s="76" t="s">
        <v>228</v>
      </c>
      <c r="C329" s="122"/>
      <c r="D329" s="79" t="s">
        <v>230</v>
      </c>
      <c r="E329" s="256">
        <v>1</v>
      </c>
      <c r="F329" s="95"/>
      <c r="G329" s="81"/>
      <c r="H329" s="118"/>
      <c r="I329" s="118"/>
      <c r="J329" s="89"/>
      <c r="K329" s="255" t="s">
        <v>1302</v>
      </c>
      <c r="M329" s="6"/>
    </row>
    <row r="330" spans="1:13" ht="20.100000000000001" customHeight="1">
      <c r="A330" s="75"/>
      <c r="B330" s="76" t="s">
        <v>1289</v>
      </c>
      <c r="C330" s="122"/>
      <c r="D330" s="79" t="s">
        <v>230</v>
      </c>
      <c r="E330" s="256">
        <v>8</v>
      </c>
      <c r="F330" s="95"/>
      <c r="G330" s="81"/>
      <c r="H330" s="118"/>
      <c r="I330" s="118"/>
      <c r="J330" s="89"/>
      <c r="K330" s="255" t="s">
        <v>1303</v>
      </c>
      <c r="M330" s="6"/>
    </row>
    <row r="331" spans="1:13" ht="20.100000000000001" customHeight="1">
      <c r="A331" s="75"/>
      <c r="B331" s="76" t="s">
        <v>1290</v>
      </c>
      <c r="C331" s="122"/>
      <c r="D331" s="79" t="s">
        <v>230</v>
      </c>
      <c r="E331" s="256">
        <v>7</v>
      </c>
      <c r="F331" s="95"/>
      <c r="G331" s="81"/>
      <c r="H331" s="118"/>
      <c r="I331" s="118"/>
      <c r="J331" s="89"/>
      <c r="K331" s="255" t="s">
        <v>560</v>
      </c>
      <c r="M331" s="6"/>
    </row>
    <row r="332" spans="1:13" ht="20.100000000000001" customHeight="1">
      <c r="A332" s="75"/>
      <c r="B332" s="76" t="s">
        <v>231</v>
      </c>
      <c r="C332" s="122"/>
      <c r="D332" s="79" t="s">
        <v>159</v>
      </c>
      <c r="E332" s="256">
        <v>6</v>
      </c>
      <c r="F332" s="95"/>
      <c r="G332" s="81"/>
      <c r="H332" s="118"/>
      <c r="I332" s="118"/>
      <c r="J332" s="89"/>
      <c r="K332" s="255" t="s">
        <v>561</v>
      </c>
      <c r="M332" s="6"/>
    </row>
    <row r="333" spans="1:13" ht="20.100000000000001" customHeight="1">
      <c r="A333" s="75"/>
      <c r="B333" s="76" t="s">
        <v>233</v>
      </c>
      <c r="C333" s="122"/>
      <c r="D333" s="79" t="s">
        <v>164</v>
      </c>
      <c r="E333" s="256">
        <v>40</v>
      </c>
      <c r="F333" s="95"/>
      <c r="G333" s="81"/>
      <c r="H333" s="118"/>
      <c r="I333" s="118"/>
      <c r="J333" s="89"/>
      <c r="K333" s="255" t="s">
        <v>562</v>
      </c>
      <c r="M333" s="6"/>
    </row>
    <row r="334" spans="1:13" ht="20.100000000000001" customHeight="1">
      <c r="A334" s="75"/>
      <c r="B334" s="76" t="s">
        <v>233</v>
      </c>
      <c r="C334" s="122"/>
      <c r="D334" s="79" t="s">
        <v>164</v>
      </c>
      <c r="E334" s="256">
        <v>15</v>
      </c>
      <c r="F334" s="95"/>
      <c r="G334" s="81"/>
      <c r="H334" s="118"/>
      <c r="I334" s="118"/>
      <c r="J334" s="89"/>
      <c r="K334" s="255" t="s">
        <v>563</v>
      </c>
      <c r="M334" s="6"/>
    </row>
    <row r="335" spans="1:13" ht="20.100000000000001" customHeight="1">
      <c r="A335" s="75"/>
      <c r="B335" s="76" t="s">
        <v>236</v>
      </c>
      <c r="C335" s="122"/>
      <c r="D335" s="79" t="s">
        <v>164</v>
      </c>
      <c r="E335" s="256">
        <v>90</v>
      </c>
      <c r="F335" s="95"/>
      <c r="G335" s="81"/>
      <c r="H335" s="118"/>
      <c r="I335" s="118"/>
      <c r="J335" s="89"/>
      <c r="K335" s="255" t="s">
        <v>564</v>
      </c>
      <c r="M335" s="6"/>
    </row>
    <row r="336" spans="1:13" ht="20.100000000000001" customHeight="1">
      <c r="A336" s="75"/>
      <c r="B336" s="76" t="s">
        <v>238</v>
      </c>
      <c r="C336" s="122"/>
      <c r="D336" s="79" t="s">
        <v>164</v>
      </c>
      <c r="E336" s="256">
        <v>312</v>
      </c>
      <c r="F336" s="95"/>
      <c r="G336" s="81"/>
      <c r="H336" s="118"/>
      <c r="I336" s="118"/>
      <c r="J336" s="89"/>
      <c r="K336" s="255" t="s">
        <v>565</v>
      </c>
      <c r="M336" s="6"/>
    </row>
    <row r="337" spans="1:13" ht="20.100000000000001" customHeight="1">
      <c r="A337" s="75"/>
      <c r="B337" s="76" t="s">
        <v>238</v>
      </c>
      <c r="C337" s="122"/>
      <c r="D337" s="79" t="s">
        <v>164</v>
      </c>
      <c r="E337" s="256">
        <v>233</v>
      </c>
      <c r="F337" s="95"/>
      <c r="G337" s="81"/>
      <c r="H337" s="118"/>
      <c r="I337" s="118"/>
      <c r="J337" s="89"/>
      <c r="K337" s="255" t="s">
        <v>566</v>
      </c>
      <c r="M337" s="6"/>
    </row>
    <row r="338" spans="1:13" ht="20.100000000000001" customHeight="1">
      <c r="A338" s="75"/>
      <c r="B338" s="76" t="s">
        <v>241</v>
      </c>
      <c r="C338" s="122"/>
      <c r="D338" s="79" t="s">
        <v>159</v>
      </c>
      <c r="E338" s="256">
        <v>1</v>
      </c>
      <c r="F338" s="95"/>
      <c r="G338" s="81"/>
      <c r="H338" s="118"/>
      <c r="I338" s="118"/>
      <c r="J338" s="89"/>
      <c r="K338" s="255" t="s">
        <v>567</v>
      </c>
      <c r="M338" s="6"/>
    </row>
    <row r="339" spans="1:13" ht="20.100000000000001" customHeight="1">
      <c r="A339" s="75"/>
      <c r="B339" s="76" t="s">
        <v>243</v>
      </c>
      <c r="C339" s="122"/>
      <c r="D339" s="79" t="s">
        <v>159</v>
      </c>
      <c r="E339" s="256">
        <v>1</v>
      </c>
      <c r="F339" s="95"/>
      <c r="G339" s="81"/>
      <c r="H339" s="118"/>
      <c r="I339" s="118"/>
      <c r="J339" s="89"/>
      <c r="K339" s="255" t="s">
        <v>568</v>
      </c>
      <c r="M339" s="6"/>
    </row>
    <row r="340" spans="1:13" ht="20.100000000000001" customHeight="1">
      <c r="A340" s="75"/>
      <c r="B340" s="76" t="s">
        <v>244</v>
      </c>
      <c r="C340" s="122"/>
      <c r="D340" s="79" t="s">
        <v>159</v>
      </c>
      <c r="E340" s="256">
        <v>1</v>
      </c>
      <c r="F340" s="95"/>
      <c r="G340" s="81"/>
      <c r="H340" s="118"/>
      <c r="I340" s="118"/>
      <c r="J340" s="89"/>
      <c r="K340" s="255" t="s">
        <v>569</v>
      </c>
      <c r="M340" s="6"/>
    </row>
    <row r="341" spans="1:13" ht="20.100000000000001" customHeight="1">
      <c r="A341" s="75"/>
      <c r="B341" s="76" t="s">
        <v>245</v>
      </c>
      <c r="C341" s="122"/>
      <c r="D341" s="79" t="s">
        <v>159</v>
      </c>
      <c r="E341" s="256">
        <v>6</v>
      </c>
      <c r="F341" s="95"/>
      <c r="G341" s="81"/>
      <c r="H341" s="118"/>
      <c r="I341" s="118"/>
      <c r="J341" s="89"/>
      <c r="K341" s="255" t="s">
        <v>570</v>
      </c>
      <c r="M341" s="6"/>
    </row>
    <row r="342" spans="1:13" ht="20.100000000000001" customHeight="1">
      <c r="A342" s="75"/>
      <c r="B342" s="76" t="s">
        <v>247</v>
      </c>
      <c r="C342" s="122"/>
      <c r="D342" s="79" t="s">
        <v>159</v>
      </c>
      <c r="E342" s="256">
        <v>3</v>
      </c>
      <c r="F342" s="95"/>
      <c r="G342" s="81"/>
      <c r="H342" s="118"/>
      <c r="I342" s="118"/>
      <c r="J342" s="89"/>
      <c r="K342" s="255" t="s">
        <v>571</v>
      </c>
      <c r="M342" s="6"/>
    </row>
    <row r="343" spans="1:13" ht="20.100000000000001" customHeight="1">
      <c r="A343" s="75"/>
      <c r="B343" s="76" t="s">
        <v>249</v>
      </c>
      <c r="C343" s="122"/>
      <c r="D343" s="79" t="s">
        <v>159</v>
      </c>
      <c r="E343" s="256">
        <v>2</v>
      </c>
      <c r="F343" s="95"/>
      <c r="G343" s="81"/>
      <c r="H343" s="118"/>
      <c r="I343" s="118"/>
      <c r="J343" s="89"/>
      <c r="K343" s="255" t="s">
        <v>572</v>
      </c>
      <c r="M343" s="6"/>
    </row>
    <row r="344" spans="1:13" ht="20.100000000000001" customHeight="1">
      <c r="A344" s="75"/>
      <c r="B344" s="76" t="s">
        <v>251</v>
      </c>
      <c r="C344" s="122"/>
      <c r="D344" s="79" t="s">
        <v>159</v>
      </c>
      <c r="E344" s="256">
        <v>3</v>
      </c>
      <c r="F344" s="95"/>
      <c r="G344" s="81"/>
      <c r="H344" s="118"/>
      <c r="I344" s="118"/>
      <c r="J344" s="89"/>
      <c r="K344" s="255" t="s">
        <v>573</v>
      </c>
      <c r="M344" s="6"/>
    </row>
    <row r="345" spans="1:13" ht="20.100000000000001" customHeight="1">
      <c r="A345" s="75"/>
      <c r="B345" s="76" t="s">
        <v>185</v>
      </c>
      <c r="C345" s="122"/>
      <c r="D345" s="79" t="s">
        <v>159</v>
      </c>
      <c r="E345" s="256">
        <v>10</v>
      </c>
      <c r="F345" s="95"/>
      <c r="G345" s="81"/>
      <c r="H345" s="118"/>
      <c r="I345" s="118"/>
      <c r="J345" s="89"/>
      <c r="K345" s="255" t="s">
        <v>574</v>
      </c>
      <c r="M345" s="6"/>
    </row>
    <row r="346" spans="1:13" ht="20.100000000000001" customHeight="1">
      <c r="A346" s="75"/>
      <c r="B346" s="76" t="s">
        <v>185</v>
      </c>
      <c r="C346" s="122"/>
      <c r="D346" s="79" t="s">
        <v>159</v>
      </c>
      <c r="E346" s="256">
        <v>2</v>
      </c>
      <c r="F346" s="95"/>
      <c r="G346" s="81"/>
      <c r="H346" s="118"/>
      <c r="I346" s="118"/>
      <c r="J346" s="89"/>
      <c r="K346" s="255" t="s">
        <v>575</v>
      </c>
      <c r="M346" s="6"/>
    </row>
    <row r="347" spans="1:13" ht="20.100000000000001" customHeight="1">
      <c r="A347" s="69"/>
      <c r="B347" s="343" t="s">
        <v>1539</v>
      </c>
      <c r="C347" s="335"/>
      <c r="D347" s="331"/>
      <c r="E347" s="355"/>
      <c r="F347" s="333"/>
      <c r="G347" s="334"/>
      <c r="H347" s="335"/>
      <c r="I347" s="335"/>
      <c r="J347" s="340"/>
      <c r="K347" s="356"/>
      <c r="M347" s="6"/>
    </row>
    <row r="348" spans="1:13" ht="20.100000000000001" customHeight="1">
      <c r="A348" s="69"/>
      <c r="B348" s="417"/>
      <c r="C348" s="418"/>
      <c r="D348" s="411"/>
      <c r="E348" s="412"/>
      <c r="F348" s="413"/>
      <c r="G348" s="416"/>
      <c r="H348" s="410"/>
      <c r="I348" s="410"/>
      <c r="J348" s="336"/>
      <c r="K348" s="414"/>
      <c r="M348" s="6"/>
    </row>
    <row r="349" spans="1:13" ht="20.100000000000001" customHeight="1">
      <c r="A349" s="123"/>
      <c r="B349" s="129" t="s">
        <v>261</v>
      </c>
      <c r="C349" s="124"/>
      <c r="D349" s="125"/>
      <c r="E349" s="125"/>
      <c r="F349" s="126"/>
      <c r="G349" s="124">
        <f>G7+G55+G106+G109+G111+G129+G141+G168+G195+G209+G217+G264+G300+G327+G347</f>
        <v>0</v>
      </c>
      <c r="H349" s="124"/>
      <c r="I349" s="124">
        <f>I7+I55+I106+I129+I141+I168+I195+I209+I217+I264+I300+I327+I347</f>
        <v>0</v>
      </c>
      <c r="J349" s="127"/>
      <c r="K349" s="128"/>
      <c r="M349" s="6"/>
    </row>
    <row r="350" spans="1:13" ht="20.100000000000001" customHeight="1">
      <c r="A350" s="123"/>
      <c r="B350" s="129" t="s">
        <v>262</v>
      </c>
      <c r="C350" s="136">
        <v>0.1</v>
      </c>
      <c r="D350" s="125"/>
      <c r="E350" s="125"/>
      <c r="F350" s="126"/>
      <c r="G350" s="124">
        <f>G349*C350</f>
        <v>0</v>
      </c>
      <c r="H350" s="124"/>
      <c r="I350" s="124">
        <f>I349*C350</f>
        <v>0</v>
      </c>
      <c r="J350" s="127"/>
      <c r="K350" s="128"/>
      <c r="M350" s="6"/>
    </row>
    <row r="351" spans="1:13" ht="20.100000000000001" customHeight="1">
      <c r="A351" s="130"/>
      <c r="B351" s="137" t="s">
        <v>263</v>
      </c>
      <c r="C351" s="131"/>
      <c r="D351" s="132"/>
      <c r="E351" s="132"/>
      <c r="F351" s="133"/>
      <c r="G351" s="131">
        <f>SUM(G349:G350)</f>
        <v>0</v>
      </c>
      <c r="H351" s="131"/>
      <c r="I351" s="131">
        <f>SUM(I349:I350)</f>
        <v>0</v>
      </c>
      <c r="J351" s="134"/>
      <c r="K351" s="135"/>
      <c r="M351" s="6"/>
    </row>
    <row r="352" spans="1:13" ht="20.100000000000001" customHeight="1">
      <c r="A352" s="69"/>
      <c r="B352" s="70"/>
      <c r="C352" s="67"/>
      <c r="D352" s="71"/>
      <c r="E352" s="71"/>
      <c r="F352" s="73"/>
      <c r="G352" s="67"/>
      <c r="H352" s="67"/>
      <c r="I352" s="67"/>
      <c r="J352" s="68"/>
      <c r="K352" s="84"/>
      <c r="M352" s="6"/>
    </row>
    <row r="353" spans="1:13" ht="18" customHeight="1">
      <c r="A353" s="57"/>
      <c r="B353" s="58"/>
      <c r="C353" s="59"/>
      <c r="D353" s="57"/>
      <c r="E353" s="57"/>
      <c r="F353" s="59"/>
      <c r="G353" s="59"/>
      <c r="H353" s="59"/>
      <c r="I353" s="59"/>
      <c r="J353" s="60"/>
      <c r="K353" s="85"/>
      <c r="M353" s="6"/>
    </row>
    <row r="354" spans="1:13" ht="18" customHeight="1">
      <c r="M354" s="6"/>
    </row>
    <row r="355" spans="1:13" ht="18" customHeight="1">
      <c r="M355" s="6"/>
    </row>
    <row r="356" spans="1:13" ht="18" customHeight="1">
      <c r="M356" s="6"/>
    </row>
    <row r="357" spans="1:13" ht="18" customHeight="1">
      <c r="M357" s="6"/>
    </row>
    <row r="358" spans="1:13" ht="18" customHeight="1">
      <c r="M358" s="6"/>
    </row>
    <row r="359" spans="1:13" ht="18" customHeight="1">
      <c r="M359" s="6"/>
    </row>
    <row r="360" spans="1:13" ht="18" customHeight="1">
      <c r="M360" s="6"/>
    </row>
    <row r="361" spans="1:13" ht="18" customHeight="1">
      <c r="M361" s="6"/>
    </row>
    <row r="362" spans="1:13" ht="18" customHeight="1">
      <c r="M362" s="6"/>
    </row>
    <row r="363" spans="1:13" ht="18" customHeight="1">
      <c r="M363" s="6"/>
    </row>
    <row r="364" spans="1:13" ht="18" customHeight="1">
      <c r="M364" s="6"/>
    </row>
    <row r="365" spans="1:13" ht="18" customHeight="1">
      <c r="M365" s="6"/>
    </row>
    <row r="366" spans="1:13" ht="18" customHeight="1">
      <c r="M366" s="6"/>
    </row>
    <row r="367" spans="1:13" ht="18" customHeight="1">
      <c r="M367" s="6"/>
    </row>
    <row r="368" spans="1:13" ht="18" customHeight="1">
      <c r="M368" s="6"/>
    </row>
    <row r="369" spans="13:13" ht="18" customHeight="1">
      <c r="M369" s="6"/>
    </row>
    <row r="370" spans="13:13" ht="18" customHeight="1">
      <c r="M370" s="6"/>
    </row>
    <row r="371" spans="13:13" ht="18" customHeight="1">
      <c r="M371" s="6"/>
    </row>
    <row r="372" spans="13:13" ht="18" customHeight="1">
      <c r="M372" s="6"/>
    </row>
    <row r="373" spans="13:13" ht="18" customHeight="1">
      <c r="M373" s="6"/>
    </row>
    <row r="374" spans="13:13" ht="18" customHeight="1">
      <c r="M374" s="6"/>
    </row>
    <row r="375" spans="13:13" ht="18" customHeight="1">
      <c r="M375" s="6"/>
    </row>
    <row r="376" spans="13:13" ht="18" customHeight="1">
      <c r="M376" s="6"/>
    </row>
    <row r="377" spans="13:13" ht="18" customHeight="1">
      <c r="M377" s="6"/>
    </row>
    <row r="378" spans="13:13" ht="18" customHeight="1">
      <c r="M378" s="6"/>
    </row>
    <row r="379" spans="13:13" ht="18" customHeight="1">
      <c r="M379" s="6"/>
    </row>
    <row r="380" spans="13:13" ht="18" customHeight="1">
      <c r="M380" s="6"/>
    </row>
    <row r="381" spans="13:13" ht="18" customHeight="1">
      <c r="M381" s="6"/>
    </row>
    <row r="382" spans="13:13" ht="18" customHeight="1">
      <c r="M382" s="6"/>
    </row>
    <row r="383" spans="13:13" ht="18" customHeight="1">
      <c r="M383" s="6"/>
    </row>
    <row r="384" spans="13:13" ht="18" customHeight="1">
      <c r="M384" s="6"/>
    </row>
    <row r="385" spans="13:13" ht="18" customHeight="1">
      <c r="M385" s="6"/>
    </row>
    <row r="386" spans="13:13" ht="18" customHeight="1">
      <c r="M386" s="6"/>
    </row>
    <row r="387" spans="13:13" ht="18" customHeight="1">
      <c r="M387" s="6"/>
    </row>
    <row r="388" spans="13:13" ht="18" customHeight="1">
      <c r="M388" s="6"/>
    </row>
    <row r="389" spans="13:13" ht="18" customHeight="1">
      <c r="M389" s="6"/>
    </row>
    <row r="390" spans="13:13" ht="18" customHeight="1">
      <c r="M390" s="6"/>
    </row>
    <row r="391" spans="13:13" ht="18" customHeight="1">
      <c r="M391" s="6"/>
    </row>
    <row r="392" spans="13:13" ht="18" customHeight="1">
      <c r="M392" s="6"/>
    </row>
    <row r="393" spans="13:13" ht="18" customHeight="1">
      <c r="M393" s="6"/>
    </row>
    <row r="394" spans="13:13" ht="18" customHeight="1">
      <c r="M394" s="6"/>
    </row>
    <row r="395" spans="13:13" ht="18" customHeight="1">
      <c r="M395" s="6"/>
    </row>
    <row r="396" spans="13:13" ht="18" customHeight="1">
      <c r="M396" s="6"/>
    </row>
    <row r="397" spans="13:13" ht="18" customHeight="1">
      <c r="M397" s="6"/>
    </row>
    <row r="398" spans="13:13" ht="18" customHeight="1">
      <c r="M398" s="6"/>
    </row>
    <row r="399" spans="13:13" ht="18" customHeight="1">
      <c r="M399" s="6"/>
    </row>
    <row r="400" spans="13:13" ht="18" customHeight="1">
      <c r="M400" s="6"/>
    </row>
    <row r="401" spans="13:13" ht="18" customHeight="1">
      <c r="M401" s="6"/>
    </row>
    <row r="402" spans="13:13" ht="18" customHeight="1">
      <c r="M402" s="6"/>
    </row>
    <row r="403" spans="13:13" ht="18" customHeight="1">
      <c r="M403" s="6"/>
    </row>
    <row r="404" spans="13:13" ht="18" customHeight="1">
      <c r="M404" s="6"/>
    </row>
    <row r="405" spans="13:13" ht="18" customHeight="1">
      <c r="M405" s="6"/>
    </row>
    <row r="406" spans="13:13" ht="18" customHeight="1">
      <c r="M406" s="6"/>
    </row>
    <row r="407" spans="13:13" ht="18" customHeight="1">
      <c r="M407" s="6"/>
    </row>
    <row r="408" spans="13:13" ht="18" customHeight="1">
      <c r="M408" s="6"/>
    </row>
    <row r="409" spans="13:13" ht="18" customHeight="1">
      <c r="M409" s="6"/>
    </row>
    <row r="410" spans="13:13" ht="18" customHeight="1">
      <c r="M410" s="6"/>
    </row>
    <row r="411" spans="13:13" ht="18" customHeight="1">
      <c r="M411" s="6"/>
    </row>
    <row r="412" spans="13:13" ht="18" customHeight="1">
      <c r="M412" s="6"/>
    </row>
    <row r="413" spans="13:13" ht="18" customHeight="1">
      <c r="M413" s="6"/>
    </row>
    <row r="414" spans="13:13" ht="18" customHeight="1">
      <c r="M414" s="6"/>
    </row>
    <row r="415" spans="13:13" ht="18" customHeight="1"/>
    <row r="416" spans="13:13" ht="18" customHeight="1"/>
    <row r="417" ht="18" customHeight="1"/>
    <row r="418" ht="18" customHeight="1"/>
    <row r="419" ht="18" customHeight="1"/>
    <row r="420" ht="18" customHeight="1"/>
    <row r="421" ht="18" customHeight="1"/>
    <row r="422" ht="18" customHeight="1"/>
    <row r="423" ht="18" customHeight="1"/>
    <row r="424" ht="18" customHeight="1"/>
    <row r="425" ht="18" customHeight="1"/>
    <row r="426" ht="18" customHeight="1"/>
    <row r="427" ht="18" customHeight="1"/>
    <row r="428" ht="18" customHeight="1"/>
    <row r="429" ht="18" customHeight="1"/>
    <row r="430" ht="18" customHeight="1"/>
    <row r="431" ht="18" customHeight="1"/>
    <row r="432" ht="18" customHeight="1"/>
    <row r="433" ht="18" customHeight="1"/>
    <row r="434" ht="18" customHeight="1"/>
    <row r="435" ht="18" customHeight="1"/>
    <row r="436" ht="18" customHeight="1"/>
    <row r="437" ht="18" customHeight="1"/>
    <row r="438" ht="18" customHeight="1"/>
    <row r="439" ht="18" customHeight="1"/>
    <row r="440" ht="18" customHeight="1"/>
    <row r="441" ht="18" customHeight="1"/>
    <row r="442" ht="18" customHeight="1"/>
    <row r="443" ht="18" customHeight="1"/>
    <row r="444" ht="18" customHeight="1"/>
    <row r="445" ht="18" customHeight="1"/>
    <row r="446" ht="18" customHeight="1"/>
    <row r="447" ht="18" customHeight="1"/>
    <row r="448" ht="18" customHeight="1"/>
    <row r="449" ht="18" customHeight="1"/>
    <row r="450" ht="18" customHeight="1"/>
    <row r="451" ht="18" customHeight="1"/>
    <row r="452" ht="18" customHeight="1"/>
    <row r="453" ht="18" customHeight="1"/>
    <row r="454" ht="18" customHeight="1"/>
    <row r="455" ht="18" customHeight="1"/>
    <row r="456" ht="18" customHeight="1"/>
    <row r="457" ht="18" customHeight="1"/>
    <row r="458" ht="18" customHeight="1"/>
    <row r="459" ht="18" customHeight="1"/>
    <row r="460" ht="18" customHeight="1"/>
    <row r="461" ht="18" customHeight="1"/>
    <row r="462" ht="18" customHeight="1"/>
    <row r="463" ht="18" customHeight="1"/>
    <row r="464" ht="18" customHeight="1"/>
    <row r="465" ht="18" customHeight="1"/>
    <row r="466" ht="18" customHeight="1"/>
    <row r="467" ht="18" customHeight="1"/>
    <row r="468" ht="18" customHeight="1"/>
    <row r="469" ht="18" customHeight="1"/>
    <row r="470" ht="18" customHeight="1"/>
    <row r="471" ht="18" customHeight="1"/>
    <row r="472" ht="18" customHeight="1"/>
    <row r="473" ht="18" customHeight="1"/>
    <row r="474" ht="18" customHeight="1"/>
    <row r="475" ht="18" customHeight="1"/>
    <row r="476" ht="18" customHeight="1"/>
    <row r="477" ht="18" customHeight="1"/>
    <row r="478" ht="18" customHeight="1"/>
    <row r="479" ht="18" customHeight="1"/>
    <row r="480" ht="18" customHeight="1"/>
    <row r="481" ht="18" customHeight="1"/>
    <row r="482" ht="18" customHeight="1"/>
    <row r="483" ht="18" customHeight="1"/>
    <row r="484" ht="18" customHeight="1"/>
    <row r="485" ht="18" customHeight="1"/>
    <row r="486" ht="18" customHeight="1"/>
    <row r="487" ht="18" customHeight="1"/>
    <row r="488" ht="18" customHeight="1"/>
    <row r="489" ht="18" customHeight="1"/>
    <row r="490" ht="18" customHeight="1"/>
  </sheetData>
  <mergeCells count="9">
    <mergeCell ref="H1:I1"/>
    <mergeCell ref="J1:J2"/>
    <mergeCell ref="K1:K2"/>
    <mergeCell ref="A1:A2"/>
    <mergeCell ref="B1:B2"/>
    <mergeCell ref="C1:C2"/>
    <mergeCell ref="D1:D2"/>
    <mergeCell ref="E1:E2"/>
    <mergeCell ref="F1:G1"/>
  </mergeCells>
  <phoneticPr fontId="2" type="noConversion"/>
  <pageMargins left="0.31496062992125984" right="0.31496062992125984" top="0.74803149606299213" bottom="0.35433070866141736" header="0.31496062992125984" footer="0.31496062992125984"/>
  <pageSetup paperSize="9" scale="6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D232"/>
  <sheetViews>
    <sheetView showGridLines="0" view="pageBreakPreview" zoomScaleSheetLayoutView="100" workbookViewId="0">
      <pane ySplit="4" topLeftCell="A5" activePane="bottomLeft" state="frozen"/>
      <selection activeCell="F21" sqref="F21:G21"/>
      <selection pane="bottomLeft" activeCell="L10" sqref="L10:M10"/>
    </sheetView>
  </sheetViews>
  <sheetFormatPr defaultRowHeight="14.25"/>
  <cols>
    <col min="1" max="1" width="4.75" style="27" customWidth="1"/>
    <col min="2" max="2" width="22.25" style="39" customWidth="1"/>
    <col min="3" max="3" width="5.75" style="20" customWidth="1"/>
    <col min="4" max="4" width="4.875" style="20" customWidth="1"/>
    <col min="5" max="5" width="9.125" style="20" customWidth="1"/>
    <col min="6" max="6" width="4.875" style="20" customWidth="1"/>
    <col min="7" max="7" width="9.125" style="20" customWidth="1"/>
    <col min="8" max="8" width="4.875" style="20" customWidth="1"/>
    <col min="9" max="9" width="9.125" style="20" customWidth="1"/>
    <col min="10" max="10" width="4.875" style="20" customWidth="1"/>
    <col min="11" max="11" width="9.125" style="20" customWidth="1"/>
    <col min="12" max="12" width="4.875" style="20" customWidth="1"/>
    <col min="13" max="13" width="9.125" style="20" customWidth="1"/>
    <col min="14" max="14" width="4.875" style="20" customWidth="1"/>
    <col min="15" max="15" width="9.125" style="20" customWidth="1"/>
    <col min="16" max="16" width="4.875" style="20" customWidth="1"/>
    <col min="17" max="17" width="9.125" style="20" customWidth="1"/>
    <col min="18" max="18" width="4.875" style="20" customWidth="1"/>
    <col min="19" max="19" width="9.125" style="20" customWidth="1"/>
    <col min="20" max="20" width="4.875" style="20" customWidth="1"/>
    <col min="21" max="21" width="9.125" style="20" customWidth="1"/>
    <col min="22" max="22" width="4.875" style="20" customWidth="1"/>
    <col min="23" max="23" width="9.125" style="20" customWidth="1"/>
    <col min="24" max="24" width="4.875" style="20" customWidth="1"/>
    <col min="25" max="25" width="9.125" style="20" customWidth="1"/>
    <col min="26" max="26" width="4.875" style="20" customWidth="1"/>
    <col min="27" max="27" width="9.125" style="20" customWidth="1"/>
    <col min="28" max="28" width="4.875" style="20" customWidth="1"/>
    <col min="29" max="29" width="9.125" style="20" customWidth="1"/>
    <col min="30" max="30" width="17.125" style="20" bestFit="1" customWidth="1"/>
    <col min="31" max="36" width="6" style="20" customWidth="1"/>
    <col min="37" max="260" width="9" style="20"/>
    <col min="261" max="261" width="4.75" style="20" customWidth="1"/>
    <col min="262" max="262" width="22.25" style="20" customWidth="1"/>
    <col min="263" max="263" width="7" style="20" customWidth="1"/>
    <col min="264" max="285" width="4.75" style="20" customWidth="1"/>
    <col min="286" max="286" width="14.375" style="20" customWidth="1"/>
    <col min="287" max="292" width="6" style="20" customWidth="1"/>
    <col min="293" max="516" width="9" style="20"/>
    <col min="517" max="517" width="4.75" style="20" customWidth="1"/>
    <col min="518" max="518" width="22.25" style="20" customWidth="1"/>
    <col min="519" max="519" width="7" style="20" customWidth="1"/>
    <col min="520" max="541" width="4.75" style="20" customWidth="1"/>
    <col min="542" max="542" width="14.375" style="20" customWidth="1"/>
    <col min="543" max="548" width="6" style="20" customWidth="1"/>
    <col min="549" max="772" width="9" style="20"/>
    <col min="773" max="773" width="4.75" style="20" customWidth="1"/>
    <col min="774" max="774" width="22.25" style="20" customWidth="1"/>
    <col min="775" max="775" width="7" style="20" customWidth="1"/>
    <col min="776" max="797" width="4.75" style="20" customWidth="1"/>
    <col min="798" max="798" width="14.375" style="20" customWidth="1"/>
    <col min="799" max="804" width="6" style="20" customWidth="1"/>
    <col min="805" max="1028" width="9" style="20"/>
    <col min="1029" max="1029" width="4.75" style="20" customWidth="1"/>
    <col min="1030" max="1030" width="22.25" style="20" customWidth="1"/>
    <col min="1031" max="1031" width="7" style="20" customWidth="1"/>
    <col min="1032" max="1053" width="4.75" style="20" customWidth="1"/>
    <col min="1054" max="1054" width="14.375" style="20" customWidth="1"/>
    <col min="1055" max="1060" width="6" style="20" customWidth="1"/>
    <col min="1061" max="1284" width="9" style="20"/>
    <col min="1285" max="1285" width="4.75" style="20" customWidth="1"/>
    <col min="1286" max="1286" width="22.25" style="20" customWidth="1"/>
    <col min="1287" max="1287" width="7" style="20" customWidth="1"/>
    <col min="1288" max="1309" width="4.75" style="20" customWidth="1"/>
    <col min="1310" max="1310" width="14.375" style="20" customWidth="1"/>
    <col min="1311" max="1316" width="6" style="20" customWidth="1"/>
    <col min="1317" max="1540" width="9" style="20"/>
    <col min="1541" max="1541" width="4.75" style="20" customWidth="1"/>
    <col min="1542" max="1542" width="22.25" style="20" customWidth="1"/>
    <col min="1543" max="1543" width="7" style="20" customWidth="1"/>
    <col min="1544" max="1565" width="4.75" style="20" customWidth="1"/>
    <col min="1566" max="1566" width="14.375" style="20" customWidth="1"/>
    <col min="1567" max="1572" width="6" style="20" customWidth="1"/>
    <col min="1573" max="1796" width="9" style="20"/>
    <col min="1797" max="1797" width="4.75" style="20" customWidth="1"/>
    <col min="1798" max="1798" width="22.25" style="20" customWidth="1"/>
    <col min="1799" max="1799" width="7" style="20" customWidth="1"/>
    <col min="1800" max="1821" width="4.75" style="20" customWidth="1"/>
    <col min="1822" max="1822" width="14.375" style="20" customWidth="1"/>
    <col min="1823" max="1828" width="6" style="20" customWidth="1"/>
    <col min="1829" max="2052" width="9" style="20"/>
    <col min="2053" max="2053" width="4.75" style="20" customWidth="1"/>
    <col min="2054" max="2054" width="22.25" style="20" customWidth="1"/>
    <col min="2055" max="2055" width="7" style="20" customWidth="1"/>
    <col min="2056" max="2077" width="4.75" style="20" customWidth="1"/>
    <col min="2078" max="2078" width="14.375" style="20" customWidth="1"/>
    <col min="2079" max="2084" width="6" style="20" customWidth="1"/>
    <col min="2085" max="2308" width="9" style="20"/>
    <col min="2309" max="2309" width="4.75" style="20" customWidth="1"/>
    <col min="2310" max="2310" width="22.25" style="20" customWidth="1"/>
    <col min="2311" max="2311" width="7" style="20" customWidth="1"/>
    <col min="2312" max="2333" width="4.75" style="20" customWidth="1"/>
    <col min="2334" max="2334" width="14.375" style="20" customWidth="1"/>
    <col min="2335" max="2340" width="6" style="20" customWidth="1"/>
    <col min="2341" max="2564" width="9" style="20"/>
    <col min="2565" max="2565" width="4.75" style="20" customWidth="1"/>
    <col min="2566" max="2566" width="22.25" style="20" customWidth="1"/>
    <col min="2567" max="2567" width="7" style="20" customWidth="1"/>
    <col min="2568" max="2589" width="4.75" style="20" customWidth="1"/>
    <col min="2590" max="2590" width="14.375" style="20" customWidth="1"/>
    <col min="2591" max="2596" width="6" style="20" customWidth="1"/>
    <col min="2597" max="2820" width="9" style="20"/>
    <col min="2821" max="2821" width="4.75" style="20" customWidth="1"/>
    <col min="2822" max="2822" width="22.25" style="20" customWidth="1"/>
    <col min="2823" max="2823" width="7" style="20" customWidth="1"/>
    <col min="2824" max="2845" width="4.75" style="20" customWidth="1"/>
    <col min="2846" max="2846" width="14.375" style="20" customWidth="1"/>
    <col min="2847" max="2852" width="6" style="20" customWidth="1"/>
    <col min="2853" max="3076" width="9" style="20"/>
    <col min="3077" max="3077" width="4.75" style="20" customWidth="1"/>
    <col min="3078" max="3078" width="22.25" style="20" customWidth="1"/>
    <col min="3079" max="3079" width="7" style="20" customWidth="1"/>
    <col min="3080" max="3101" width="4.75" style="20" customWidth="1"/>
    <col min="3102" max="3102" width="14.375" style="20" customWidth="1"/>
    <col min="3103" max="3108" width="6" style="20" customWidth="1"/>
    <col min="3109" max="3332" width="9" style="20"/>
    <col min="3333" max="3333" width="4.75" style="20" customWidth="1"/>
    <col min="3334" max="3334" width="22.25" style="20" customWidth="1"/>
    <col min="3335" max="3335" width="7" style="20" customWidth="1"/>
    <col min="3336" max="3357" width="4.75" style="20" customWidth="1"/>
    <col min="3358" max="3358" width="14.375" style="20" customWidth="1"/>
    <col min="3359" max="3364" width="6" style="20" customWidth="1"/>
    <col min="3365" max="3588" width="9" style="20"/>
    <col min="3589" max="3589" width="4.75" style="20" customWidth="1"/>
    <col min="3590" max="3590" width="22.25" style="20" customWidth="1"/>
    <col min="3591" max="3591" width="7" style="20" customWidth="1"/>
    <col min="3592" max="3613" width="4.75" style="20" customWidth="1"/>
    <col min="3614" max="3614" width="14.375" style="20" customWidth="1"/>
    <col min="3615" max="3620" width="6" style="20" customWidth="1"/>
    <col min="3621" max="3844" width="9" style="20"/>
    <col min="3845" max="3845" width="4.75" style="20" customWidth="1"/>
    <col min="3846" max="3846" width="22.25" style="20" customWidth="1"/>
    <col min="3847" max="3847" width="7" style="20" customWidth="1"/>
    <col min="3848" max="3869" width="4.75" style="20" customWidth="1"/>
    <col min="3870" max="3870" width="14.375" style="20" customWidth="1"/>
    <col min="3871" max="3876" width="6" style="20" customWidth="1"/>
    <col min="3877" max="4100" width="9" style="20"/>
    <col min="4101" max="4101" width="4.75" style="20" customWidth="1"/>
    <col min="4102" max="4102" width="22.25" style="20" customWidth="1"/>
    <col min="4103" max="4103" width="7" style="20" customWidth="1"/>
    <col min="4104" max="4125" width="4.75" style="20" customWidth="1"/>
    <col min="4126" max="4126" width="14.375" style="20" customWidth="1"/>
    <col min="4127" max="4132" width="6" style="20" customWidth="1"/>
    <col min="4133" max="4356" width="9" style="20"/>
    <col min="4357" max="4357" width="4.75" style="20" customWidth="1"/>
    <col min="4358" max="4358" width="22.25" style="20" customWidth="1"/>
    <col min="4359" max="4359" width="7" style="20" customWidth="1"/>
    <col min="4360" max="4381" width="4.75" style="20" customWidth="1"/>
    <col min="4382" max="4382" width="14.375" style="20" customWidth="1"/>
    <col min="4383" max="4388" width="6" style="20" customWidth="1"/>
    <col min="4389" max="4612" width="9" style="20"/>
    <col min="4613" max="4613" width="4.75" style="20" customWidth="1"/>
    <col min="4614" max="4614" width="22.25" style="20" customWidth="1"/>
    <col min="4615" max="4615" width="7" style="20" customWidth="1"/>
    <col min="4616" max="4637" width="4.75" style="20" customWidth="1"/>
    <col min="4638" max="4638" width="14.375" style="20" customWidth="1"/>
    <col min="4639" max="4644" width="6" style="20" customWidth="1"/>
    <col min="4645" max="4868" width="9" style="20"/>
    <col min="4869" max="4869" width="4.75" style="20" customWidth="1"/>
    <col min="4870" max="4870" width="22.25" style="20" customWidth="1"/>
    <col min="4871" max="4871" width="7" style="20" customWidth="1"/>
    <col min="4872" max="4893" width="4.75" style="20" customWidth="1"/>
    <col min="4894" max="4894" width="14.375" style="20" customWidth="1"/>
    <col min="4895" max="4900" width="6" style="20" customWidth="1"/>
    <col min="4901" max="5124" width="9" style="20"/>
    <col min="5125" max="5125" width="4.75" style="20" customWidth="1"/>
    <col min="5126" max="5126" width="22.25" style="20" customWidth="1"/>
    <col min="5127" max="5127" width="7" style="20" customWidth="1"/>
    <col min="5128" max="5149" width="4.75" style="20" customWidth="1"/>
    <col min="5150" max="5150" width="14.375" style="20" customWidth="1"/>
    <col min="5151" max="5156" width="6" style="20" customWidth="1"/>
    <col min="5157" max="5380" width="9" style="20"/>
    <col min="5381" max="5381" width="4.75" style="20" customWidth="1"/>
    <col min="5382" max="5382" width="22.25" style="20" customWidth="1"/>
    <col min="5383" max="5383" width="7" style="20" customWidth="1"/>
    <col min="5384" max="5405" width="4.75" style="20" customWidth="1"/>
    <col min="5406" max="5406" width="14.375" style="20" customWidth="1"/>
    <col min="5407" max="5412" width="6" style="20" customWidth="1"/>
    <col min="5413" max="5636" width="9" style="20"/>
    <col min="5637" max="5637" width="4.75" style="20" customWidth="1"/>
    <col min="5638" max="5638" width="22.25" style="20" customWidth="1"/>
    <col min="5639" max="5639" width="7" style="20" customWidth="1"/>
    <col min="5640" max="5661" width="4.75" style="20" customWidth="1"/>
    <col min="5662" max="5662" width="14.375" style="20" customWidth="1"/>
    <col min="5663" max="5668" width="6" style="20" customWidth="1"/>
    <col min="5669" max="5892" width="9" style="20"/>
    <col min="5893" max="5893" width="4.75" style="20" customWidth="1"/>
    <col min="5894" max="5894" width="22.25" style="20" customWidth="1"/>
    <col min="5895" max="5895" width="7" style="20" customWidth="1"/>
    <col min="5896" max="5917" width="4.75" style="20" customWidth="1"/>
    <col min="5918" max="5918" width="14.375" style="20" customWidth="1"/>
    <col min="5919" max="5924" width="6" style="20" customWidth="1"/>
    <col min="5925" max="6148" width="9" style="20"/>
    <col min="6149" max="6149" width="4.75" style="20" customWidth="1"/>
    <col min="6150" max="6150" width="22.25" style="20" customWidth="1"/>
    <col min="6151" max="6151" width="7" style="20" customWidth="1"/>
    <col min="6152" max="6173" width="4.75" style="20" customWidth="1"/>
    <col min="6174" max="6174" width="14.375" style="20" customWidth="1"/>
    <col min="6175" max="6180" width="6" style="20" customWidth="1"/>
    <col min="6181" max="6404" width="9" style="20"/>
    <col min="6405" max="6405" width="4.75" style="20" customWidth="1"/>
    <col min="6406" max="6406" width="22.25" style="20" customWidth="1"/>
    <col min="6407" max="6407" width="7" style="20" customWidth="1"/>
    <col min="6408" max="6429" width="4.75" style="20" customWidth="1"/>
    <col min="6430" max="6430" width="14.375" style="20" customWidth="1"/>
    <col min="6431" max="6436" width="6" style="20" customWidth="1"/>
    <col min="6437" max="6660" width="9" style="20"/>
    <col min="6661" max="6661" width="4.75" style="20" customWidth="1"/>
    <col min="6662" max="6662" width="22.25" style="20" customWidth="1"/>
    <col min="6663" max="6663" width="7" style="20" customWidth="1"/>
    <col min="6664" max="6685" width="4.75" style="20" customWidth="1"/>
    <col min="6686" max="6686" width="14.375" style="20" customWidth="1"/>
    <col min="6687" max="6692" width="6" style="20" customWidth="1"/>
    <col min="6693" max="6916" width="9" style="20"/>
    <col min="6917" max="6917" width="4.75" style="20" customWidth="1"/>
    <col min="6918" max="6918" width="22.25" style="20" customWidth="1"/>
    <col min="6919" max="6919" width="7" style="20" customWidth="1"/>
    <col min="6920" max="6941" width="4.75" style="20" customWidth="1"/>
    <col min="6942" max="6942" width="14.375" style="20" customWidth="1"/>
    <col min="6943" max="6948" width="6" style="20" customWidth="1"/>
    <col min="6949" max="7172" width="9" style="20"/>
    <col min="7173" max="7173" width="4.75" style="20" customWidth="1"/>
    <col min="7174" max="7174" width="22.25" style="20" customWidth="1"/>
    <col min="7175" max="7175" width="7" style="20" customWidth="1"/>
    <col min="7176" max="7197" width="4.75" style="20" customWidth="1"/>
    <col min="7198" max="7198" width="14.375" style="20" customWidth="1"/>
    <col min="7199" max="7204" width="6" style="20" customWidth="1"/>
    <col min="7205" max="7428" width="9" style="20"/>
    <col min="7429" max="7429" width="4.75" style="20" customWidth="1"/>
    <col min="7430" max="7430" width="22.25" style="20" customWidth="1"/>
    <col min="7431" max="7431" width="7" style="20" customWidth="1"/>
    <col min="7432" max="7453" width="4.75" style="20" customWidth="1"/>
    <col min="7454" max="7454" width="14.375" style="20" customWidth="1"/>
    <col min="7455" max="7460" width="6" style="20" customWidth="1"/>
    <col min="7461" max="7684" width="9" style="20"/>
    <col min="7685" max="7685" width="4.75" style="20" customWidth="1"/>
    <col min="7686" max="7686" width="22.25" style="20" customWidth="1"/>
    <col min="7687" max="7687" width="7" style="20" customWidth="1"/>
    <col min="7688" max="7709" width="4.75" style="20" customWidth="1"/>
    <col min="7710" max="7710" width="14.375" style="20" customWidth="1"/>
    <col min="7711" max="7716" width="6" style="20" customWidth="1"/>
    <col min="7717" max="7940" width="9" style="20"/>
    <col min="7941" max="7941" width="4.75" style="20" customWidth="1"/>
    <col min="7942" max="7942" width="22.25" style="20" customWidth="1"/>
    <col min="7943" max="7943" width="7" style="20" customWidth="1"/>
    <col min="7944" max="7965" width="4.75" style="20" customWidth="1"/>
    <col min="7966" max="7966" width="14.375" style="20" customWidth="1"/>
    <col min="7967" max="7972" width="6" style="20" customWidth="1"/>
    <col min="7973" max="8196" width="9" style="20"/>
    <col min="8197" max="8197" width="4.75" style="20" customWidth="1"/>
    <col min="8198" max="8198" width="22.25" style="20" customWidth="1"/>
    <col min="8199" max="8199" width="7" style="20" customWidth="1"/>
    <col min="8200" max="8221" width="4.75" style="20" customWidth="1"/>
    <col min="8222" max="8222" width="14.375" style="20" customWidth="1"/>
    <col min="8223" max="8228" width="6" style="20" customWidth="1"/>
    <col min="8229" max="8452" width="9" style="20"/>
    <col min="8453" max="8453" width="4.75" style="20" customWidth="1"/>
    <col min="8454" max="8454" width="22.25" style="20" customWidth="1"/>
    <col min="8455" max="8455" width="7" style="20" customWidth="1"/>
    <col min="8456" max="8477" width="4.75" style="20" customWidth="1"/>
    <col min="8478" max="8478" width="14.375" style="20" customWidth="1"/>
    <col min="8479" max="8484" width="6" style="20" customWidth="1"/>
    <col min="8485" max="8708" width="9" style="20"/>
    <col min="8709" max="8709" width="4.75" style="20" customWidth="1"/>
    <col min="8710" max="8710" width="22.25" style="20" customWidth="1"/>
    <col min="8711" max="8711" width="7" style="20" customWidth="1"/>
    <col min="8712" max="8733" width="4.75" style="20" customWidth="1"/>
    <col min="8734" max="8734" width="14.375" style="20" customWidth="1"/>
    <col min="8735" max="8740" width="6" style="20" customWidth="1"/>
    <col min="8741" max="8964" width="9" style="20"/>
    <col min="8965" max="8965" width="4.75" style="20" customWidth="1"/>
    <col min="8966" max="8966" width="22.25" style="20" customWidth="1"/>
    <col min="8967" max="8967" width="7" style="20" customWidth="1"/>
    <col min="8968" max="8989" width="4.75" style="20" customWidth="1"/>
    <col min="8990" max="8990" width="14.375" style="20" customWidth="1"/>
    <col min="8991" max="8996" width="6" style="20" customWidth="1"/>
    <col min="8997" max="9220" width="9" style="20"/>
    <col min="9221" max="9221" width="4.75" style="20" customWidth="1"/>
    <col min="9222" max="9222" width="22.25" style="20" customWidth="1"/>
    <col min="9223" max="9223" width="7" style="20" customWidth="1"/>
    <col min="9224" max="9245" width="4.75" style="20" customWidth="1"/>
    <col min="9246" max="9246" width="14.375" style="20" customWidth="1"/>
    <col min="9247" max="9252" width="6" style="20" customWidth="1"/>
    <col min="9253" max="9476" width="9" style="20"/>
    <col min="9477" max="9477" width="4.75" style="20" customWidth="1"/>
    <col min="9478" max="9478" width="22.25" style="20" customWidth="1"/>
    <col min="9479" max="9479" width="7" style="20" customWidth="1"/>
    <col min="9480" max="9501" width="4.75" style="20" customWidth="1"/>
    <col min="9502" max="9502" width="14.375" style="20" customWidth="1"/>
    <col min="9503" max="9508" width="6" style="20" customWidth="1"/>
    <col min="9509" max="9732" width="9" style="20"/>
    <col min="9733" max="9733" width="4.75" style="20" customWidth="1"/>
    <col min="9734" max="9734" width="22.25" style="20" customWidth="1"/>
    <col min="9735" max="9735" width="7" style="20" customWidth="1"/>
    <col min="9736" max="9757" width="4.75" style="20" customWidth="1"/>
    <col min="9758" max="9758" width="14.375" style="20" customWidth="1"/>
    <col min="9759" max="9764" width="6" style="20" customWidth="1"/>
    <col min="9765" max="9988" width="9" style="20"/>
    <col min="9989" max="9989" width="4.75" style="20" customWidth="1"/>
    <col min="9990" max="9990" width="22.25" style="20" customWidth="1"/>
    <col min="9991" max="9991" width="7" style="20" customWidth="1"/>
    <col min="9992" max="10013" width="4.75" style="20" customWidth="1"/>
    <col min="10014" max="10014" width="14.375" style="20" customWidth="1"/>
    <col min="10015" max="10020" width="6" style="20" customWidth="1"/>
    <col min="10021" max="10244" width="9" style="20"/>
    <col min="10245" max="10245" width="4.75" style="20" customWidth="1"/>
    <col min="10246" max="10246" width="22.25" style="20" customWidth="1"/>
    <col min="10247" max="10247" width="7" style="20" customWidth="1"/>
    <col min="10248" max="10269" width="4.75" style="20" customWidth="1"/>
    <col min="10270" max="10270" width="14.375" style="20" customWidth="1"/>
    <col min="10271" max="10276" width="6" style="20" customWidth="1"/>
    <col min="10277" max="10500" width="9" style="20"/>
    <col min="10501" max="10501" width="4.75" style="20" customWidth="1"/>
    <col min="10502" max="10502" width="22.25" style="20" customWidth="1"/>
    <col min="10503" max="10503" width="7" style="20" customWidth="1"/>
    <col min="10504" max="10525" width="4.75" style="20" customWidth="1"/>
    <col min="10526" max="10526" width="14.375" style="20" customWidth="1"/>
    <col min="10527" max="10532" width="6" style="20" customWidth="1"/>
    <col min="10533" max="10756" width="9" style="20"/>
    <col min="10757" max="10757" width="4.75" style="20" customWidth="1"/>
    <col min="10758" max="10758" width="22.25" style="20" customWidth="1"/>
    <col min="10759" max="10759" width="7" style="20" customWidth="1"/>
    <col min="10760" max="10781" width="4.75" style="20" customWidth="1"/>
    <col min="10782" max="10782" width="14.375" style="20" customWidth="1"/>
    <col min="10783" max="10788" width="6" style="20" customWidth="1"/>
    <col min="10789" max="11012" width="9" style="20"/>
    <col min="11013" max="11013" width="4.75" style="20" customWidth="1"/>
    <col min="11014" max="11014" width="22.25" style="20" customWidth="1"/>
    <col min="11015" max="11015" width="7" style="20" customWidth="1"/>
    <col min="11016" max="11037" width="4.75" style="20" customWidth="1"/>
    <col min="11038" max="11038" width="14.375" style="20" customWidth="1"/>
    <col min="11039" max="11044" width="6" style="20" customWidth="1"/>
    <col min="11045" max="11268" width="9" style="20"/>
    <col min="11269" max="11269" width="4.75" style="20" customWidth="1"/>
    <col min="11270" max="11270" width="22.25" style="20" customWidth="1"/>
    <col min="11271" max="11271" width="7" style="20" customWidth="1"/>
    <col min="11272" max="11293" width="4.75" style="20" customWidth="1"/>
    <col min="11294" max="11294" width="14.375" style="20" customWidth="1"/>
    <col min="11295" max="11300" width="6" style="20" customWidth="1"/>
    <col min="11301" max="11524" width="9" style="20"/>
    <col min="11525" max="11525" width="4.75" style="20" customWidth="1"/>
    <col min="11526" max="11526" width="22.25" style="20" customWidth="1"/>
    <col min="11527" max="11527" width="7" style="20" customWidth="1"/>
    <col min="11528" max="11549" width="4.75" style="20" customWidth="1"/>
    <col min="11550" max="11550" width="14.375" style="20" customWidth="1"/>
    <col min="11551" max="11556" width="6" style="20" customWidth="1"/>
    <col min="11557" max="11780" width="9" style="20"/>
    <col min="11781" max="11781" width="4.75" style="20" customWidth="1"/>
    <col min="11782" max="11782" width="22.25" style="20" customWidth="1"/>
    <col min="11783" max="11783" width="7" style="20" customWidth="1"/>
    <col min="11784" max="11805" width="4.75" style="20" customWidth="1"/>
    <col min="11806" max="11806" width="14.375" style="20" customWidth="1"/>
    <col min="11807" max="11812" width="6" style="20" customWidth="1"/>
    <col min="11813" max="12036" width="9" style="20"/>
    <col min="12037" max="12037" width="4.75" style="20" customWidth="1"/>
    <col min="12038" max="12038" width="22.25" style="20" customWidth="1"/>
    <col min="12039" max="12039" width="7" style="20" customWidth="1"/>
    <col min="12040" max="12061" width="4.75" style="20" customWidth="1"/>
    <col min="12062" max="12062" width="14.375" style="20" customWidth="1"/>
    <col min="12063" max="12068" width="6" style="20" customWidth="1"/>
    <col min="12069" max="12292" width="9" style="20"/>
    <col min="12293" max="12293" width="4.75" style="20" customWidth="1"/>
    <col min="12294" max="12294" width="22.25" style="20" customWidth="1"/>
    <col min="12295" max="12295" width="7" style="20" customWidth="1"/>
    <col min="12296" max="12317" width="4.75" style="20" customWidth="1"/>
    <col min="12318" max="12318" width="14.375" style="20" customWidth="1"/>
    <col min="12319" max="12324" width="6" style="20" customWidth="1"/>
    <col min="12325" max="12548" width="9" style="20"/>
    <col min="12549" max="12549" width="4.75" style="20" customWidth="1"/>
    <col min="12550" max="12550" width="22.25" style="20" customWidth="1"/>
    <col min="12551" max="12551" width="7" style="20" customWidth="1"/>
    <col min="12552" max="12573" width="4.75" style="20" customWidth="1"/>
    <col min="12574" max="12574" width="14.375" style="20" customWidth="1"/>
    <col min="12575" max="12580" width="6" style="20" customWidth="1"/>
    <col min="12581" max="12804" width="9" style="20"/>
    <col min="12805" max="12805" width="4.75" style="20" customWidth="1"/>
    <col min="12806" max="12806" width="22.25" style="20" customWidth="1"/>
    <col min="12807" max="12807" width="7" style="20" customWidth="1"/>
    <col min="12808" max="12829" width="4.75" style="20" customWidth="1"/>
    <col min="12830" max="12830" width="14.375" style="20" customWidth="1"/>
    <col min="12831" max="12836" width="6" style="20" customWidth="1"/>
    <col min="12837" max="13060" width="9" style="20"/>
    <col min="13061" max="13061" width="4.75" style="20" customWidth="1"/>
    <col min="13062" max="13062" width="22.25" style="20" customWidth="1"/>
    <col min="13063" max="13063" width="7" style="20" customWidth="1"/>
    <col min="13064" max="13085" width="4.75" style="20" customWidth="1"/>
    <col min="13086" max="13086" width="14.375" style="20" customWidth="1"/>
    <col min="13087" max="13092" width="6" style="20" customWidth="1"/>
    <col min="13093" max="13316" width="9" style="20"/>
    <col min="13317" max="13317" width="4.75" style="20" customWidth="1"/>
    <col min="13318" max="13318" width="22.25" style="20" customWidth="1"/>
    <col min="13319" max="13319" width="7" style="20" customWidth="1"/>
    <col min="13320" max="13341" width="4.75" style="20" customWidth="1"/>
    <col min="13342" max="13342" width="14.375" style="20" customWidth="1"/>
    <col min="13343" max="13348" width="6" style="20" customWidth="1"/>
    <col min="13349" max="13572" width="9" style="20"/>
    <col min="13573" max="13573" width="4.75" style="20" customWidth="1"/>
    <col min="13574" max="13574" width="22.25" style="20" customWidth="1"/>
    <col min="13575" max="13575" width="7" style="20" customWidth="1"/>
    <col min="13576" max="13597" width="4.75" style="20" customWidth="1"/>
    <col min="13598" max="13598" width="14.375" style="20" customWidth="1"/>
    <col min="13599" max="13604" width="6" style="20" customWidth="1"/>
    <col min="13605" max="13828" width="9" style="20"/>
    <col min="13829" max="13829" width="4.75" style="20" customWidth="1"/>
    <col min="13830" max="13830" width="22.25" style="20" customWidth="1"/>
    <col min="13831" max="13831" width="7" style="20" customWidth="1"/>
    <col min="13832" max="13853" width="4.75" style="20" customWidth="1"/>
    <col min="13854" max="13854" width="14.375" style="20" customWidth="1"/>
    <col min="13855" max="13860" width="6" style="20" customWidth="1"/>
    <col min="13861" max="14084" width="9" style="20"/>
    <col min="14085" max="14085" width="4.75" style="20" customWidth="1"/>
    <col min="14086" max="14086" width="22.25" style="20" customWidth="1"/>
    <col min="14087" max="14087" width="7" style="20" customWidth="1"/>
    <col min="14088" max="14109" width="4.75" style="20" customWidth="1"/>
    <col min="14110" max="14110" width="14.375" style="20" customWidth="1"/>
    <col min="14111" max="14116" width="6" style="20" customWidth="1"/>
    <col min="14117" max="14340" width="9" style="20"/>
    <col min="14341" max="14341" width="4.75" style="20" customWidth="1"/>
    <col min="14342" max="14342" width="22.25" style="20" customWidth="1"/>
    <col min="14343" max="14343" width="7" style="20" customWidth="1"/>
    <col min="14344" max="14365" width="4.75" style="20" customWidth="1"/>
    <col min="14366" max="14366" width="14.375" style="20" customWidth="1"/>
    <col min="14367" max="14372" width="6" style="20" customWidth="1"/>
    <col min="14373" max="14596" width="9" style="20"/>
    <col min="14597" max="14597" width="4.75" style="20" customWidth="1"/>
    <col min="14598" max="14598" width="22.25" style="20" customWidth="1"/>
    <col min="14599" max="14599" width="7" style="20" customWidth="1"/>
    <col min="14600" max="14621" width="4.75" style="20" customWidth="1"/>
    <col min="14622" max="14622" width="14.375" style="20" customWidth="1"/>
    <col min="14623" max="14628" width="6" style="20" customWidth="1"/>
    <col min="14629" max="14852" width="9" style="20"/>
    <col min="14853" max="14853" width="4.75" style="20" customWidth="1"/>
    <col min="14854" max="14854" width="22.25" style="20" customWidth="1"/>
    <col min="14855" max="14855" width="7" style="20" customWidth="1"/>
    <col min="14856" max="14877" width="4.75" style="20" customWidth="1"/>
    <col min="14878" max="14878" width="14.375" style="20" customWidth="1"/>
    <col min="14879" max="14884" width="6" style="20" customWidth="1"/>
    <col min="14885" max="15108" width="9" style="20"/>
    <col min="15109" max="15109" width="4.75" style="20" customWidth="1"/>
    <col min="15110" max="15110" width="22.25" style="20" customWidth="1"/>
    <col min="15111" max="15111" width="7" style="20" customWidth="1"/>
    <col min="15112" max="15133" width="4.75" style="20" customWidth="1"/>
    <col min="15134" max="15134" width="14.375" style="20" customWidth="1"/>
    <col min="15135" max="15140" width="6" style="20" customWidth="1"/>
    <col min="15141" max="15364" width="9" style="20"/>
    <col min="15365" max="15365" width="4.75" style="20" customWidth="1"/>
    <col min="15366" max="15366" width="22.25" style="20" customWidth="1"/>
    <col min="15367" max="15367" width="7" style="20" customWidth="1"/>
    <col min="15368" max="15389" width="4.75" style="20" customWidth="1"/>
    <col min="15390" max="15390" width="14.375" style="20" customWidth="1"/>
    <col min="15391" max="15396" width="6" style="20" customWidth="1"/>
    <col min="15397" max="15620" width="9" style="20"/>
    <col min="15621" max="15621" width="4.75" style="20" customWidth="1"/>
    <col min="15622" max="15622" width="22.25" style="20" customWidth="1"/>
    <col min="15623" max="15623" width="7" style="20" customWidth="1"/>
    <col min="15624" max="15645" width="4.75" style="20" customWidth="1"/>
    <col min="15646" max="15646" width="14.375" style="20" customWidth="1"/>
    <col min="15647" max="15652" width="6" style="20" customWidth="1"/>
    <col min="15653" max="15876" width="9" style="20"/>
    <col min="15877" max="15877" width="4.75" style="20" customWidth="1"/>
    <col min="15878" max="15878" width="22.25" style="20" customWidth="1"/>
    <col min="15879" max="15879" width="7" style="20" customWidth="1"/>
    <col min="15880" max="15901" width="4.75" style="20" customWidth="1"/>
    <col min="15902" max="15902" width="14.375" style="20" customWidth="1"/>
    <col min="15903" max="15908" width="6" style="20" customWidth="1"/>
    <col min="15909" max="16132" width="9" style="20"/>
    <col min="16133" max="16133" width="4.75" style="20" customWidth="1"/>
    <col min="16134" max="16134" width="22.25" style="20" customWidth="1"/>
    <col min="16135" max="16135" width="7" style="20" customWidth="1"/>
    <col min="16136" max="16157" width="4.75" style="20" customWidth="1"/>
    <col min="16158" max="16158" width="14.375" style="20" customWidth="1"/>
    <col min="16159" max="16164" width="6" style="20" customWidth="1"/>
    <col min="16165" max="16384" width="9" style="20"/>
  </cols>
  <sheetData>
    <row r="1" spans="1:30" ht="30" customHeight="1">
      <c r="A1" s="482" t="s">
        <v>289</v>
      </c>
      <c r="B1" s="482"/>
      <c r="C1" s="482"/>
      <c r="D1" s="482"/>
      <c r="E1" s="482"/>
      <c r="F1" s="482"/>
      <c r="G1" s="482"/>
      <c r="H1" s="482"/>
      <c r="I1" s="482"/>
      <c r="J1" s="482"/>
      <c r="K1" s="482"/>
      <c r="L1" s="482"/>
      <c r="M1" s="482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167"/>
      <c r="AA1" s="167"/>
      <c r="AB1" s="40"/>
      <c r="AC1" s="40"/>
      <c r="AD1" s="19" t="s">
        <v>468</v>
      </c>
    </row>
    <row r="2" spans="1:30" s="21" customFormat="1" ht="16.5">
      <c r="A2" s="479" t="s">
        <v>21</v>
      </c>
      <c r="B2" s="481" t="s">
        <v>9</v>
      </c>
      <c r="C2" s="479" t="s">
        <v>10</v>
      </c>
      <c r="D2" s="477" t="s">
        <v>11</v>
      </c>
      <c r="E2" s="478"/>
      <c r="F2" s="477" t="s">
        <v>12</v>
      </c>
      <c r="G2" s="478"/>
      <c r="H2" s="477" t="s">
        <v>22</v>
      </c>
      <c r="I2" s="478"/>
      <c r="J2" s="477" t="s">
        <v>23</v>
      </c>
      <c r="K2" s="478"/>
      <c r="L2" s="477" t="s">
        <v>24</v>
      </c>
      <c r="M2" s="478"/>
      <c r="N2" s="477" t="s">
        <v>13</v>
      </c>
      <c r="O2" s="478"/>
      <c r="P2" s="477" t="s">
        <v>25</v>
      </c>
      <c r="Q2" s="478"/>
      <c r="R2" s="477" t="s">
        <v>323</v>
      </c>
      <c r="S2" s="478"/>
      <c r="T2" s="477" t="s">
        <v>14</v>
      </c>
      <c r="U2" s="478"/>
      <c r="V2" s="477" t="s">
        <v>26</v>
      </c>
      <c r="W2" s="478"/>
      <c r="X2" s="477" t="s">
        <v>27</v>
      </c>
      <c r="Y2" s="478"/>
      <c r="Z2" s="477" t="s">
        <v>380</v>
      </c>
      <c r="AA2" s="478"/>
      <c r="AB2" s="477" t="s">
        <v>322</v>
      </c>
      <c r="AC2" s="478"/>
      <c r="AD2" s="16" t="s">
        <v>28</v>
      </c>
    </row>
    <row r="3" spans="1:30" s="21" customFormat="1" ht="16.5">
      <c r="A3" s="479"/>
      <c r="B3" s="481"/>
      <c r="C3" s="479"/>
      <c r="D3" s="475">
        <v>174039</v>
      </c>
      <c r="E3" s="476"/>
      <c r="F3" s="475">
        <v>163285</v>
      </c>
      <c r="G3" s="476"/>
      <c r="H3" s="475">
        <v>149755</v>
      </c>
      <c r="I3" s="476"/>
      <c r="J3" s="475">
        <v>138172</v>
      </c>
      <c r="K3" s="476"/>
      <c r="L3" s="475">
        <v>184490</v>
      </c>
      <c r="M3" s="476"/>
      <c r="N3" s="475">
        <v>143507</v>
      </c>
      <c r="O3" s="476"/>
      <c r="P3" s="475">
        <v>223084</v>
      </c>
      <c r="Q3" s="476"/>
      <c r="R3" s="475">
        <v>342661</v>
      </c>
      <c r="S3" s="476"/>
      <c r="T3" s="475">
        <v>176534</v>
      </c>
      <c r="U3" s="476"/>
      <c r="V3" s="475">
        <v>100936</v>
      </c>
      <c r="W3" s="476"/>
      <c r="X3" s="475">
        <v>83975</v>
      </c>
      <c r="Y3" s="476"/>
      <c r="Z3" s="475">
        <v>215253</v>
      </c>
      <c r="AA3" s="476"/>
      <c r="AB3" s="475">
        <v>194224</v>
      </c>
      <c r="AC3" s="476"/>
      <c r="AD3" s="16"/>
    </row>
    <row r="4" spans="1:30" s="21" customFormat="1" ht="16.5">
      <c r="A4" s="480"/>
      <c r="B4" s="481"/>
      <c r="C4" s="480"/>
      <c r="D4" s="477" t="s">
        <v>29</v>
      </c>
      <c r="E4" s="478"/>
      <c r="F4" s="477" t="s">
        <v>29</v>
      </c>
      <c r="G4" s="478"/>
      <c r="H4" s="477" t="s">
        <v>29</v>
      </c>
      <c r="I4" s="478"/>
      <c r="J4" s="477" t="s">
        <v>29</v>
      </c>
      <c r="K4" s="478"/>
      <c r="L4" s="477" t="s">
        <v>29</v>
      </c>
      <c r="M4" s="478"/>
      <c r="N4" s="477" t="s">
        <v>29</v>
      </c>
      <c r="O4" s="478"/>
      <c r="P4" s="477" t="s">
        <v>29</v>
      </c>
      <c r="Q4" s="478"/>
      <c r="R4" s="477" t="s">
        <v>29</v>
      </c>
      <c r="S4" s="478"/>
      <c r="T4" s="477" t="s">
        <v>29</v>
      </c>
      <c r="U4" s="478"/>
      <c r="V4" s="477" t="s">
        <v>29</v>
      </c>
      <c r="W4" s="478"/>
      <c r="X4" s="477" t="s">
        <v>29</v>
      </c>
      <c r="Y4" s="478"/>
      <c r="Z4" s="477" t="s">
        <v>29</v>
      </c>
      <c r="AA4" s="478"/>
      <c r="AB4" s="477" t="s">
        <v>29</v>
      </c>
      <c r="AC4" s="478"/>
      <c r="AD4" s="17"/>
    </row>
    <row r="5" spans="1:30" s="21" customFormat="1" ht="16.5">
      <c r="A5" s="17" t="s">
        <v>30</v>
      </c>
      <c r="B5" s="36" t="s">
        <v>39</v>
      </c>
      <c r="C5" s="18"/>
      <c r="D5" s="14"/>
      <c r="E5" s="11"/>
      <c r="F5" s="11"/>
      <c r="G5" s="15"/>
      <c r="H5" s="14"/>
      <c r="I5" s="15"/>
      <c r="J5" s="14"/>
      <c r="K5" s="15"/>
      <c r="L5" s="14"/>
      <c r="M5" s="15"/>
      <c r="N5" s="14"/>
      <c r="O5" s="15"/>
      <c r="P5" s="14"/>
      <c r="Q5" s="15"/>
      <c r="R5" s="14"/>
      <c r="S5" s="15"/>
      <c r="T5" s="14"/>
      <c r="U5" s="15"/>
      <c r="V5" s="14"/>
      <c r="W5" s="15"/>
      <c r="X5" s="14"/>
      <c r="Y5" s="15"/>
      <c r="Z5" s="163"/>
      <c r="AA5" s="164"/>
      <c r="AB5" s="28"/>
      <c r="AC5" s="29"/>
      <c r="AD5" s="17"/>
    </row>
    <row r="6" spans="1:30" s="21" customFormat="1" ht="16.5">
      <c r="A6" s="22">
        <v>1</v>
      </c>
      <c r="B6" s="35" t="s">
        <v>287</v>
      </c>
      <c r="C6" s="12">
        <v>1</v>
      </c>
      <c r="D6" s="464">
        <f>SUM(D12:Y12)*C6*40%</f>
        <v>3036621.4000000004</v>
      </c>
      <c r="E6" s="465"/>
      <c r="F6" s="465"/>
      <c r="G6" s="466"/>
      <c r="H6" s="462"/>
      <c r="I6" s="463"/>
      <c r="J6" s="462"/>
      <c r="K6" s="463"/>
      <c r="L6" s="462"/>
      <c r="M6" s="463"/>
      <c r="N6" s="462"/>
      <c r="O6" s="463"/>
      <c r="P6" s="462"/>
      <c r="Q6" s="463"/>
      <c r="R6" s="462"/>
      <c r="S6" s="463"/>
      <c r="T6" s="462"/>
      <c r="U6" s="463"/>
      <c r="V6" s="462"/>
      <c r="W6" s="463"/>
      <c r="X6" s="462"/>
      <c r="Y6" s="463"/>
      <c r="Z6" s="462"/>
      <c r="AA6" s="463"/>
      <c r="AB6" s="462"/>
      <c r="AC6" s="463"/>
      <c r="AD6" s="13"/>
    </row>
    <row r="7" spans="1:30" s="21" customFormat="1" ht="16.5">
      <c r="A7" s="22"/>
      <c r="B7" s="35" t="s">
        <v>31</v>
      </c>
      <c r="C7" s="12"/>
      <c r="D7" s="467"/>
      <c r="E7" s="468"/>
      <c r="F7" s="467">
        <v>2</v>
      </c>
      <c r="G7" s="468"/>
      <c r="H7" s="467">
        <v>7</v>
      </c>
      <c r="I7" s="468"/>
      <c r="J7" s="467"/>
      <c r="K7" s="468"/>
      <c r="L7" s="467"/>
      <c r="M7" s="468"/>
      <c r="N7" s="467"/>
      <c r="O7" s="468"/>
      <c r="P7" s="467"/>
      <c r="Q7" s="468"/>
      <c r="R7" s="467"/>
      <c r="S7" s="468"/>
      <c r="T7" s="467"/>
      <c r="U7" s="468"/>
      <c r="V7" s="467"/>
      <c r="W7" s="468"/>
      <c r="X7" s="467">
        <v>6</v>
      </c>
      <c r="Y7" s="468"/>
      <c r="Z7" s="467"/>
      <c r="AA7" s="468"/>
      <c r="AB7" s="467"/>
      <c r="AC7" s="468"/>
      <c r="AD7" s="13" t="s">
        <v>32</v>
      </c>
    </row>
    <row r="8" spans="1:30" s="21" customFormat="1" ht="16.5">
      <c r="A8" s="22"/>
      <c r="B8" s="35" t="s">
        <v>33</v>
      </c>
      <c r="C8" s="16"/>
      <c r="D8" s="467">
        <v>3.5</v>
      </c>
      <c r="E8" s="468"/>
      <c r="F8" s="467">
        <v>7</v>
      </c>
      <c r="G8" s="468"/>
      <c r="H8" s="467">
        <v>15</v>
      </c>
      <c r="I8" s="468"/>
      <c r="J8" s="467"/>
      <c r="K8" s="468"/>
      <c r="L8" s="467"/>
      <c r="M8" s="468"/>
      <c r="N8" s="467"/>
      <c r="O8" s="468"/>
      <c r="P8" s="467"/>
      <c r="Q8" s="468"/>
      <c r="R8" s="467"/>
      <c r="S8" s="468"/>
      <c r="T8" s="467"/>
      <c r="U8" s="468"/>
      <c r="V8" s="467"/>
      <c r="W8" s="468"/>
      <c r="X8" s="467">
        <v>4</v>
      </c>
      <c r="Y8" s="468"/>
      <c r="Z8" s="467"/>
      <c r="AA8" s="468"/>
      <c r="AB8" s="467"/>
      <c r="AC8" s="468"/>
      <c r="AD8" s="13"/>
    </row>
    <row r="9" spans="1:30" s="21" customFormat="1" ht="16.5">
      <c r="A9" s="22"/>
      <c r="B9" s="35" t="s">
        <v>34</v>
      </c>
      <c r="C9" s="16"/>
      <c r="D9" s="467">
        <v>5.5</v>
      </c>
      <c r="E9" s="468"/>
      <c r="F9" s="467">
        <v>9.5</v>
      </c>
      <c r="G9" s="468"/>
      <c r="H9" s="467">
        <v>5</v>
      </c>
      <c r="I9" s="468"/>
      <c r="J9" s="467"/>
      <c r="K9" s="468"/>
      <c r="L9" s="467"/>
      <c r="M9" s="468"/>
      <c r="N9" s="467"/>
      <c r="O9" s="468"/>
      <c r="P9" s="467"/>
      <c r="Q9" s="468"/>
      <c r="R9" s="467"/>
      <c r="S9" s="468"/>
      <c r="T9" s="467"/>
      <c r="U9" s="468"/>
      <c r="V9" s="467"/>
      <c r="W9" s="468"/>
      <c r="X9" s="467"/>
      <c r="Y9" s="468"/>
      <c r="Z9" s="467"/>
      <c r="AA9" s="468"/>
      <c r="AB9" s="467"/>
      <c r="AC9" s="468"/>
      <c r="AD9" s="13"/>
    </row>
    <row r="10" spans="1:30" s="21" customFormat="1" ht="16.5">
      <c r="A10" s="22"/>
      <c r="B10" s="35" t="s">
        <v>15</v>
      </c>
      <c r="C10" s="16"/>
      <c r="D10" s="467"/>
      <c r="E10" s="468"/>
      <c r="F10" s="467"/>
      <c r="G10" s="468"/>
      <c r="H10" s="467"/>
      <c r="I10" s="468"/>
      <c r="J10" s="467"/>
      <c r="K10" s="468"/>
      <c r="L10" s="467"/>
      <c r="M10" s="468"/>
      <c r="N10" s="467"/>
      <c r="O10" s="468"/>
      <c r="P10" s="467"/>
      <c r="Q10" s="468"/>
      <c r="R10" s="467"/>
      <c r="S10" s="468"/>
      <c r="T10" s="467"/>
      <c r="U10" s="468"/>
      <c r="V10" s="467"/>
      <c r="W10" s="468"/>
      <c r="X10" s="467"/>
      <c r="Y10" s="468"/>
      <c r="Z10" s="467"/>
      <c r="AA10" s="468"/>
      <c r="AB10" s="467"/>
      <c r="AC10" s="468"/>
      <c r="AD10" s="13" t="s">
        <v>16</v>
      </c>
    </row>
    <row r="11" spans="1:30" s="21" customFormat="1" ht="16.5">
      <c r="A11" s="22"/>
      <c r="B11" s="35" t="s">
        <v>17</v>
      </c>
      <c r="C11" s="16"/>
      <c r="D11" s="467">
        <f>SUM(D8:D10)</f>
        <v>9</v>
      </c>
      <c r="E11" s="468"/>
      <c r="F11" s="467">
        <f>SUM(F8:F10)</f>
        <v>16.5</v>
      </c>
      <c r="G11" s="468"/>
      <c r="H11" s="467">
        <f>SUM(H8:H10)</f>
        <v>20</v>
      </c>
      <c r="I11" s="468"/>
      <c r="J11" s="467"/>
      <c r="K11" s="468"/>
      <c r="L11" s="467"/>
      <c r="M11" s="468"/>
      <c r="N11" s="467"/>
      <c r="O11" s="468"/>
      <c r="P11" s="467"/>
      <c r="Q11" s="468"/>
      <c r="R11" s="467"/>
      <c r="S11" s="468"/>
      <c r="T11" s="467"/>
      <c r="U11" s="468"/>
      <c r="V11" s="467"/>
      <c r="W11" s="468"/>
      <c r="X11" s="467">
        <f>SUM(X8:X10)</f>
        <v>4</v>
      </c>
      <c r="Y11" s="468"/>
      <c r="Z11" s="467"/>
      <c r="AA11" s="468"/>
      <c r="AB11" s="467"/>
      <c r="AC11" s="468"/>
      <c r="AD11" s="13"/>
    </row>
    <row r="12" spans="1:30" s="21" customFormat="1" ht="16.5">
      <c r="A12" s="22"/>
      <c r="B12" s="35" t="s">
        <v>18</v>
      </c>
      <c r="C12" s="16"/>
      <c r="D12" s="462">
        <f>D11*D3</f>
        <v>1566351</v>
      </c>
      <c r="E12" s="463"/>
      <c r="F12" s="462">
        <f>F11*F3</f>
        <v>2694202.5</v>
      </c>
      <c r="G12" s="463"/>
      <c r="H12" s="462">
        <f>H11*H3</f>
        <v>2995100</v>
      </c>
      <c r="I12" s="463"/>
      <c r="J12" s="462"/>
      <c r="K12" s="463"/>
      <c r="L12" s="462"/>
      <c r="M12" s="463"/>
      <c r="N12" s="462"/>
      <c r="O12" s="463"/>
      <c r="P12" s="462"/>
      <c r="Q12" s="463"/>
      <c r="R12" s="462"/>
      <c r="S12" s="463"/>
      <c r="T12" s="462"/>
      <c r="U12" s="463"/>
      <c r="V12" s="462"/>
      <c r="W12" s="463"/>
      <c r="X12" s="462">
        <f>X11*X3</f>
        <v>335900</v>
      </c>
      <c r="Y12" s="463"/>
      <c r="Z12" s="462"/>
      <c r="AA12" s="463"/>
      <c r="AB12" s="462"/>
      <c r="AC12" s="463"/>
      <c r="AD12" s="13"/>
    </row>
    <row r="13" spans="1:30" s="21" customFormat="1" ht="16.5">
      <c r="A13" s="22">
        <v>2</v>
      </c>
      <c r="B13" s="35" t="s">
        <v>47</v>
      </c>
      <c r="C13" s="12">
        <v>1</v>
      </c>
      <c r="D13" s="464">
        <f>SUM(D17:Y17)*C13*40%*150%</f>
        <v>695592</v>
      </c>
      <c r="E13" s="465"/>
      <c r="F13" s="465"/>
      <c r="G13" s="466"/>
      <c r="H13" s="462"/>
      <c r="I13" s="463"/>
      <c r="J13" s="462"/>
      <c r="K13" s="463"/>
      <c r="L13" s="462"/>
      <c r="M13" s="463"/>
      <c r="N13" s="462"/>
      <c r="O13" s="463"/>
      <c r="P13" s="462"/>
      <c r="Q13" s="463"/>
      <c r="R13" s="462"/>
      <c r="S13" s="463"/>
      <c r="T13" s="462"/>
      <c r="U13" s="463"/>
      <c r="V13" s="462"/>
      <c r="W13" s="463"/>
      <c r="X13" s="462"/>
      <c r="Y13" s="463"/>
      <c r="Z13" s="462"/>
      <c r="AA13" s="463"/>
      <c r="AB13" s="462"/>
      <c r="AC13" s="463"/>
      <c r="AD13" s="13" t="s">
        <v>290</v>
      </c>
    </row>
    <row r="14" spans="1:30" s="21" customFormat="1" ht="16.5">
      <c r="A14" s="22"/>
      <c r="B14" s="35" t="s">
        <v>33</v>
      </c>
      <c r="C14" s="44"/>
      <c r="D14" s="467"/>
      <c r="E14" s="468"/>
      <c r="F14" s="467">
        <v>2</v>
      </c>
      <c r="G14" s="468"/>
      <c r="H14" s="467">
        <v>5</v>
      </c>
      <c r="I14" s="468"/>
      <c r="J14" s="467"/>
      <c r="K14" s="468"/>
      <c r="L14" s="467"/>
      <c r="M14" s="468"/>
      <c r="N14" s="467"/>
      <c r="O14" s="468"/>
      <c r="P14" s="467"/>
      <c r="Q14" s="468"/>
      <c r="R14" s="467"/>
      <c r="S14" s="468"/>
      <c r="T14" s="467"/>
      <c r="U14" s="468"/>
      <c r="V14" s="467"/>
      <c r="W14" s="468"/>
      <c r="X14" s="467">
        <v>1</v>
      </c>
      <c r="Y14" s="468"/>
      <c r="Z14" s="467"/>
      <c r="AA14" s="468"/>
      <c r="AB14" s="467"/>
      <c r="AC14" s="468"/>
      <c r="AD14" s="13" t="s">
        <v>299</v>
      </c>
    </row>
    <row r="15" spans="1:30" s="21" customFormat="1" ht="16.5">
      <c r="A15" s="22"/>
      <c r="B15" s="35" t="s">
        <v>48</v>
      </c>
      <c r="C15" s="44"/>
      <c r="D15" s="467"/>
      <c r="E15" s="468"/>
      <c r="F15" s="467"/>
      <c r="G15" s="468"/>
      <c r="H15" s="467"/>
      <c r="I15" s="468"/>
      <c r="J15" s="467"/>
      <c r="K15" s="468"/>
      <c r="L15" s="467"/>
      <c r="M15" s="468"/>
      <c r="N15" s="467"/>
      <c r="O15" s="468"/>
      <c r="P15" s="467"/>
      <c r="Q15" s="468"/>
      <c r="R15" s="467"/>
      <c r="S15" s="468"/>
      <c r="T15" s="467"/>
      <c r="U15" s="468"/>
      <c r="V15" s="467"/>
      <c r="W15" s="468"/>
      <c r="X15" s="467"/>
      <c r="Y15" s="468"/>
      <c r="Z15" s="467"/>
      <c r="AA15" s="468"/>
      <c r="AB15" s="467"/>
      <c r="AC15" s="468"/>
      <c r="AD15" s="13" t="s">
        <v>291</v>
      </c>
    </row>
    <row r="16" spans="1:30" s="21" customFormat="1" ht="16.5">
      <c r="A16" s="22"/>
      <c r="B16" s="35" t="s">
        <v>17</v>
      </c>
      <c r="C16" s="44"/>
      <c r="D16" s="467"/>
      <c r="E16" s="468"/>
      <c r="F16" s="467">
        <f>SUM(F14:G15)</f>
        <v>2</v>
      </c>
      <c r="G16" s="468"/>
      <c r="H16" s="467">
        <f>SUM(H14:I15)</f>
        <v>5</v>
      </c>
      <c r="I16" s="468"/>
      <c r="J16" s="467"/>
      <c r="K16" s="468"/>
      <c r="L16" s="467"/>
      <c r="M16" s="468"/>
      <c r="N16" s="467"/>
      <c r="O16" s="468"/>
      <c r="P16" s="467"/>
      <c r="Q16" s="468"/>
      <c r="R16" s="467"/>
      <c r="S16" s="468"/>
      <c r="T16" s="467"/>
      <c r="U16" s="468"/>
      <c r="V16" s="467"/>
      <c r="W16" s="468"/>
      <c r="X16" s="467">
        <f>SUM(X14:Y15)</f>
        <v>1</v>
      </c>
      <c r="Y16" s="468"/>
      <c r="Z16" s="467"/>
      <c r="AA16" s="468"/>
      <c r="AB16" s="467"/>
      <c r="AC16" s="468"/>
      <c r="AD16" s="13"/>
    </row>
    <row r="17" spans="1:30" s="21" customFormat="1" ht="16.5">
      <c r="A17" s="22"/>
      <c r="B17" s="35" t="s">
        <v>18</v>
      </c>
      <c r="C17" s="44"/>
      <c r="D17" s="462"/>
      <c r="E17" s="463"/>
      <c r="F17" s="462">
        <f>F16*F3</f>
        <v>326570</v>
      </c>
      <c r="G17" s="463"/>
      <c r="H17" s="462">
        <f>H16*H3</f>
        <v>748775</v>
      </c>
      <c r="I17" s="463"/>
      <c r="J17" s="462"/>
      <c r="K17" s="463"/>
      <c r="L17" s="462"/>
      <c r="M17" s="463"/>
      <c r="N17" s="462"/>
      <c r="O17" s="463"/>
      <c r="P17" s="462"/>
      <c r="Q17" s="463"/>
      <c r="R17" s="462"/>
      <c r="S17" s="463"/>
      <c r="T17" s="462"/>
      <c r="U17" s="463"/>
      <c r="V17" s="462"/>
      <c r="W17" s="463"/>
      <c r="X17" s="462">
        <f>X16*X3</f>
        <v>83975</v>
      </c>
      <c r="Y17" s="463"/>
      <c r="Z17" s="462"/>
      <c r="AA17" s="463"/>
      <c r="AB17" s="462"/>
      <c r="AC17" s="463"/>
      <c r="AD17" s="13"/>
    </row>
    <row r="18" spans="1:30" s="21" customFormat="1" ht="16.5">
      <c r="A18" s="23" t="s">
        <v>298</v>
      </c>
      <c r="B18" s="35" t="s">
        <v>293</v>
      </c>
      <c r="C18" s="155">
        <v>1</v>
      </c>
      <c r="D18" s="464">
        <f>(F21+H21+X21+D21)*40%*150%</f>
        <v>292247.40000000002</v>
      </c>
      <c r="E18" s="471"/>
      <c r="F18" s="471"/>
      <c r="G18" s="472"/>
      <c r="H18" s="153"/>
      <c r="I18" s="154"/>
      <c r="J18" s="153"/>
      <c r="K18" s="154"/>
      <c r="L18" s="153"/>
      <c r="M18" s="154"/>
      <c r="N18" s="153"/>
      <c r="O18" s="154"/>
      <c r="P18" s="153"/>
      <c r="Q18" s="154"/>
      <c r="R18" s="153"/>
      <c r="S18" s="154"/>
      <c r="T18" s="153"/>
      <c r="U18" s="154"/>
      <c r="V18" s="153"/>
      <c r="W18" s="154"/>
      <c r="X18" s="153"/>
      <c r="Y18" s="154"/>
      <c r="Z18" s="161"/>
      <c r="AA18" s="162"/>
      <c r="AB18" s="153"/>
      <c r="AC18" s="154"/>
      <c r="AD18" s="13" t="s">
        <v>294</v>
      </c>
    </row>
    <row r="19" spans="1:30" s="21" customFormat="1" ht="16.5">
      <c r="A19" s="22"/>
      <c r="B19" s="35" t="s">
        <v>295</v>
      </c>
      <c r="C19" s="155"/>
      <c r="D19" s="473">
        <v>1</v>
      </c>
      <c r="E19" s="474"/>
      <c r="F19" s="473">
        <v>1</v>
      </c>
      <c r="G19" s="474"/>
      <c r="H19" s="473">
        <v>1</v>
      </c>
      <c r="I19" s="474"/>
      <c r="J19" s="473"/>
      <c r="K19" s="474"/>
      <c r="L19" s="473"/>
      <c r="M19" s="474"/>
      <c r="N19" s="473"/>
      <c r="O19" s="474"/>
      <c r="P19" s="473"/>
      <c r="Q19" s="474"/>
      <c r="R19" s="473"/>
      <c r="S19" s="474"/>
      <c r="T19" s="473"/>
      <c r="U19" s="474"/>
      <c r="V19" s="473"/>
      <c r="W19" s="474"/>
      <c r="X19" s="473"/>
      <c r="Y19" s="474"/>
      <c r="Z19" s="467"/>
      <c r="AA19" s="468"/>
      <c r="AB19" s="467"/>
      <c r="AC19" s="468"/>
      <c r="AD19" s="13" t="s">
        <v>299</v>
      </c>
    </row>
    <row r="20" spans="1:30" s="21" customFormat="1" ht="16.5">
      <c r="A20" s="23"/>
      <c r="B20" s="35" t="s">
        <v>296</v>
      </c>
      <c r="C20" s="155"/>
      <c r="D20" s="467">
        <f>SUM(D19)</f>
        <v>1</v>
      </c>
      <c r="E20" s="468"/>
      <c r="F20" s="467">
        <f>SUM(F19:G19)</f>
        <v>1</v>
      </c>
      <c r="G20" s="468"/>
      <c r="H20" s="467">
        <f>SUM(H19:I19)</f>
        <v>1</v>
      </c>
      <c r="I20" s="468"/>
      <c r="J20" s="467"/>
      <c r="K20" s="468"/>
      <c r="L20" s="467"/>
      <c r="M20" s="468"/>
      <c r="N20" s="467"/>
      <c r="O20" s="468"/>
      <c r="P20" s="467"/>
      <c r="Q20" s="468"/>
      <c r="R20" s="467"/>
      <c r="S20" s="468"/>
      <c r="T20" s="467"/>
      <c r="U20" s="468"/>
      <c r="V20" s="467"/>
      <c r="W20" s="468"/>
      <c r="X20" s="467"/>
      <c r="Y20" s="468"/>
      <c r="Z20" s="467"/>
      <c r="AA20" s="468"/>
      <c r="AB20" s="467"/>
      <c r="AC20" s="468"/>
      <c r="AD20" s="13"/>
    </row>
    <row r="21" spans="1:30" s="21" customFormat="1" ht="16.5">
      <c r="A21" s="23"/>
      <c r="B21" s="35" t="s">
        <v>297</v>
      </c>
      <c r="C21" s="155"/>
      <c r="D21" s="460">
        <f>D20*D3</f>
        <v>174039</v>
      </c>
      <c r="E21" s="461"/>
      <c r="F21" s="460">
        <f>F20*F3</f>
        <v>163285</v>
      </c>
      <c r="G21" s="461"/>
      <c r="H21" s="460">
        <f>H20*H3</f>
        <v>149755</v>
      </c>
      <c r="I21" s="461"/>
      <c r="J21" s="460">
        <f>J20*J3</f>
        <v>0</v>
      </c>
      <c r="K21" s="461"/>
      <c r="L21" s="460">
        <f>L20*L3</f>
        <v>0</v>
      </c>
      <c r="M21" s="461"/>
      <c r="N21" s="460">
        <f>N20*N3</f>
        <v>0</v>
      </c>
      <c r="O21" s="461"/>
      <c r="P21" s="460">
        <f>P20*P3</f>
        <v>0</v>
      </c>
      <c r="Q21" s="461"/>
      <c r="R21" s="460">
        <f>R20*R3</f>
        <v>0</v>
      </c>
      <c r="S21" s="461"/>
      <c r="T21" s="460">
        <f>T20*T3</f>
        <v>0</v>
      </c>
      <c r="U21" s="461"/>
      <c r="V21" s="460">
        <f>V20*V3</f>
        <v>0</v>
      </c>
      <c r="W21" s="461"/>
      <c r="X21" s="460">
        <f>X20*X3</f>
        <v>0</v>
      </c>
      <c r="Y21" s="461"/>
      <c r="Z21" s="462"/>
      <c r="AA21" s="463"/>
      <c r="AB21" s="462"/>
      <c r="AC21" s="463"/>
      <c r="AD21" s="13"/>
    </row>
    <row r="22" spans="1:30" s="21" customFormat="1" ht="16.5">
      <c r="A22" s="23" t="s">
        <v>292</v>
      </c>
      <c r="B22" s="35" t="s">
        <v>300</v>
      </c>
      <c r="C22" s="155">
        <v>1</v>
      </c>
      <c r="D22" s="464">
        <f>(F25+H25+X25+D25)*40%/10</f>
        <v>25665.514800000001</v>
      </c>
      <c r="E22" s="471"/>
      <c r="F22" s="471"/>
      <c r="G22" s="472"/>
      <c r="H22" s="153"/>
      <c r="I22" s="154"/>
      <c r="J22" s="153"/>
      <c r="K22" s="154"/>
      <c r="L22" s="153"/>
      <c r="M22" s="154"/>
      <c r="N22" s="153"/>
      <c r="O22" s="154"/>
      <c r="P22" s="153"/>
      <c r="Q22" s="154"/>
      <c r="R22" s="153"/>
      <c r="S22" s="154"/>
      <c r="T22" s="153"/>
      <c r="U22" s="154"/>
      <c r="V22" s="153"/>
      <c r="W22" s="154"/>
      <c r="X22" s="153"/>
      <c r="Y22" s="154"/>
      <c r="Z22" s="161"/>
      <c r="AA22" s="162"/>
      <c r="AB22" s="153"/>
      <c r="AC22" s="154"/>
      <c r="AD22" s="13" t="s">
        <v>302</v>
      </c>
    </row>
    <row r="23" spans="1:30" s="21" customFormat="1" ht="16.5">
      <c r="A23" s="22"/>
      <c r="B23" s="35" t="s">
        <v>303</v>
      </c>
      <c r="C23" s="155"/>
      <c r="D23" s="483">
        <v>2.08</v>
      </c>
      <c r="E23" s="484"/>
      <c r="F23" s="483"/>
      <c r="G23" s="484"/>
      <c r="H23" s="483"/>
      <c r="I23" s="484"/>
      <c r="J23" s="483"/>
      <c r="K23" s="484"/>
      <c r="L23" s="483">
        <v>4.17</v>
      </c>
      <c r="M23" s="484"/>
      <c r="N23" s="483"/>
      <c r="O23" s="484"/>
      <c r="P23" s="483"/>
      <c r="Q23" s="484"/>
      <c r="R23" s="483"/>
      <c r="S23" s="484"/>
      <c r="T23" s="483">
        <v>3.33</v>
      </c>
      <c r="U23" s="484"/>
      <c r="V23" s="473"/>
      <c r="W23" s="474"/>
      <c r="X23" s="483">
        <v>3.33</v>
      </c>
      <c r="Y23" s="484"/>
      <c r="Z23" s="467"/>
      <c r="AA23" s="468"/>
      <c r="AB23" s="467"/>
      <c r="AC23" s="468"/>
      <c r="AD23" s="13"/>
    </row>
    <row r="24" spans="1:30" s="21" customFormat="1" ht="16.5">
      <c r="A24" s="23"/>
      <c r="B24" s="35" t="s">
        <v>296</v>
      </c>
      <c r="C24" s="155"/>
      <c r="D24" s="469">
        <f>SUM(D23)</f>
        <v>2.08</v>
      </c>
      <c r="E24" s="470"/>
      <c r="F24" s="469"/>
      <c r="G24" s="470"/>
      <c r="H24" s="469"/>
      <c r="I24" s="470"/>
      <c r="J24" s="469"/>
      <c r="K24" s="470"/>
      <c r="L24" s="469">
        <f>SUM(L23)</f>
        <v>4.17</v>
      </c>
      <c r="M24" s="470"/>
      <c r="N24" s="469"/>
      <c r="O24" s="470"/>
      <c r="P24" s="469"/>
      <c r="Q24" s="470"/>
      <c r="R24" s="469"/>
      <c r="S24" s="470"/>
      <c r="T24" s="469">
        <f>SUM(T23)</f>
        <v>3.33</v>
      </c>
      <c r="U24" s="470"/>
      <c r="V24" s="469"/>
      <c r="W24" s="470"/>
      <c r="X24" s="469">
        <f>SUM(X23)</f>
        <v>3.33</v>
      </c>
      <c r="Y24" s="470"/>
      <c r="Z24" s="467"/>
      <c r="AA24" s="468"/>
      <c r="AB24" s="467"/>
      <c r="AC24" s="468"/>
      <c r="AD24" s="13" t="s">
        <v>301</v>
      </c>
    </row>
    <row r="25" spans="1:30" s="21" customFormat="1" ht="16.5">
      <c r="A25" s="23"/>
      <c r="B25" s="35" t="s">
        <v>297</v>
      </c>
      <c r="C25" s="155"/>
      <c r="D25" s="460">
        <f>D24*D3</f>
        <v>362001.12</v>
      </c>
      <c r="E25" s="461"/>
      <c r="F25" s="460">
        <f>F24*F3</f>
        <v>0</v>
      </c>
      <c r="G25" s="461"/>
      <c r="H25" s="460">
        <f>H24*H3</f>
        <v>0</v>
      </c>
      <c r="I25" s="461"/>
      <c r="J25" s="460">
        <f>J24*J3</f>
        <v>0</v>
      </c>
      <c r="K25" s="461"/>
      <c r="L25" s="460">
        <f>L24*L3</f>
        <v>769323.29999999993</v>
      </c>
      <c r="M25" s="461"/>
      <c r="N25" s="460">
        <f>N24*N3</f>
        <v>0</v>
      </c>
      <c r="O25" s="461"/>
      <c r="P25" s="460">
        <f>P24*P3</f>
        <v>0</v>
      </c>
      <c r="Q25" s="461"/>
      <c r="R25" s="460">
        <f>R24*R3</f>
        <v>0</v>
      </c>
      <c r="S25" s="461"/>
      <c r="T25" s="460">
        <f>T24*T3</f>
        <v>587858.22</v>
      </c>
      <c r="U25" s="461"/>
      <c r="V25" s="460">
        <f>V24*V3</f>
        <v>0</v>
      </c>
      <c r="W25" s="461"/>
      <c r="X25" s="460">
        <f>X24*X3</f>
        <v>279636.75</v>
      </c>
      <c r="Y25" s="461"/>
      <c r="Z25" s="462"/>
      <c r="AA25" s="463"/>
      <c r="AB25" s="462"/>
      <c r="AC25" s="463"/>
      <c r="AD25" s="13"/>
    </row>
    <row r="26" spans="1:30" s="21" customFormat="1" ht="16.5">
      <c r="A26" s="23" t="s">
        <v>304</v>
      </c>
      <c r="B26" s="35" t="s">
        <v>305</v>
      </c>
      <c r="C26" s="155">
        <v>1</v>
      </c>
      <c r="D26" s="464">
        <f>SUM(D29:Y29)*C26*40%/10*260%</f>
        <v>4640.1472000000003</v>
      </c>
      <c r="E26" s="471"/>
      <c r="F26" s="471"/>
      <c r="G26" s="472"/>
      <c r="H26" s="153"/>
      <c r="I26" s="154"/>
      <c r="J26" s="153"/>
      <c r="K26" s="154"/>
      <c r="L26" s="153"/>
      <c r="M26" s="154"/>
      <c r="N26" s="153"/>
      <c r="O26" s="154"/>
      <c r="P26" s="153"/>
      <c r="Q26" s="154"/>
      <c r="R26" s="153"/>
      <c r="S26" s="154"/>
      <c r="T26" s="153"/>
      <c r="U26" s="154"/>
      <c r="V26" s="153"/>
      <c r="W26" s="154"/>
      <c r="X26" s="153"/>
      <c r="Y26" s="154"/>
      <c r="Z26" s="161"/>
      <c r="AA26" s="162"/>
      <c r="AB26" s="153"/>
      <c r="AC26" s="154"/>
      <c r="AD26" s="13" t="s">
        <v>307</v>
      </c>
    </row>
    <row r="27" spans="1:30" s="21" customFormat="1" ht="16.5">
      <c r="A27" s="23"/>
      <c r="B27" s="35" t="s">
        <v>295</v>
      </c>
      <c r="C27" s="155"/>
      <c r="D27" s="483"/>
      <c r="E27" s="484"/>
      <c r="F27" s="483"/>
      <c r="G27" s="484"/>
      <c r="H27" s="483"/>
      <c r="I27" s="484"/>
      <c r="J27" s="483"/>
      <c r="K27" s="484"/>
      <c r="L27" s="483"/>
      <c r="M27" s="484"/>
      <c r="N27" s="483"/>
      <c r="O27" s="484"/>
      <c r="P27" s="483">
        <v>0.2</v>
      </c>
      <c r="Q27" s="484"/>
      <c r="R27" s="483"/>
      <c r="S27" s="484"/>
      <c r="T27" s="483"/>
      <c r="U27" s="484"/>
      <c r="V27" s="473"/>
      <c r="W27" s="474"/>
      <c r="X27" s="483"/>
      <c r="Y27" s="484"/>
      <c r="Z27" s="467"/>
      <c r="AA27" s="468"/>
      <c r="AB27" s="467"/>
      <c r="AC27" s="468"/>
      <c r="AD27" s="13" t="s">
        <v>308</v>
      </c>
    </row>
    <row r="28" spans="1:30" s="21" customFormat="1" ht="16.5">
      <c r="A28" s="23"/>
      <c r="B28" s="35" t="s">
        <v>306</v>
      </c>
      <c r="C28" s="155"/>
      <c r="D28" s="469"/>
      <c r="E28" s="470"/>
      <c r="F28" s="469"/>
      <c r="G28" s="470"/>
      <c r="H28" s="469"/>
      <c r="I28" s="470"/>
      <c r="J28" s="469"/>
      <c r="K28" s="470"/>
      <c r="L28" s="469"/>
      <c r="M28" s="470"/>
      <c r="N28" s="469"/>
      <c r="O28" s="470"/>
      <c r="P28" s="469">
        <f>SUM(P27)</f>
        <v>0.2</v>
      </c>
      <c r="Q28" s="470"/>
      <c r="R28" s="469"/>
      <c r="S28" s="470"/>
      <c r="T28" s="469"/>
      <c r="U28" s="470"/>
      <c r="V28" s="469"/>
      <c r="W28" s="470"/>
      <c r="X28" s="469"/>
      <c r="Y28" s="470"/>
      <c r="Z28" s="467"/>
      <c r="AA28" s="468"/>
      <c r="AB28" s="467"/>
      <c r="AC28" s="468"/>
      <c r="AD28" s="13" t="s">
        <v>301</v>
      </c>
    </row>
    <row r="29" spans="1:30" s="21" customFormat="1" ht="16.5">
      <c r="A29" s="23"/>
      <c r="B29" s="35" t="s">
        <v>297</v>
      </c>
      <c r="C29" s="155"/>
      <c r="D29" s="460">
        <f>D28*D7</f>
        <v>0</v>
      </c>
      <c r="E29" s="461"/>
      <c r="F29" s="460">
        <f>F28*F7</f>
        <v>0</v>
      </c>
      <c r="G29" s="461"/>
      <c r="H29" s="460">
        <f>H28*H7</f>
        <v>0</v>
      </c>
      <c r="I29" s="461"/>
      <c r="J29" s="460">
        <f>J28*J7</f>
        <v>0</v>
      </c>
      <c r="K29" s="461"/>
      <c r="L29" s="460">
        <f>L28*L7</f>
        <v>0</v>
      </c>
      <c r="M29" s="461"/>
      <c r="N29" s="460">
        <f>N28*N7</f>
        <v>0</v>
      </c>
      <c r="O29" s="461"/>
      <c r="P29" s="460">
        <f>P28*P3</f>
        <v>44616.800000000003</v>
      </c>
      <c r="Q29" s="461"/>
      <c r="R29" s="460">
        <f>R28*R7</f>
        <v>0</v>
      </c>
      <c r="S29" s="461"/>
      <c r="T29" s="460">
        <f>T28*T7</f>
        <v>0</v>
      </c>
      <c r="U29" s="461"/>
      <c r="V29" s="460">
        <f>V28*V7</f>
        <v>0</v>
      </c>
      <c r="W29" s="461"/>
      <c r="X29" s="460">
        <f>X28*X7</f>
        <v>0</v>
      </c>
      <c r="Y29" s="461"/>
      <c r="Z29" s="462"/>
      <c r="AA29" s="463"/>
      <c r="AB29" s="462"/>
      <c r="AC29" s="463"/>
      <c r="AD29" s="13"/>
    </row>
    <row r="30" spans="1:30" s="21" customFormat="1" ht="16.5">
      <c r="A30" s="23" t="s">
        <v>309</v>
      </c>
      <c r="B30" s="35" t="s">
        <v>310</v>
      </c>
      <c r="C30" s="155">
        <v>1</v>
      </c>
      <c r="D30" s="464">
        <f>SUM(D33:Y33)*C30*40%/10</f>
        <v>4372.4464000000007</v>
      </c>
      <c r="E30" s="471"/>
      <c r="F30" s="471"/>
      <c r="G30" s="472"/>
      <c r="H30" s="153"/>
      <c r="I30" s="154"/>
      <c r="J30" s="153"/>
      <c r="K30" s="154"/>
      <c r="L30" s="153"/>
      <c r="M30" s="154"/>
      <c r="N30" s="153"/>
      <c r="O30" s="154"/>
      <c r="P30" s="153"/>
      <c r="Q30" s="154"/>
      <c r="R30" s="153"/>
      <c r="S30" s="154"/>
      <c r="T30" s="153"/>
      <c r="U30" s="154"/>
      <c r="V30" s="153"/>
      <c r="W30" s="154"/>
      <c r="X30" s="153"/>
      <c r="Y30" s="154"/>
      <c r="Z30" s="161"/>
      <c r="AA30" s="162"/>
      <c r="AB30" s="153"/>
      <c r="AC30" s="154"/>
      <c r="AD30" s="13" t="s">
        <v>313</v>
      </c>
    </row>
    <row r="31" spans="1:30" s="21" customFormat="1" ht="16.5">
      <c r="A31" s="23"/>
      <c r="B31" s="35" t="s">
        <v>295</v>
      </c>
      <c r="C31" s="155"/>
      <c r="D31" s="483"/>
      <c r="E31" s="484"/>
      <c r="F31" s="483"/>
      <c r="G31" s="484"/>
      <c r="H31" s="483"/>
      <c r="I31" s="484"/>
      <c r="J31" s="483"/>
      <c r="K31" s="484"/>
      <c r="L31" s="483"/>
      <c r="M31" s="484"/>
      <c r="N31" s="483"/>
      <c r="O31" s="484"/>
      <c r="P31" s="483">
        <v>0.49</v>
      </c>
      <c r="Q31" s="484"/>
      <c r="R31" s="483"/>
      <c r="S31" s="484"/>
      <c r="T31" s="483"/>
      <c r="U31" s="484"/>
      <c r="V31" s="473"/>
      <c r="W31" s="474"/>
      <c r="X31" s="483"/>
      <c r="Y31" s="484"/>
      <c r="Z31" s="467"/>
      <c r="AA31" s="468"/>
      <c r="AB31" s="467"/>
      <c r="AC31" s="468"/>
      <c r="AD31" s="13"/>
    </row>
    <row r="32" spans="1:30" s="21" customFormat="1" ht="16.5">
      <c r="A32" s="23"/>
      <c r="B32" s="35" t="s">
        <v>306</v>
      </c>
      <c r="C32" s="155"/>
      <c r="D32" s="469"/>
      <c r="E32" s="470"/>
      <c r="F32" s="469"/>
      <c r="G32" s="470"/>
      <c r="H32" s="469"/>
      <c r="I32" s="470"/>
      <c r="J32" s="469"/>
      <c r="K32" s="470"/>
      <c r="L32" s="469"/>
      <c r="M32" s="470"/>
      <c r="N32" s="469"/>
      <c r="O32" s="470"/>
      <c r="P32" s="469">
        <f>SUM(P31)</f>
        <v>0.49</v>
      </c>
      <c r="Q32" s="470"/>
      <c r="R32" s="469"/>
      <c r="S32" s="470"/>
      <c r="T32" s="469"/>
      <c r="U32" s="470"/>
      <c r="V32" s="469"/>
      <c r="W32" s="470"/>
      <c r="X32" s="469"/>
      <c r="Y32" s="470"/>
      <c r="Z32" s="467"/>
      <c r="AA32" s="468"/>
      <c r="AB32" s="467"/>
      <c r="AC32" s="468"/>
      <c r="AD32" s="13" t="s">
        <v>301</v>
      </c>
    </row>
    <row r="33" spans="1:30" s="21" customFormat="1" ht="16.5">
      <c r="A33" s="23"/>
      <c r="B33" s="35" t="s">
        <v>297</v>
      </c>
      <c r="C33" s="155"/>
      <c r="D33" s="460">
        <f>D32*D3</f>
        <v>0</v>
      </c>
      <c r="E33" s="461"/>
      <c r="F33" s="460">
        <f>F32*F3</f>
        <v>0</v>
      </c>
      <c r="G33" s="461"/>
      <c r="H33" s="460">
        <f>H32*H3</f>
        <v>0</v>
      </c>
      <c r="I33" s="461"/>
      <c r="J33" s="460">
        <f>J32*J3</f>
        <v>0</v>
      </c>
      <c r="K33" s="461"/>
      <c r="L33" s="460">
        <f>L32*L3</f>
        <v>0</v>
      </c>
      <c r="M33" s="461"/>
      <c r="N33" s="460">
        <f>N32*N3</f>
        <v>0</v>
      </c>
      <c r="O33" s="461"/>
      <c r="P33" s="460">
        <f>P32*P3</f>
        <v>109311.16</v>
      </c>
      <c r="Q33" s="461"/>
      <c r="R33" s="460">
        <f>R32*R3</f>
        <v>0</v>
      </c>
      <c r="S33" s="461"/>
      <c r="T33" s="460">
        <f>T32*T3</f>
        <v>0</v>
      </c>
      <c r="U33" s="461"/>
      <c r="V33" s="460">
        <f>V32*V3</f>
        <v>0</v>
      </c>
      <c r="W33" s="461"/>
      <c r="X33" s="460">
        <f>X32*X3</f>
        <v>0</v>
      </c>
      <c r="Y33" s="461"/>
      <c r="Z33" s="462"/>
      <c r="AA33" s="463"/>
      <c r="AB33" s="462"/>
      <c r="AC33" s="463"/>
      <c r="AD33" s="13"/>
    </row>
    <row r="34" spans="1:30" s="21" customFormat="1" ht="16.5">
      <c r="A34" s="23" t="s">
        <v>311</v>
      </c>
      <c r="B34" s="35" t="s">
        <v>312</v>
      </c>
      <c r="C34" s="155">
        <v>1</v>
      </c>
      <c r="D34" s="464">
        <f>SUM(D37:Y37)*C34*40%/10</f>
        <v>3212.4096</v>
      </c>
      <c r="E34" s="471"/>
      <c r="F34" s="471"/>
      <c r="G34" s="472"/>
      <c r="H34" s="153"/>
      <c r="I34" s="154"/>
      <c r="J34" s="153"/>
      <c r="K34" s="154"/>
      <c r="L34" s="153"/>
      <c r="M34" s="154"/>
      <c r="N34" s="153"/>
      <c r="O34" s="154"/>
      <c r="P34" s="153"/>
      <c r="Q34" s="154"/>
      <c r="R34" s="153"/>
      <c r="S34" s="154"/>
      <c r="T34" s="153"/>
      <c r="U34" s="154"/>
      <c r="V34" s="153"/>
      <c r="W34" s="154"/>
      <c r="X34" s="153"/>
      <c r="Y34" s="154"/>
      <c r="Z34" s="161"/>
      <c r="AA34" s="162"/>
      <c r="AB34" s="153"/>
      <c r="AC34" s="154"/>
      <c r="AD34" s="13" t="s">
        <v>313</v>
      </c>
    </row>
    <row r="35" spans="1:30" s="21" customFormat="1" ht="16.5">
      <c r="A35" s="23"/>
      <c r="B35" s="35" t="s">
        <v>295</v>
      </c>
      <c r="C35" s="155"/>
      <c r="D35" s="483"/>
      <c r="E35" s="484"/>
      <c r="F35" s="483"/>
      <c r="G35" s="484"/>
      <c r="H35" s="483"/>
      <c r="I35" s="484"/>
      <c r="J35" s="483"/>
      <c r="K35" s="484"/>
      <c r="L35" s="483"/>
      <c r="M35" s="484"/>
      <c r="N35" s="483"/>
      <c r="O35" s="484"/>
      <c r="P35" s="483">
        <v>0.36</v>
      </c>
      <c r="Q35" s="484"/>
      <c r="R35" s="483"/>
      <c r="S35" s="484"/>
      <c r="T35" s="483"/>
      <c r="U35" s="484"/>
      <c r="V35" s="473"/>
      <c r="W35" s="474"/>
      <c r="X35" s="483"/>
      <c r="Y35" s="484"/>
      <c r="Z35" s="467"/>
      <c r="AA35" s="468"/>
      <c r="AB35" s="467"/>
      <c r="AC35" s="468"/>
      <c r="AD35" s="13"/>
    </row>
    <row r="36" spans="1:30" s="21" customFormat="1" ht="16.5">
      <c r="A36" s="23"/>
      <c r="B36" s="35" t="s">
        <v>306</v>
      </c>
      <c r="C36" s="155"/>
      <c r="D36" s="469"/>
      <c r="E36" s="470"/>
      <c r="F36" s="469"/>
      <c r="G36" s="470"/>
      <c r="H36" s="469"/>
      <c r="I36" s="470"/>
      <c r="J36" s="469"/>
      <c r="K36" s="470"/>
      <c r="L36" s="469"/>
      <c r="M36" s="470"/>
      <c r="N36" s="469"/>
      <c r="O36" s="470"/>
      <c r="P36" s="469">
        <f>SUM(P35)</f>
        <v>0.36</v>
      </c>
      <c r="Q36" s="470"/>
      <c r="R36" s="469"/>
      <c r="S36" s="470"/>
      <c r="T36" s="469"/>
      <c r="U36" s="470"/>
      <c r="V36" s="469"/>
      <c r="W36" s="470"/>
      <c r="X36" s="469"/>
      <c r="Y36" s="470"/>
      <c r="Z36" s="467"/>
      <c r="AA36" s="468"/>
      <c r="AB36" s="467"/>
      <c r="AC36" s="468"/>
      <c r="AD36" s="13" t="s">
        <v>301</v>
      </c>
    </row>
    <row r="37" spans="1:30" s="21" customFormat="1" ht="16.5">
      <c r="A37" s="23"/>
      <c r="B37" s="35" t="s">
        <v>297</v>
      </c>
      <c r="C37" s="155"/>
      <c r="D37" s="460">
        <f>D36*D3</f>
        <v>0</v>
      </c>
      <c r="E37" s="461"/>
      <c r="F37" s="460">
        <f>F36*F3</f>
        <v>0</v>
      </c>
      <c r="G37" s="461"/>
      <c r="H37" s="460">
        <f>H36*H3</f>
        <v>0</v>
      </c>
      <c r="I37" s="461"/>
      <c r="J37" s="460">
        <f>J36*J3</f>
        <v>0</v>
      </c>
      <c r="K37" s="461"/>
      <c r="L37" s="460">
        <f>L36*L3</f>
        <v>0</v>
      </c>
      <c r="M37" s="461"/>
      <c r="N37" s="460">
        <f>N36*N3</f>
        <v>0</v>
      </c>
      <c r="O37" s="461"/>
      <c r="P37" s="460">
        <f>P36*P3</f>
        <v>80310.239999999991</v>
      </c>
      <c r="Q37" s="461"/>
      <c r="R37" s="460">
        <f>R36*R3</f>
        <v>0</v>
      </c>
      <c r="S37" s="461"/>
      <c r="T37" s="460">
        <f>T36*T3</f>
        <v>0</v>
      </c>
      <c r="U37" s="461"/>
      <c r="V37" s="460">
        <f>V36*V3</f>
        <v>0</v>
      </c>
      <c r="W37" s="461"/>
      <c r="X37" s="460">
        <f>X36*X3</f>
        <v>0</v>
      </c>
      <c r="Y37" s="461"/>
      <c r="Z37" s="462"/>
      <c r="AA37" s="463"/>
      <c r="AB37" s="462"/>
      <c r="AC37" s="463"/>
      <c r="AD37" s="13"/>
    </row>
    <row r="38" spans="1:30" s="21" customFormat="1" ht="16.5">
      <c r="A38" s="23" t="s">
        <v>314</v>
      </c>
      <c r="B38" s="35" t="s">
        <v>315</v>
      </c>
      <c r="C38" s="155">
        <v>1</v>
      </c>
      <c r="D38" s="464">
        <f>SUM(D41:Y41)*C38*40%/10</f>
        <v>2320.0736000000006</v>
      </c>
      <c r="E38" s="471"/>
      <c r="F38" s="471"/>
      <c r="G38" s="472"/>
      <c r="H38" s="153"/>
      <c r="I38" s="154"/>
      <c r="J38" s="153"/>
      <c r="K38" s="154"/>
      <c r="L38" s="153"/>
      <c r="M38" s="154"/>
      <c r="N38" s="153"/>
      <c r="O38" s="154"/>
      <c r="P38" s="153"/>
      <c r="Q38" s="154"/>
      <c r="R38" s="153"/>
      <c r="S38" s="154"/>
      <c r="T38" s="153"/>
      <c r="U38" s="154"/>
      <c r="V38" s="153"/>
      <c r="W38" s="154"/>
      <c r="X38" s="153"/>
      <c r="Y38" s="154"/>
      <c r="Z38" s="161"/>
      <c r="AA38" s="162"/>
      <c r="AB38" s="153"/>
      <c r="AC38" s="154"/>
      <c r="AD38" s="13" t="s">
        <v>313</v>
      </c>
    </row>
    <row r="39" spans="1:30" s="21" customFormat="1" ht="16.5">
      <c r="A39" s="23"/>
      <c r="B39" s="35" t="s">
        <v>295</v>
      </c>
      <c r="C39" s="155"/>
      <c r="D39" s="483"/>
      <c r="E39" s="484"/>
      <c r="F39" s="483"/>
      <c r="G39" s="484"/>
      <c r="H39" s="483"/>
      <c r="I39" s="484"/>
      <c r="J39" s="483"/>
      <c r="K39" s="484"/>
      <c r="L39" s="483"/>
      <c r="M39" s="484"/>
      <c r="N39" s="483"/>
      <c r="O39" s="484"/>
      <c r="P39" s="483">
        <v>0.26</v>
      </c>
      <c r="Q39" s="484"/>
      <c r="R39" s="483"/>
      <c r="S39" s="484"/>
      <c r="T39" s="483"/>
      <c r="U39" s="484"/>
      <c r="V39" s="473"/>
      <c r="W39" s="474"/>
      <c r="X39" s="483"/>
      <c r="Y39" s="484"/>
      <c r="Z39" s="467"/>
      <c r="AA39" s="468"/>
      <c r="AB39" s="467"/>
      <c r="AC39" s="468"/>
      <c r="AD39" s="13"/>
    </row>
    <row r="40" spans="1:30" s="21" customFormat="1" ht="16.5">
      <c r="A40" s="23"/>
      <c r="B40" s="35" t="s">
        <v>306</v>
      </c>
      <c r="C40" s="155"/>
      <c r="D40" s="469"/>
      <c r="E40" s="470"/>
      <c r="F40" s="469"/>
      <c r="G40" s="470"/>
      <c r="H40" s="469"/>
      <c r="I40" s="470"/>
      <c r="J40" s="469"/>
      <c r="K40" s="470"/>
      <c r="L40" s="469"/>
      <c r="M40" s="470"/>
      <c r="N40" s="469"/>
      <c r="O40" s="470"/>
      <c r="P40" s="469">
        <f>SUM(P39)</f>
        <v>0.26</v>
      </c>
      <c r="Q40" s="470"/>
      <c r="R40" s="469"/>
      <c r="S40" s="470"/>
      <c r="T40" s="469"/>
      <c r="U40" s="470"/>
      <c r="V40" s="469"/>
      <c r="W40" s="470"/>
      <c r="X40" s="469"/>
      <c r="Y40" s="470"/>
      <c r="Z40" s="467"/>
      <c r="AA40" s="468"/>
      <c r="AB40" s="467"/>
      <c r="AC40" s="468"/>
      <c r="AD40" s="13" t="s">
        <v>301</v>
      </c>
    </row>
    <row r="41" spans="1:30" s="21" customFormat="1" ht="16.5">
      <c r="A41" s="23"/>
      <c r="B41" s="35" t="s">
        <v>297</v>
      </c>
      <c r="C41" s="155"/>
      <c r="D41" s="460">
        <f>D40*D3</f>
        <v>0</v>
      </c>
      <c r="E41" s="461"/>
      <c r="F41" s="460">
        <f>F40*F3</f>
        <v>0</v>
      </c>
      <c r="G41" s="461"/>
      <c r="H41" s="460">
        <f>H40*H3</f>
        <v>0</v>
      </c>
      <c r="I41" s="461"/>
      <c r="J41" s="460">
        <f>J40*J3</f>
        <v>0</v>
      </c>
      <c r="K41" s="461"/>
      <c r="L41" s="460">
        <f>L40*L3</f>
        <v>0</v>
      </c>
      <c r="M41" s="461"/>
      <c r="N41" s="460">
        <f>N40*N3</f>
        <v>0</v>
      </c>
      <c r="O41" s="461"/>
      <c r="P41" s="460">
        <f>P40*P3</f>
        <v>58001.840000000004</v>
      </c>
      <c r="Q41" s="461"/>
      <c r="R41" s="460">
        <f>R40*R3</f>
        <v>0</v>
      </c>
      <c r="S41" s="461"/>
      <c r="T41" s="460">
        <f>T40*T3</f>
        <v>0</v>
      </c>
      <c r="U41" s="461"/>
      <c r="V41" s="460">
        <f>V40*V3</f>
        <v>0</v>
      </c>
      <c r="W41" s="461"/>
      <c r="X41" s="460">
        <f>X40*X3</f>
        <v>0</v>
      </c>
      <c r="Y41" s="461"/>
      <c r="Z41" s="462"/>
      <c r="AA41" s="463"/>
      <c r="AB41" s="462"/>
      <c r="AC41" s="463"/>
      <c r="AD41" s="13"/>
    </row>
    <row r="42" spans="1:30" s="21" customFormat="1" ht="16.5">
      <c r="A42" s="23" t="s">
        <v>316</v>
      </c>
      <c r="B42" s="35" t="s">
        <v>442</v>
      </c>
      <c r="C42" s="155">
        <v>1</v>
      </c>
      <c r="D42" s="464">
        <f>SUM(D45:Y45)*C42*40%/10</f>
        <v>2230.84</v>
      </c>
      <c r="E42" s="471"/>
      <c r="F42" s="471"/>
      <c r="G42" s="472"/>
      <c r="H42" s="153"/>
      <c r="I42" s="154"/>
      <c r="J42" s="153"/>
      <c r="K42" s="154"/>
      <c r="L42" s="153"/>
      <c r="M42" s="154"/>
      <c r="N42" s="153"/>
      <c r="O42" s="154"/>
      <c r="P42" s="153"/>
      <c r="Q42" s="154"/>
      <c r="R42" s="153"/>
      <c r="S42" s="154"/>
      <c r="T42" s="153"/>
      <c r="U42" s="154"/>
      <c r="V42" s="153"/>
      <c r="W42" s="154"/>
      <c r="X42" s="153"/>
      <c r="Y42" s="154"/>
      <c r="Z42" s="161"/>
      <c r="AA42" s="162"/>
      <c r="AB42" s="153"/>
      <c r="AC42" s="154"/>
      <c r="AD42" s="13" t="s">
        <v>307</v>
      </c>
    </row>
    <row r="43" spans="1:30" s="21" customFormat="1" ht="16.5">
      <c r="A43" s="23"/>
      <c r="B43" s="35" t="s">
        <v>295</v>
      </c>
      <c r="C43" s="155"/>
      <c r="D43" s="483"/>
      <c r="E43" s="484"/>
      <c r="F43" s="483"/>
      <c r="G43" s="484"/>
      <c r="H43" s="483"/>
      <c r="I43" s="484"/>
      <c r="J43" s="483"/>
      <c r="K43" s="484"/>
      <c r="L43" s="483"/>
      <c r="M43" s="484"/>
      <c r="N43" s="483"/>
      <c r="O43" s="484"/>
      <c r="P43" s="483">
        <v>0.25</v>
      </c>
      <c r="Q43" s="484"/>
      <c r="R43" s="483"/>
      <c r="S43" s="484"/>
      <c r="T43" s="483"/>
      <c r="U43" s="484"/>
      <c r="V43" s="473"/>
      <c r="W43" s="474"/>
      <c r="X43" s="483"/>
      <c r="Y43" s="484"/>
      <c r="Z43" s="467"/>
      <c r="AA43" s="468"/>
      <c r="AB43" s="467"/>
      <c r="AC43" s="468"/>
      <c r="AD43" s="13"/>
    </row>
    <row r="44" spans="1:30" s="21" customFormat="1" ht="16.5">
      <c r="A44" s="23"/>
      <c r="B44" s="35" t="s">
        <v>306</v>
      </c>
      <c r="C44" s="155"/>
      <c r="D44" s="469"/>
      <c r="E44" s="470"/>
      <c r="F44" s="469"/>
      <c r="G44" s="470"/>
      <c r="H44" s="469"/>
      <c r="I44" s="470"/>
      <c r="J44" s="469"/>
      <c r="K44" s="470"/>
      <c r="L44" s="469"/>
      <c r="M44" s="470"/>
      <c r="N44" s="469"/>
      <c r="O44" s="470"/>
      <c r="P44" s="469">
        <f>SUM(P43)</f>
        <v>0.25</v>
      </c>
      <c r="Q44" s="470"/>
      <c r="R44" s="469"/>
      <c r="S44" s="470"/>
      <c r="T44" s="469"/>
      <c r="U44" s="470"/>
      <c r="V44" s="469"/>
      <c r="W44" s="470"/>
      <c r="X44" s="469"/>
      <c r="Y44" s="470"/>
      <c r="Z44" s="467"/>
      <c r="AA44" s="468"/>
      <c r="AB44" s="467"/>
      <c r="AC44" s="468"/>
      <c r="AD44" s="13" t="s">
        <v>301</v>
      </c>
    </row>
    <row r="45" spans="1:30" s="21" customFormat="1" ht="16.5">
      <c r="A45" s="23"/>
      <c r="B45" s="35" t="s">
        <v>297</v>
      </c>
      <c r="C45" s="155"/>
      <c r="D45" s="460">
        <f>D44*D3</f>
        <v>0</v>
      </c>
      <c r="E45" s="461"/>
      <c r="F45" s="460">
        <f>F44*F3</f>
        <v>0</v>
      </c>
      <c r="G45" s="461"/>
      <c r="H45" s="460">
        <f>H44*H3</f>
        <v>0</v>
      </c>
      <c r="I45" s="461"/>
      <c r="J45" s="460">
        <f>J44*J3</f>
        <v>0</v>
      </c>
      <c r="K45" s="461"/>
      <c r="L45" s="460">
        <f>L44*L3</f>
        <v>0</v>
      </c>
      <c r="M45" s="461"/>
      <c r="N45" s="460">
        <f>N44*N3</f>
        <v>0</v>
      </c>
      <c r="O45" s="461"/>
      <c r="P45" s="460">
        <f>P44*P3</f>
        <v>55771</v>
      </c>
      <c r="Q45" s="461"/>
      <c r="R45" s="460">
        <f>R44*R3</f>
        <v>0</v>
      </c>
      <c r="S45" s="461"/>
      <c r="T45" s="460">
        <f>T44*T3</f>
        <v>0</v>
      </c>
      <c r="U45" s="461"/>
      <c r="V45" s="460">
        <f>V44*V3</f>
        <v>0</v>
      </c>
      <c r="W45" s="461"/>
      <c r="X45" s="460">
        <f>X44*X3</f>
        <v>0</v>
      </c>
      <c r="Y45" s="461"/>
      <c r="Z45" s="462"/>
      <c r="AA45" s="463"/>
      <c r="AB45" s="462"/>
      <c r="AC45" s="463"/>
      <c r="AD45" s="13"/>
    </row>
    <row r="46" spans="1:30" s="21" customFormat="1" ht="16.5">
      <c r="A46" s="23" t="s">
        <v>317</v>
      </c>
      <c r="B46" s="35" t="s">
        <v>318</v>
      </c>
      <c r="C46" s="155">
        <v>1</v>
      </c>
      <c r="D46" s="464">
        <f>SUM(D49:Y49)*C46*40%/10</f>
        <v>15751.608000000002</v>
      </c>
      <c r="E46" s="471"/>
      <c r="F46" s="471"/>
      <c r="G46" s="472"/>
      <c r="H46" s="153"/>
      <c r="I46" s="154"/>
      <c r="J46" s="153"/>
      <c r="K46" s="154"/>
      <c r="L46" s="153"/>
      <c r="M46" s="154"/>
      <c r="N46" s="153"/>
      <c r="O46" s="154"/>
      <c r="P46" s="153"/>
      <c r="Q46" s="154"/>
      <c r="R46" s="153"/>
      <c r="S46" s="154"/>
      <c r="T46" s="153"/>
      <c r="U46" s="154"/>
      <c r="V46" s="153"/>
      <c r="W46" s="154"/>
      <c r="X46" s="153"/>
      <c r="Y46" s="154"/>
      <c r="Z46" s="161"/>
      <c r="AA46" s="162"/>
      <c r="AB46" s="153"/>
      <c r="AC46" s="154"/>
      <c r="AD46" s="13" t="s">
        <v>319</v>
      </c>
    </row>
    <row r="47" spans="1:30" s="21" customFormat="1" ht="16.5">
      <c r="A47" s="23"/>
      <c r="B47" s="35" t="s">
        <v>295</v>
      </c>
      <c r="C47" s="155"/>
      <c r="D47" s="483"/>
      <c r="E47" s="484"/>
      <c r="F47" s="483"/>
      <c r="G47" s="484"/>
      <c r="H47" s="483"/>
      <c r="I47" s="484"/>
      <c r="J47" s="483">
        <v>2.85</v>
      </c>
      <c r="K47" s="484"/>
      <c r="L47" s="483"/>
      <c r="M47" s="484"/>
      <c r="N47" s="483"/>
      <c r="O47" s="484"/>
      <c r="P47" s="483"/>
      <c r="Q47" s="484"/>
      <c r="R47" s="483"/>
      <c r="S47" s="484"/>
      <c r="T47" s="483"/>
      <c r="U47" s="484"/>
      <c r="V47" s="473"/>
      <c r="W47" s="474"/>
      <c r="X47" s="483"/>
      <c r="Y47" s="484"/>
      <c r="Z47" s="467"/>
      <c r="AA47" s="468"/>
      <c r="AB47" s="467"/>
      <c r="AC47" s="468"/>
      <c r="AD47" s="13" t="s">
        <v>320</v>
      </c>
    </row>
    <row r="48" spans="1:30" s="21" customFormat="1" ht="16.5">
      <c r="A48" s="23"/>
      <c r="B48" s="35" t="s">
        <v>306</v>
      </c>
      <c r="C48" s="155"/>
      <c r="D48" s="469"/>
      <c r="E48" s="470"/>
      <c r="F48" s="469"/>
      <c r="G48" s="470"/>
      <c r="H48" s="469"/>
      <c r="I48" s="470"/>
      <c r="J48" s="469">
        <f>SUM(J47)</f>
        <v>2.85</v>
      </c>
      <c r="K48" s="470"/>
      <c r="L48" s="469"/>
      <c r="M48" s="470"/>
      <c r="N48" s="469"/>
      <c r="O48" s="470"/>
      <c r="P48" s="469"/>
      <c r="Q48" s="470"/>
      <c r="R48" s="469"/>
      <c r="S48" s="470"/>
      <c r="T48" s="469"/>
      <c r="U48" s="470"/>
      <c r="V48" s="469"/>
      <c r="W48" s="470"/>
      <c r="X48" s="469"/>
      <c r="Y48" s="470"/>
      <c r="Z48" s="467"/>
      <c r="AA48" s="468"/>
      <c r="AB48" s="467"/>
      <c r="AC48" s="468"/>
      <c r="AD48" s="13" t="s">
        <v>301</v>
      </c>
    </row>
    <row r="49" spans="1:30" s="21" customFormat="1" ht="16.5">
      <c r="A49" s="23"/>
      <c r="B49" s="35" t="s">
        <v>297</v>
      </c>
      <c r="C49" s="155"/>
      <c r="D49" s="460">
        <f>D48*D7</f>
        <v>0</v>
      </c>
      <c r="E49" s="461"/>
      <c r="F49" s="460">
        <f>F48*F7</f>
        <v>0</v>
      </c>
      <c r="G49" s="461"/>
      <c r="H49" s="460">
        <f>H48*H7</f>
        <v>0</v>
      </c>
      <c r="I49" s="461"/>
      <c r="J49" s="460">
        <f>J48*J3</f>
        <v>393790.2</v>
      </c>
      <c r="K49" s="461"/>
      <c r="L49" s="460">
        <f>L48*L7</f>
        <v>0</v>
      </c>
      <c r="M49" s="461"/>
      <c r="N49" s="460">
        <f>N48*N7</f>
        <v>0</v>
      </c>
      <c r="O49" s="461"/>
      <c r="P49" s="460">
        <f>P48*P7</f>
        <v>0</v>
      </c>
      <c r="Q49" s="461"/>
      <c r="R49" s="460">
        <f>R48*R7</f>
        <v>0</v>
      </c>
      <c r="S49" s="461"/>
      <c r="T49" s="460">
        <f>T48*T7</f>
        <v>0</v>
      </c>
      <c r="U49" s="461"/>
      <c r="V49" s="460">
        <f>V48*V7</f>
        <v>0</v>
      </c>
      <c r="W49" s="461"/>
      <c r="X49" s="460">
        <f>X48*X7</f>
        <v>0</v>
      </c>
      <c r="Y49" s="461"/>
      <c r="Z49" s="462"/>
      <c r="AA49" s="463"/>
      <c r="AB49" s="462"/>
      <c r="AC49" s="463"/>
      <c r="AD49" s="13"/>
    </row>
    <row r="50" spans="1:30" s="21" customFormat="1" ht="16.5">
      <c r="A50" s="22">
        <v>11</v>
      </c>
      <c r="B50" s="35" t="s">
        <v>321</v>
      </c>
      <c r="C50" s="12">
        <v>1</v>
      </c>
      <c r="D50" s="464">
        <f>SUM(D55:Y55)*40%</f>
        <v>2190628.52</v>
      </c>
      <c r="E50" s="471"/>
      <c r="F50" s="471"/>
      <c r="G50" s="472"/>
      <c r="H50" s="462"/>
      <c r="I50" s="463"/>
      <c r="J50" s="462"/>
      <c r="K50" s="463"/>
      <c r="L50" s="462"/>
      <c r="M50" s="463"/>
      <c r="N50" s="462"/>
      <c r="O50" s="463"/>
      <c r="P50" s="462"/>
      <c r="Q50" s="463"/>
      <c r="R50" s="462"/>
      <c r="S50" s="463"/>
      <c r="T50" s="462"/>
      <c r="U50" s="463"/>
      <c r="V50" s="462"/>
      <c r="W50" s="463"/>
      <c r="X50" s="462"/>
      <c r="Y50" s="463"/>
      <c r="Z50" s="462"/>
      <c r="AA50" s="463"/>
      <c r="AB50" s="462"/>
      <c r="AC50" s="463"/>
      <c r="AD50" s="13" t="s">
        <v>52</v>
      </c>
    </row>
    <row r="51" spans="1:30" s="21" customFormat="1" ht="16.5">
      <c r="A51" s="22"/>
      <c r="B51" s="44" t="s">
        <v>49</v>
      </c>
      <c r="C51" s="12"/>
      <c r="D51" s="467">
        <v>3.7</v>
      </c>
      <c r="E51" s="468"/>
      <c r="F51" s="467"/>
      <c r="G51" s="468"/>
      <c r="H51" s="467"/>
      <c r="I51" s="468"/>
      <c r="J51" s="467"/>
      <c r="K51" s="468"/>
      <c r="L51" s="467">
        <v>5</v>
      </c>
      <c r="M51" s="468"/>
      <c r="N51" s="467"/>
      <c r="O51" s="468"/>
      <c r="P51" s="467"/>
      <c r="Q51" s="468"/>
      <c r="R51" s="467">
        <v>7</v>
      </c>
      <c r="S51" s="468"/>
      <c r="T51" s="467"/>
      <c r="U51" s="468"/>
      <c r="V51" s="467"/>
      <c r="W51" s="468"/>
      <c r="X51" s="467">
        <v>18</v>
      </c>
      <c r="Y51" s="468"/>
      <c r="Z51" s="467"/>
      <c r="AA51" s="468"/>
      <c r="AB51" s="467"/>
      <c r="AC51" s="468"/>
      <c r="AD51" s="13" t="s">
        <v>16</v>
      </c>
    </row>
    <row r="52" spans="1:30" s="21" customFormat="1" ht="16.5">
      <c r="A52" s="22"/>
      <c r="B52" s="44" t="s">
        <v>50</v>
      </c>
      <c r="C52" s="44"/>
      <c r="D52" s="467"/>
      <c r="E52" s="468"/>
      <c r="F52" s="467"/>
      <c r="G52" s="468"/>
      <c r="H52" s="467"/>
      <c r="I52" s="468"/>
      <c r="J52" s="467"/>
      <c r="K52" s="468"/>
      <c r="L52" s="467"/>
      <c r="M52" s="468"/>
      <c r="N52" s="467"/>
      <c r="O52" s="468"/>
      <c r="P52" s="467"/>
      <c r="Q52" s="468"/>
      <c r="R52" s="467"/>
      <c r="S52" s="468"/>
      <c r="T52" s="467"/>
      <c r="U52" s="468"/>
      <c r="V52" s="467"/>
      <c r="W52" s="468"/>
      <c r="X52" s="467"/>
      <c r="Y52" s="468"/>
      <c r="Z52" s="467"/>
      <c r="AA52" s="468"/>
      <c r="AB52" s="467"/>
      <c r="AC52" s="468"/>
      <c r="AD52" s="13"/>
    </row>
    <row r="53" spans="1:30" s="21" customFormat="1" ht="16.5">
      <c r="A53" s="22"/>
      <c r="B53" s="44" t="s">
        <v>51</v>
      </c>
      <c r="C53" s="44"/>
      <c r="D53" s="467"/>
      <c r="E53" s="468"/>
      <c r="F53" s="467"/>
      <c r="G53" s="468"/>
      <c r="H53" s="467"/>
      <c r="I53" s="468"/>
      <c r="J53" s="467"/>
      <c r="K53" s="468"/>
      <c r="L53" s="467"/>
      <c r="M53" s="468"/>
      <c r="N53" s="467"/>
      <c r="O53" s="468"/>
      <c r="P53" s="467"/>
      <c r="Q53" s="468"/>
      <c r="R53" s="467"/>
      <c r="S53" s="468"/>
      <c r="T53" s="467"/>
      <c r="U53" s="468"/>
      <c r="V53" s="467"/>
      <c r="W53" s="468"/>
      <c r="X53" s="467"/>
      <c r="Y53" s="468"/>
      <c r="Z53" s="467"/>
      <c r="AA53" s="468"/>
      <c r="AB53" s="467"/>
      <c r="AC53" s="468"/>
      <c r="AD53" s="13" t="s">
        <v>16</v>
      </c>
    </row>
    <row r="54" spans="1:30" s="21" customFormat="1" ht="16.5">
      <c r="A54" s="22"/>
      <c r="B54" s="35" t="s">
        <v>17</v>
      </c>
      <c r="C54" s="44"/>
      <c r="D54" s="467">
        <f>SUM(D51:D53)</f>
        <v>3.7</v>
      </c>
      <c r="E54" s="468"/>
      <c r="F54" s="467"/>
      <c r="G54" s="468"/>
      <c r="H54" s="467"/>
      <c r="I54" s="468"/>
      <c r="J54" s="467"/>
      <c r="K54" s="468"/>
      <c r="L54" s="467">
        <f>SUM(L51:L53)</f>
        <v>5</v>
      </c>
      <c r="M54" s="468"/>
      <c r="N54" s="467"/>
      <c r="O54" s="468"/>
      <c r="P54" s="467"/>
      <c r="Q54" s="468"/>
      <c r="R54" s="467">
        <f>SUM(R51:R53)</f>
        <v>7</v>
      </c>
      <c r="S54" s="468"/>
      <c r="T54" s="467"/>
      <c r="U54" s="468"/>
      <c r="V54" s="467"/>
      <c r="W54" s="468"/>
      <c r="X54" s="467">
        <f>SUM(X51:X53)</f>
        <v>18</v>
      </c>
      <c r="Y54" s="468"/>
      <c r="Z54" s="467"/>
      <c r="AA54" s="468"/>
      <c r="AB54" s="467"/>
      <c r="AC54" s="468"/>
      <c r="AD54" s="13"/>
    </row>
    <row r="55" spans="1:30" s="21" customFormat="1" ht="16.5">
      <c r="A55" s="22"/>
      <c r="B55" s="35" t="s">
        <v>18</v>
      </c>
      <c r="C55" s="44"/>
      <c r="D55" s="460">
        <f>D54*D3</f>
        <v>643944.30000000005</v>
      </c>
      <c r="E55" s="461"/>
      <c r="F55" s="460">
        <f>F54*F3</f>
        <v>0</v>
      </c>
      <c r="G55" s="461"/>
      <c r="H55" s="460">
        <f>H54*H3</f>
        <v>0</v>
      </c>
      <c r="I55" s="461"/>
      <c r="J55" s="460">
        <f>J54*J3</f>
        <v>0</v>
      </c>
      <c r="K55" s="461"/>
      <c r="L55" s="460">
        <f>L54*L3</f>
        <v>922450</v>
      </c>
      <c r="M55" s="461"/>
      <c r="N55" s="460">
        <f>N54*N3</f>
        <v>0</v>
      </c>
      <c r="O55" s="461"/>
      <c r="P55" s="460">
        <f>P54*P3</f>
        <v>0</v>
      </c>
      <c r="Q55" s="461"/>
      <c r="R55" s="460">
        <f>R54*R3</f>
        <v>2398627</v>
      </c>
      <c r="S55" s="461"/>
      <c r="T55" s="460">
        <f>T54*T3</f>
        <v>0</v>
      </c>
      <c r="U55" s="461"/>
      <c r="V55" s="460">
        <f>V54*V3</f>
        <v>0</v>
      </c>
      <c r="W55" s="461"/>
      <c r="X55" s="460">
        <f>X54*X3</f>
        <v>1511550</v>
      </c>
      <c r="Y55" s="461"/>
      <c r="Z55" s="462"/>
      <c r="AA55" s="463"/>
      <c r="AB55" s="462"/>
      <c r="AC55" s="463"/>
      <c r="AD55" s="13"/>
    </row>
    <row r="56" spans="1:30" s="21" customFormat="1" ht="16.5">
      <c r="A56" s="22">
        <v>12</v>
      </c>
      <c r="B56" s="35" t="s">
        <v>324</v>
      </c>
      <c r="C56" s="12">
        <v>1</v>
      </c>
      <c r="D56" s="464">
        <f>SUM(D62:Y62)*C56*40%/10*120%*0.9</f>
        <v>31005.071136000006</v>
      </c>
      <c r="E56" s="465"/>
      <c r="F56" s="465"/>
      <c r="G56" s="466"/>
      <c r="H56" s="462"/>
      <c r="I56" s="463"/>
      <c r="J56" s="462"/>
      <c r="K56" s="463"/>
      <c r="L56" s="462"/>
      <c r="M56" s="463"/>
      <c r="N56" s="462"/>
      <c r="O56" s="463"/>
      <c r="P56" s="462"/>
      <c r="Q56" s="463"/>
      <c r="R56" s="462"/>
      <c r="S56" s="463"/>
      <c r="T56" s="462"/>
      <c r="U56" s="463"/>
      <c r="V56" s="462"/>
      <c r="W56" s="463"/>
      <c r="X56" s="462"/>
      <c r="Y56" s="463"/>
      <c r="Z56" s="462"/>
      <c r="AA56" s="463"/>
      <c r="AB56" s="462"/>
      <c r="AC56" s="463"/>
      <c r="AD56" s="13" t="s">
        <v>302</v>
      </c>
    </row>
    <row r="57" spans="1:30" s="21" customFormat="1" ht="16.5">
      <c r="A57" s="22"/>
      <c r="B57" s="44" t="s">
        <v>49</v>
      </c>
      <c r="C57" s="12"/>
      <c r="D57" s="467"/>
      <c r="E57" s="468"/>
      <c r="F57" s="467"/>
      <c r="G57" s="468"/>
      <c r="H57" s="467"/>
      <c r="I57" s="468"/>
      <c r="J57" s="467"/>
      <c r="K57" s="468"/>
      <c r="L57" s="467"/>
      <c r="M57" s="468"/>
      <c r="N57" s="467"/>
      <c r="O57" s="468"/>
      <c r="P57" s="467"/>
      <c r="Q57" s="468"/>
      <c r="R57" s="467"/>
      <c r="S57" s="468"/>
      <c r="T57" s="467"/>
      <c r="U57" s="468"/>
      <c r="V57" s="467"/>
      <c r="W57" s="468"/>
      <c r="X57" s="467"/>
      <c r="Y57" s="468"/>
      <c r="Z57" s="467"/>
      <c r="AA57" s="468"/>
      <c r="AB57" s="467"/>
      <c r="AC57" s="468"/>
      <c r="AD57" s="13" t="s">
        <v>291</v>
      </c>
    </row>
    <row r="58" spans="1:30" s="21" customFormat="1" ht="16.5">
      <c r="A58" s="22"/>
      <c r="B58" s="44" t="s">
        <v>53</v>
      </c>
      <c r="C58" s="44"/>
      <c r="D58" s="469">
        <v>0.77</v>
      </c>
      <c r="E58" s="470"/>
      <c r="F58" s="469"/>
      <c r="G58" s="470"/>
      <c r="H58" s="469"/>
      <c r="I58" s="470"/>
      <c r="J58" s="469"/>
      <c r="K58" s="470"/>
      <c r="L58" s="469">
        <v>1.54</v>
      </c>
      <c r="M58" s="470"/>
      <c r="N58" s="469"/>
      <c r="O58" s="470"/>
      <c r="P58" s="469"/>
      <c r="Q58" s="470"/>
      <c r="R58" s="469"/>
      <c r="S58" s="470"/>
      <c r="T58" s="469">
        <v>1.1499999999999999</v>
      </c>
      <c r="U58" s="470"/>
      <c r="V58" s="469"/>
      <c r="W58" s="470"/>
      <c r="X58" s="469">
        <v>1.1499999999999999</v>
      </c>
      <c r="Y58" s="470"/>
      <c r="Z58" s="467"/>
      <c r="AA58" s="468"/>
      <c r="AB58" s="467"/>
      <c r="AC58" s="468"/>
      <c r="AD58" s="13" t="s">
        <v>325</v>
      </c>
    </row>
    <row r="59" spans="1:30" s="21" customFormat="1" ht="16.5">
      <c r="A59" s="22"/>
      <c r="B59" s="44" t="s">
        <v>54</v>
      </c>
      <c r="C59" s="44"/>
      <c r="D59" s="467"/>
      <c r="E59" s="468"/>
      <c r="F59" s="467"/>
      <c r="G59" s="468"/>
      <c r="H59" s="467"/>
      <c r="I59" s="468"/>
      <c r="J59" s="467"/>
      <c r="K59" s="468"/>
      <c r="L59" s="467"/>
      <c r="M59" s="468"/>
      <c r="N59" s="467"/>
      <c r="O59" s="468"/>
      <c r="P59" s="467"/>
      <c r="Q59" s="468"/>
      <c r="R59" s="467"/>
      <c r="S59" s="468"/>
      <c r="T59" s="467"/>
      <c r="U59" s="468"/>
      <c r="V59" s="467"/>
      <c r="W59" s="468"/>
      <c r="X59" s="467"/>
      <c r="Y59" s="468"/>
      <c r="Z59" s="467"/>
      <c r="AA59" s="468"/>
      <c r="AB59" s="467"/>
      <c r="AC59" s="468"/>
      <c r="AD59" s="13" t="s">
        <v>291</v>
      </c>
    </row>
    <row r="60" spans="1:30" s="21" customFormat="1" ht="16.5">
      <c r="A60" s="22"/>
      <c r="B60" s="44" t="s">
        <v>55</v>
      </c>
      <c r="C60" s="44"/>
      <c r="D60" s="467"/>
      <c r="E60" s="468"/>
      <c r="F60" s="467"/>
      <c r="G60" s="468"/>
      <c r="H60" s="467"/>
      <c r="I60" s="468"/>
      <c r="J60" s="467"/>
      <c r="K60" s="468"/>
      <c r="L60" s="467"/>
      <c r="M60" s="468"/>
      <c r="N60" s="467"/>
      <c r="O60" s="468"/>
      <c r="P60" s="467"/>
      <c r="Q60" s="468"/>
      <c r="R60" s="467"/>
      <c r="S60" s="468"/>
      <c r="T60" s="467"/>
      <c r="U60" s="468"/>
      <c r="V60" s="467"/>
      <c r="W60" s="468"/>
      <c r="X60" s="467"/>
      <c r="Y60" s="468"/>
      <c r="Z60" s="467"/>
      <c r="AA60" s="468"/>
      <c r="AB60" s="467"/>
      <c r="AC60" s="468"/>
      <c r="AD60" s="13" t="s">
        <v>291</v>
      </c>
    </row>
    <row r="61" spans="1:30" s="21" customFormat="1" ht="16.5">
      <c r="A61" s="22"/>
      <c r="B61" s="35" t="s">
        <v>17</v>
      </c>
      <c r="C61" s="44"/>
      <c r="D61" s="467">
        <f>SUM(D57:E60)</f>
        <v>0.77</v>
      </c>
      <c r="E61" s="468"/>
      <c r="F61" s="467"/>
      <c r="G61" s="468"/>
      <c r="H61" s="467"/>
      <c r="I61" s="468"/>
      <c r="J61" s="467"/>
      <c r="K61" s="468"/>
      <c r="L61" s="467">
        <f>SUM(L57:M60)</f>
        <v>1.54</v>
      </c>
      <c r="M61" s="468"/>
      <c r="N61" s="467"/>
      <c r="O61" s="468"/>
      <c r="P61" s="467"/>
      <c r="Q61" s="468"/>
      <c r="R61" s="467"/>
      <c r="S61" s="468"/>
      <c r="T61" s="467">
        <f>SUM(T57:U60)</f>
        <v>1.1499999999999999</v>
      </c>
      <c r="U61" s="468"/>
      <c r="V61" s="467"/>
      <c r="W61" s="468"/>
      <c r="X61" s="467">
        <f>SUM(X57:Y60)</f>
        <v>1.1499999999999999</v>
      </c>
      <c r="Y61" s="468"/>
      <c r="Z61" s="467"/>
      <c r="AA61" s="468"/>
      <c r="AB61" s="467"/>
      <c r="AC61" s="468"/>
      <c r="AD61" s="13" t="s">
        <v>326</v>
      </c>
    </row>
    <row r="62" spans="1:30" s="21" customFormat="1" ht="16.5">
      <c r="A62" s="22"/>
      <c r="B62" s="35" t="s">
        <v>18</v>
      </c>
      <c r="C62" s="44"/>
      <c r="D62" s="460">
        <f>D61*D3</f>
        <v>134010.03</v>
      </c>
      <c r="E62" s="461"/>
      <c r="F62" s="460">
        <f>F61*F3</f>
        <v>0</v>
      </c>
      <c r="G62" s="461"/>
      <c r="H62" s="460">
        <f>H61*H3</f>
        <v>0</v>
      </c>
      <c r="I62" s="461"/>
      <c r="J62" s="460">
        <f>J61*J3</f>
        <v>0</v>
      </c>
      <c r="K62" s="461"/>
      <c r="L62" s="460">
        <f>L61*L3</f>
        <v>284114.60000000003</v>
      </c>
      <c r="M62" s="461"/>
      <c r="N62" s="460">
        <f>N61*N3</f>
        <v>0</v>
      </c>
      <c r="O62" s="461"/>
      <c r="P62" s="460">
        <f>P61*P3</f>
        <v>0</v>
      </c>
      <c r="Q62" s="461"/>
      <c r="R62" s="460">
        <f>R61*R3</f>
        <v>0</v>
      </c>
      <c r="S62" s="461"/>
      <c r="T62" s="460">
        <f>T61*T3</f>
        <v>203014.09999999998</v>
      </c>
      <c r="U62" s="461"/>
      <c r="V62" s="460">
        <f>V61*V3</f>
        <v>0</v>
      </c>
      <c r="W62" s="461"/>
      <c r="X62" s="460">
        <f>X61*X3</f>
        <v>96571.249999999985</v>
      </c>
      <c r="Y62" s="461"/>
      <c r="Z62" s="462"/>
      <c r="AA62" s="463"/>
      <c r="AB62" s="462"/>
      <c r="AC62" s="463"/>
      <c r="AD62" s="13"/>
    </row>
    <row r="63" spans="1:30" s="21" customFormat="1" ht="16.5">
      <c r="A63" s="22">
        <v>13</v>
      </c>
      <c r="B63" s="35" t="s">
        <v>327</v>
      </c>
      <c r="C63" s="12">
        <v>1</v>
      </c>
      <c r="D63" s="464">
        <f>SUM(D69:Y69)*C63*40%/10*120%*30%</f>
        <v>10335.023712</v>
      </c>
      <c r="E63" s="465"/>
      <c r="F63" s="465"/>
      <c r="G63" s="466"/>
      <c r="H63" s="462"/>
      <c r="I63" s="463"/>
      <c r="J63" s="462"/>
      <c r="K63" s="463"/>
      <c r="L63" s="462"/>
      <c r="M63" s="463"/>
      <c r="N63" s="462"/>
      <c r="O63" s="463"/>
      <c r="P63" s="462"/>
      <c r="Q63" s="463"/>
      <c r="R63" s="462"/>
      <c r="S63" s="463"/>
      <c r="T63" s="462"/>
      <c r="U63" s="463"/>
      <c r="V63" s="462"/>
      <c r="W63" s="463"/>
      <c r="X63" s="462"/>
      <c r="Y63" s="463"/>
      <c r="Z63" s="462"/>
      <c r="AA63" s="463"/>
      <c r="AB63" s="462"/>
      <c r="AC63" s="463"/>
      <c r="AD63" s="13" t="s">
        <v>302</v>
      </c>
    </row>
    <row r="64" spans="1:30" s="21" customFormat="1" ht="16.5">
      <c r="A64" s="22"/>
      <c r="B64" s="155" t="s">
        <v>49</v>
      </c>
      <c r="C64" s="12"/>
      <c r="D64" s="467"/>
      <c r="E64" s="468"/>
      <c r="F64" s="467"/>
      <c r="G64" s="468"/>
      <c r="H64" s="467"/>
      <c r="I64" s="468"/>
      <c r="J64" s="467"/>
      <c r="K64" s="468"/>
      <c r="L64" s="467"/>
      <c r="M64" s="468"/>
      <c r="N64" s="467"/>
      <c r="O64" s="468"/>
      <c r="P64" s="467"/>
      <c r="Q64" s="468"/>
      <c r="R64" s="467"/>
      <c r="S64" s="468"/>
      <c r="T64" s="467"/>
      <c r="U64" s="468"/>
      <c r="V64" s="467"/>
      <c r="W64" s="468"/>
      <c r="X64" s="467"/>
      <c r="Y64" s="468"/>
      <c r="Z64" s="467"/>
      <c r="AA64" s="468"/>
      <c r="AB64" s="467"/>
      <c r="AC64" s="468"/>
      <c r="AD64" s="13" t="s">
        <v>291</v>
      </c>
    </row>
    <row r="65" spans="1:30" s="21" customFormat="1" ht="16.5">
      <c r="A65" s="22"/>
      <c r="B65" s="155" t="s">
        <v>53</v>
      </c>
      <c r="C65" s="155"/>
      <c r="D65" s="469">
        <v>0.77</v>
      </c>
      <c r="E65" s="470"/>
      <c r="F65" s="469"/>
      <c r="G65" s="470"/>
      <c r="H65" s="469"/>
      <c r="I65" s="470"/>
      <c r="J65" s="469"/>
      <c r="K65" s="470"/>
      <c r="L65" s="469">
        <v>1.54</v>
      </c>
      <c r="M65" s="470"/>
      <c r="N65" s="469"/>
      <c r="O65" s="470"/>
      <c r="P65" s="469"/>
      <c r="Q65" s="470"/>
      <c r="R65" s="469"/>
      <c r="S65" s="470"/>
      <c r="T65" s="469">
        <v>1.1499999999999999</v>
      </c>
      <c r="U65" s="470"/>
      <c r="V65" s="469"/>
      <c r="W65" s="470"/>
      <c r="X65" s="469">
        <v>1.1499999999999999</v>
      </c>
      <c r="Y65" s="470"/>
      <c r="Z65" s="467"/>
      <c r="AA65" s="468"/>
      <c r="AB65" s="467"/>
      <c r="AC65" s="468"/>
      <c r="AD65" s="13" t="s">
        <v>325</v>
      </c>
    </row>
    <row r="66" spans="1:30" s="21" customFormat="1" ht="16.5">
      <c r="A66" s="22"/>
      <c r="B66" s="155" t="s">
        <v>54</v>
      </c>
      <c r="C66" s="155"/>
      <c r="D66" s="467"/>
      <c r="E66" s="468"/>
      <c r="F66" s="467"/>
      <c r="G66" s="468"/>
      <c r="H66" s="467"/>
      <c r="I66" s="468"/>
      <c r="J66" s="467"/>
      <c r="K66" s="468"/>
      <c r="L66" s="467"/>
      <c r="M66" s="468"/>
      <c r="N66" s="467"/>
      <c r="O66" s="468"/>
      <c r="P66" s="467"/>
      <c r="Q66" s="468"/>
      <c r="R66" s="467"/>
      <c r="S66" s="468"/>
      <c r="T66" s="467"/>
      <c r="U66" s="468"/>
      <c r="V66" s="467"/>
      <c r="W66" s="468"/>
      <c r="X66" s="467"/>
      <c r="Y66" s="468"/>
      <c r="Z66" s="467"/>
      <c r="AA66" s="468"/>
      <c r="AB66" s="467"/>
      <c r="AC66" s="468"/>
      <c r="AD66" s="13" t="s">
        <v>328</v>
      </c>
    </row>
    <row r="67" spans="1:30" s="21" customFormat="1" ht="16.5">
      <c r="A67" s="22"/>
      <c r="B67" s="155" t="s">
        <v>55</v>
      </c>
      <c r="C67" s="155"/>
      <c r="D67" s="467"/>
      <c r="E67" s="468"/>
      <c r="F67" s="467"/>
      <c r="G67" s="468"/>
      <c r="H67" s="467"/>
      <c r="I67" s="468"/>
      <c r="J67" s="467"/>
      <c r="K67" s="468"/>
      <c r="L67" s="467"/>
      <c r="M67" s="468"/>
      <c r="N67" s="467"/>
      <c r="O67" s="468"/>
      <c r="P67" s="467"/>
      <c r="Q67" s="468"/>
      <c r="R67" s="467"/>
      <c r="S67" s="468"/>
      <c r="T67" s="467"/>
      <c r="U67" s="468"/>
      <c r="V67" s="467"/>
      <c r="W67" s="468"/>
      <c r="X67" s="467"/>
      <c r="Y67" s="468"/>
      <c r="Z67" s="467"/>
      <c r="AA67" s="468"/>
      <c r="AB67" s="467"/>
      <c r="AC67" s="468"/>
      <c r="AD67" s="13" t="s">
        <v>291</v>
      </c>
    </row>
    <row r="68" spans="1:30" s="21" customFormat="1" ht="16.5">
      <c r="A68" s="22"/>
      <c r="B68" s="35" t="s">
        <v>17</v>
      </c>
      <c r="C68" s="155"/>
      <c r="D68" s="467">
        <f>SUM(D64:E67)</f>
        <v>0.77</v>
      </c>
      <c r="E68" s="468"/>
      <c r="F68" s="467"/>
      <c r="G68" s="468"/>
      <c r="H68" s="467"/>
      <c r="I68" s="468"/>
      <c r="J68" s="467"/>
      <c r="K68" s="468"/>
      <c r="L68" s="467">
        <f>SUM(L64:M67)</f>
        <v>1.54</v>
      </c>
      <c r="M68" s="468"/>
      <c r="N68" s="467"/>
      <c r="O68" s="468"/>
      <c r="P68" s="467"/>
      <c r="Q68" s="468"/>
      <c r="R68" s="467"/>
      <c r="S68" s="468"/>
      <c r="T68" s="467">
        <f>SUM(T64:U67)</f>
        <v>1.1499999999999999</v>
      </c>
      <c r="U68" s="468"/>
      <c r="V68" s="467"/>
      <c r="W68" s="468"/>
      <c r="X68" s="467">
        <f>SUM(X64:Y67)</f>
        <v>1.1499999999999999</v>
      </c>
      <c r="Y68" s="468"/>
      <c r="Z68" s="467"/>
      <c r="AA68" s="468"/>
      <c r="AB68" s="467"/>
      <c r="AC68" s="468"/>
      <c r="AD68" s="13" t="s">
        <v>326</v>
      </c>
    </row>
    <row r="69" spans="1:30" s="21" customFormat="1" ht="16.5">
      <c r="A69" s="22"/>
      <c r="B69" s="35" t="s">
        <v>18</v>
      </c>
      <c r="C69" s="155"/>
      <c r="D69" s="460">
        <f>D68*D3</f>
        <v>134010.03</v>
      </c>
      <c r="E69" s="461"/>
      <c r="F69" s="460">
        <f>F68*F3</f>
        <v>0</v>
      </c>
      <c r="G69" s="461"/>
      <c r="H69" s="460">
        <f>H68*H3</f>
        <v>0</v>
      </c>
      <c r="I69" s="461"/>
      <c r="J69" s="460">
        <f>J68*J3</f>
        <v>0</v>
      </c>
      <c r="K69" s="461"/>
      <c r="L69" s="460">
        <f>L68*L3</f>
        <v>284114.60000000003</v>
      </c>
      <c r="M69" s="461"/>
      <c r="N69" s="460">
        <f>N68*N3</f>
        <v>0</v>
      </c>
      <c r="O69" s="461"/>
      <c r="P69" s="460">
        <f>P68*P3</f>
        <v>0</v>
      </c>
      <c r="Q69" s="461"/>
      <c r="R69" s="460">
        <f>R68*R3</f>
        <v>0</v>
      </c>
      <c r="S69" s="461"/>
      <c r="T69" s="460">
        <f>T68*T3</f>
        <v>203014.09999999998</v>
      </c>
      <c r="U69" s="461"/>
      <c r="V69" s="460">
        <f>V68*V3</f>
        <v>0</v>
      </c>
      <c r="W69" s="461"/>
      <c r="X69" s="460">
        <f>X68*X3</f>
        <v>96571.249999999985</v>
      </c>
      <c r="Y69" s="461"/>
      <c r="Z69" s="462"/>
      <c r="AA69" s="463"/>
      <c r="AB69" s="462"/>
      <c r="AC69" s="463"/>
      <c r="AD69" s="13"/>
    </row>
    <row r="70" spans="1:30" s="21" customFormat="1" ht="16.5">
      <c r="A70" s="23" t="s">
        <v>330</v>
      </c>
      <c r="B70" s="35" t="s">
        <v>334</v>
      </c>
      <c r="C70" s="155">
        <v>1</v>
      </c>
      <c r="D70" s="464">
        <f>SUM(D73:Y73)*C70*40%</f>
        <v>126242.20000000001</v>
      </c>
      <c r="E70" s="471"/>
      <c r="F70" s="471"/>
      <c r="G70" s="472"/>
      <c r="H70" s="153"/>
      <c r="I70" s="154"/>
      <c r="J70" s="153"/>
      <c r="K70" s="154"/>
      <c r="L70" s="153"/>
      <c r="M70" s="154"/>
      <c r="N70" s="153"/>
      <c r="O70" s="154"/>
      <c r="P70" s="153"/>
      <c r="Q70" s="154"/>
      <c r="R70" s="153"/>
      <c r="S70" s="154"/>
      <c r="T70" s="153"/>
      <c r="U70" s="154"/>
      <c r="V70" s="153"/>
      <c r="W70" s="154"/>
      <c r="X70" s="153"/>
      <c r="Y70" s="154"/>
      <c r="Z70" s="161"/>
      <c r="AA70" s="162"/>
      <c r="AB70" s="153"/>
      <c r="AC70" s="154"/>
      <c r="AD70" s="13" t="s">
        <v>329</v>
      </c>
    </row>
    <row r="71" spans="1:30" s="21" customFormat="1" ht="16.5">
      <c r="A71" s="23"/>
      <c r="B71" s="35" t="s">
        <v>295</v>
      </c>
      <c r="C71" s="155"/>
      <c r="D71" s="483"/>
      <c r="E71" s="484"/>
      <c r="F71" s="483">
        <v>0.3</v>
      </c>
      <c r="G71" s="484"/>
      <c r="H71" s="483">
        <v>1.5</v>
      </c>
      <c r="I71" s="484"/>
      <c r="J71" s="483"/>
      <c r="K71" s="484"/>
      <c r="L71" s="483"/>
      <c r="M71" s="484"/>
      <c r="N71" s="483"/>
      <c r="O71" s="484"/>
      <c r="P71" s="483"/>
      <c r="Q71" s="484"/>
      <c r="R71" s="483"/>
      <c r="S71" s="484"/>
      <c r="T71" s="483"/>
      <c r="U71" s="484"/>
      <c r="V71" s="473"/>
      <c r="W71" s="474"/>
      <c r="X71" s="483">
        <v>0.5</v>
      </c>
      <c r="Y71" s="484"/>
      <c r="Z71" s="467"/>
      <c r="AA71" s="468"/>
      <c r="AB71" s="467"/>
      <c r="AC71" s="468"/>
      <c r="AD71" s="13"/>
    </row>
    <row r="72" spans="1:30" s="21" customFormat="1" ht="16.5">
      <c r="A72" s="23"/>
      <c r="B72" s="35" t="s">
        <v>306</v>
      </c>
      <c r="C72" s="155"/>
      <c r="D72" s="469"/>
      <c r="E72" s="470"/>
      <c r="F72" s="469">
        <f>SUM(F71)</f>
        <v>0.3</v>
      </c>
      <c r="G72" s="470"/>
      <c r="H72" s="469">
        <f>SUM(H71)</f>
        <v>1.5</v>
      </c>
      <c r="I72" s="470"/>
      <c r="J72" s="469"/>
      <c r="K72" s="470"/>
      <c r="L72" s="469"/>
      <c r="M72" s="470"/>
      <c r="N72" s="469"/>
      <c r="O72" s="470"/>
      <c r="P72" s="469"/>
      <c r="Q72" s="470"/>
      <c r="R72" s="469"/>
      <c r="S72" s="470"/>
      <c r="T72" s="469"/>
      <c r="U72" s="470"/>
      <c r="V72" s="469"/>
      <c r="W72" s="470"/>
      <c r="X72" s="469">
        <f>SUM(X71)</f>
        <v>0.5</v>
      </c>
      <c r="Y72" s="470"/>
      <c r="Z72" s="467"/>
      <c r="AA72" s="468"/>
      <c r="AB72" s="467"/>
      <c r="AC72" s="468"/>
      <c r="AD72" s="13"/>
    </row>
    <row r="73" spans="1:30" s="21" customFormat="1" ht="16.5">
      <c r="A73" s="23"/>
      <c r="B73" s="35" t="s">
        <v>297</v>
      </c>
      <c r="C73" s="155"/>
      <c r="D73" s="460">
        <f>D72*D3</f>
        <v>0</v>
      </c>
      <c r="E73" s="461"/>
      <c r="F73" s="460">
        <f>F72*F3</f>
        <v>48985.5</v>
      </c>
      <c r="G73" s="461"/>
      <c r="H73" s="460">
        <f>H72*H3</f>
        <v>224632.5</v>
      </c>
      <c r="I73" s="461"/>
      <c r="J73" s="460">
        <f>J72*J3</f>
        <v>0</v>
      </c>
      <c r="K73" s="461"/>
      <c r="L73" s="460">
        <f>L72*L3</f>
        <v>0</v>
      </c>
      <c r="M73" s="461"/>
      <c r="N73" s="460">
        <f>N72*N3</f>
        <v>0</v>
      </c>
      <c r="O73" s="461"/>
      <c r="P73" s="460">
        <f>P72*P3</f>
        <v>0</v>
      </c>
      <c r="Q73" s="461"/>
      <c r="R73" s="460">
        <f>R72*R3</f>
        <v>0</v>
      </c>
      <c r="S73" s="461"/>
      <c r="T73" s="460">
        <f>T72*T3</f>
        <v>0</v>
      </c>
      <c r="U73" s="461"/>
      <c r="V73" s="460">
        <f>V72*V3</f>
        <v>0</v>
      </c>
      <c r="W73" s="461"/>
      <c r="X73" s="460">
        <f>X72*X3</f>
        <v>41987.5</v>
      </c>
      <c r="Y73" s="461"/>
      <c r="Z73" s="462"/>
      <c r="AA73" s="463"/>
      <c r="AB73" s="462"/>
      <c r="AC73" s="463"/>
      <c r="AD73" s="13"/>
    </row>
    <row r="74" spans="1:30" s="21" customFormat="1" ht="16.5">
      <c r="A74" s="23" t="s">
        <v>331</v>
      </c>
      <c r="B74" s="35" t="s">
        <v>332</v>
      </c>
      <c r="C74" s="155">
        <v>1</v>
      </c>
      <c r="D74" s="464">
        <f>SUM(D77:Y77)*C74*180%</f>
        <v>1229391</v>
      </c>
      <c r="E74" s="471"/>
      <c r="F74" s="471"/>
      <c r="G74" s="472"/>
      <c r="H74" s="153"/>
      <c r="I74" s="154"/>
      <c r="J74" s="153"/>
      <c r="K74" s="154"/>
      <c r="L74" s="153"/>
      <c r="M74" s="154"/>
      <c r="N74" s="153"/>
      <c r="O74" s="154"/>
      <c r="P74" s="153"/>
      <c r="Q74" s="154"/>
      <c r="R74" s="153"/>
      <c r="S74" s="154"/>
      <c r="T74" s="153"/>
      <c r="U74" s="154"/>
      <c r="V74" s="153"/>
      <c r="W74" s="154"/>
      <c r="X74" s="153"/>
      <c r="Y74" s="154"/>
      <c r="Z74" s="161"/>
      <c r="AA74" s="162"/>
      <c r="AB74" s="153"/>
      <c r="AC74" s="154"/>
      <c r="AD74" s="13" t="s">
        <v>44</v>
      </c>
    </row>
    <row r="75" spans="1:30" s="21" customFormat="1" ht="16.5">
      <c r="A75" s="22"/>
      <c r="B75" s="35" t="s">
        <v>35</v>
      </c>
      <c r="C75" s="155"/>
      <c r="D75" s="467"/>
      <c r="E75" s="468"/>
      <c r="F75" s="469"/>
      <c r="G75" s="470"/>
      <c r="H75" s="469">
        <v>4</v>
      </c>
      <c r="I75" s="470"/>
      <c r="J75" s="467"/>
      <c r="K75" s="468"/>
      <c r="L75" s="467"/>
      <c r="M75" s="468"/>
      <c r="N75" s="467"/>
      <c r="O75" s="468"/>
      <c r="P75" s="467"/>
      <c r="Q75" s="468"/>
      <c r="R75" s="467"/>
      <c r="S75" s="468"/>
      <c r="T75" s="467"/>
      <c r="U75" s="468"/>
      <c r="V75" s="467"/>
      <c r="W75" s="468"/>
      <c r="X75" s="467">
        <v>1</v>
      </c>
      <c r="Y75" s="468"/>
      <c r="Z75" s="467"/>
      <c r="AA75" s="468"/>
      <c r="AB75" s="467"/>
      <c r="AC75" s="468"/>
      <c r="AD75" s="13"/>
    </row>
    <row r="76" spans="1:30" s="21" customFormat="1" ht="16.5">
      <c r="A76" s="23"/>
      <c r="B76" s="35" t="s">
        <v>17</v>
      </c>
      <c r="C76" s="155"/>
      <c r="D76" s="467"/>
      <c r="E76" s="468"/>
      <c r="F76" s="467"/>
      <c r="G76" s="468"/>
      <c r="H76" s="467">
        <f>SUM(H75:I75)</f>
        <v>4</v>
      </c>
      <c r="I76" s="468"/>
      <c r="J76" s="467"/>
      <c r="K76" s="468"/>
      <c r="L76" s="467"/>
      <c r="M76" s="468"/>
      <c r="N76" s="467"/>
      <c r="O76" s="468"/>
      <c r="P76" s="467"/>
      <c r="Q76" s="468"/>
      <c r="R76" s="467"/>
      <c r="S76" s="468"/>
      <c r="T76" s="467"/>
      <c r="U76" s="468"/>
      <c r="V76" s="467"/>
      <c r="W76" s="468"/>
      <c r="X76" s="467">
        <f>SUM(X75:Y75)</f>
        <v>1</v>
      </c>
      <c r="Y76" s="468"/>
      <c r="Z76" s="467"/>
      <c r="AA76" s="468"/>
      <c r="AB76" s="467"/>
      <c r="AC76" s="468"/>
      <c r="AD76" s="13"/>
    </row>
    <row r="77" spans="1:30" s="21" customFormat="1" ht="16.5">
      <c r="A77" s="23"/>
      <c r="B77" s="35" t="s">
        <v>18</v>
      </c>
      <c r="C77" s="155"/>
      <c r="D77" s="462"/>
      <c r="E77" s="463"/>
      <c r="F77" s="460"/>
      <c r="G77" s="461"/>
      <c r="H77" s="460">
        <f>H76*H3</f>
        <v>599020</v>
      </c>
      <c r="I77" s="461"/>
      <c r="J77" s="460">
        <f>J76*J3</f>
        <v>0</v>
      </c>
      <c r="K77" s="461"/>
      <c r="L77" s="460">
        <f>L76*L3</f>
        <v>0</v>
      </c>
      <c r="M77" s="461"/>
      <c r="N77" s="460">
        <f>N76*N3</f>
        <v>0</v>
      </c>
      <c r="O77" s="461"/>
      <c r="P77" s="460">
        <f>P76*P3</f>
        <v>0</v>
      </c>
      <c r="Q77" s="461"/>
      <c r="R77" s="460">
        <f>R76*R3</f>
        <v>0</v>
      </c>
      <c r="S77" s="461"/>
      <c r="T77" s="460">
        <f>T76*T3</f>
        <v>0</v>
      </c>
      <c r="U77" s="461"/>
      <c r="V77" s="460">
        <f>V76*V3</f>
        <v>0</v>
      </c>
      <c r="W77" s="461"/>
      <c r="X77" s="460">
        <f>X76*X3</f>
        <v>83975</v>
      </c>
      <c r="Y77" s="461"/>
      <c r="Z77" s="462"/>
      <c r="AA77" s="463"/>
      <c r="AB77" s="462"/>
      <c r="AC77" s="463"/>
      <c r="AD77" s="13"/>
    </row>
    <row r="78" spans="1:30" s="21" customFormat="1" ht="16.5">
      <c r="A78" s="23" t="s">
        <v>337</v>
      </c>
      <c r="B78" s="35" t="s">
        <v>336</v>
      </c>
      <c r="C78" s="12">
        <v>1</v>
      </c>
      <c r="D78" s="464">
        <f>SUM(D84:AC84)*C78*40%</f>
        <v>122688.56</v>
      </c>
      <c r="E78" s="471"/>
      <c r="F78" s="471"/>
      <c r="G78" s="472"/>
      <c r="H78" s="462"/>
      <c r="I78" s="463"/>
      <c r="J78" s="462"/>
      <c r="K78" s="463"/>
      <c r="L78" s="462"/>
      <c r="M78" s="463"/>
      <c r="N78" s="462"/>
      <c r="O78" s="463"/>
      <c r="P78" s="462"/>
      <c r="Q78" s="463"/>
      <c r="R78" s="462"/>
      <c r="S78" s="463"/>
      <c r="T78" s="462"/>
      <c r="U78" s="463"/>
      <c r="V78" s="462"/>
      <c r="W78" s="463"/>
      <c r="X78" s="462"/>
      <c r="Y78" s="463"/>
      <c r="Z78" s="462"/>
      <c r="AA78" s="463"/>
      <c r="AB78" s="462"/>
      <c r="AC78" s="463"/>
      <c r="AD78" s="13" t="s">
        <v>41</v>
      </c>
    </row>
    <row r="79" spans="1:30" s="21" customFormat="1" ht="16.5">
      <c r="A79" s="22"/>
      <c r="B79" s="35" t="s">
        <v>35</v>
      </c>
      <c r="C79" s="155"/>
      <c r="D79" s="467">
        <v>0.2</v>
      </c>
      <c r="E79" s="468"/>
      <c r="F79" s="467"/>
      <c r="G79" s="468"/>
      <c r="H79" s="467"/>
      <c r="I79" s="468"/>
      <c r="J79" s="467"/>
      <c r="K79" s="468"/>
      <c r="L79" s="467"/>
      <c r="M79" s="468"/>
      <c r="N79" s="467"/>
      <c r="O79" s="468"/>
      <c r="P79" s="467"/>
      <c r="Q79" s="468"/>
      <c r="R79" s="467"/>
      <c r="S79" s="468"/>
      <c r="T79" s="467"/>
      <c r="U79" s="468"/>
      <c r="V79" s="467"/>
      <c r="W79" s="468"/>
      <c r="X79" s="467"/>
      <c r="Y79" s="468"/>
      <c r="Z79" s="467"/>
      <c r="AA79" s="468"/>
      <c r="AB79" s="467">
        <v>1.4</v>
      </c>
      <c r="AC79" s="468"/>
      <c r="AD79" s="13"/>
    </row>
    <row r="80" spans="1:30" s="21" customFormat="1" ht="16.5">
      <c r="A80" s="22"/>
      <c r="B80" s="35" t="s">
        <v>36</v>
      </c>
      <c r="C80" s="155"/>
      <c r="D80" s="485"/>
      <c r="E80" s="486"/>
      <c r="F80" s="467"/>
      <c r="G80" s="468"/>
      <c r="H80" s="467"/>
      <c r="I80" s="468"/>
      <c r="J80" s="467"/>
      <c r="K80" s="468"/>
      <c r="L80" s="485"/>
      <c r="M80" s="486"/>
      <c r="N80" s="467"/>
      <c r="O80" s="468"/>
      <c r="P80" s="467"/>
      <c r="Q80" s="468"/>
      <c r="R80" s="467"/>
      <c r="S80" s="468"/>
      <c r="T80" s="485"/>
      <c r="U80" s="486"/>
      <c r="V80" s="467"/>
      <c r="W80" s="468"/>
      <c r="X80" s="467"/>
      <c r="Y80" s="468"/>
      <c r="Z80" s="467"/>
      <c r="AA80" s="468"/>
      <c r="AB80" s="467"/>
      <c r="AC80" s="468"/>
      <c r="AD80" s="13" t="s">
        <v>16</v>
      </c>
    </row>
    <row r="81" spans="1:30" s="21" customFormat="1" ht="16.5">
      <c r="A81" s="22"/>
      <c r="B81" s="35" t="s">
        <v>37</v>
      </c>
      <c r="C81" s="155"/>
      <c r="D81" s="467"/>
      <c r="E81" s="468"/>
      <c r="F81" s="467"/>
      <c r="G81" s="468"/>
      <c r="H81" s="467"/>
      <c r="I81" s="468"/>
      <c r="J81" s="467"/>
      <c r="K81" s="468"/>
      <c r="L81" s="467"/>
      <c r="M81" s="468"/>
      <c r="N81" s="467"/>
      <c r="O81" s="468"/>
      <c r="P81" s="467"/>
      <c r="Q81" s="468"/>
      <c r="R81" s="467"/>
      <c r="S81" s="468"/>
      <c r="T81" s="467"/>
      <c r="U81" s="468"/>
      <c r="V81" s="467"/>
      <c r="W81" s="468"/>
      <c r="X81" s="467"/>
      <c r="Y81" s="468"/>
      <c r="Z81" s="467"/>
      <c r="AA81" s="468"/>
      <c r="AB81" s="467"/>
      <c r="AC81" s="468"/>
      <c r="AD81" s="13" t="s">
        <v>16</v>
      </c>
    </row>
    <row r="82" spans="1:30" s="21" customFormat="1" ht="16.5">
      <c r="A82" s="22"/>
      <c r="B82" s="35" t="s">
        <v>38</v>
      </c>
      <c r="C82" s="155"/>
      <c r="D82" s="467"/>
      <c r="E82" s="468"/>
      <c r="F82" s="467"/>
      <c r="G82" s="468"/>
      <c r="H82" s="467"/>
      <c r="I82" s="468"/>
      <c r="J82" s="467"/>
      <c r="K82" s="468"/>
      <c r="L82" s="467"/>
      <c r="M82" s="468"/>
      <c r="N82" s="467"/>
      <c r="O82" s="468"/>
      <c r="P82" s="467"/>
      <c r="Q82" s="468"/>
      <c r="R82" s="467"/>
      <c r="S82" s="468"/>
      <c r="T82" s="467"/>
      <c r="U82" s="468"/>
      <c r="V82" s="467"/>
      <c r="W82" s="468"/>
      <c r="X82" s="467"/>
      <c r="Y82" s="468"/>
      <c r="Z82" s="467"/>
      <c r="AA82" s="468"/>
      <c r="AB82" s="467"/>
      <c r="AC82" s="468"/>
      <c r="AD82" s="13" t="s">
        <v>16</v>
      </c>
    </row>
    <row r="83" spans="1:30" s="21" customFormat="1" ht="16.5">
      <c r="A83" s="23"/>
      <c r="B83" s="35" t="s">
        <v>17</v>
      </c>
      <c r="C83" s="155"/>
      <c r="D83" s="467">
        <f>SUM(D79:E82)</f>
        <v>0.2</v>
      </c>
      <c r="E83" s="468"/>
      <c r="F83" s="467"/>
      <c r="G83" s="468"/>
      <c r="H83" s="467"/>
      <c r="I83" s="468"/>
      <c r="J83" s="467"/>
      <c r="K83" s="468"/>
      <c r="L83" s="467"/>
      <c r="M83" s="468"/>
      <c r="N83" s="467"/>
      <c r="O83" s="468"/>
      <c r="P83" s="467"/>
      <c r="Q83" s="468"/>
      <c r="R83" s="467"/>
      <c r="S83" s="468"/>
      <c r="T83" s="467"/>
      <c r="U83" s="468"/>
      <c r="V83" s="467"/>
      <c r="W83" s="468"/>
      <c r="X83" s="467"/>
      <c r="Y83" s="468"/>
      <c r="Z83" s="467"/>
      <c r="AA83" s="468"/>
      <c r="AB83" s="467">
        <f>SUM(AB79:AC82)</f>
        <v>1.4</v>
      </c>
      <c r="AC83" s="468"/>
      <c r="AD83" s="13"/>
    </row>
    <row r="84" spans="1:30" s="21" customFormat="1" ht="16.5">
      <c r="A84" s="23"/>
      <c r="B84" s="35" t="s">
        <v>18</v>
      </c>
      <c r="C84" s="155"/>
      <c r="D84" s="460">
        <f>D83*D3</f>
        <v>34807.800000000003</v>
      </c>
      <c r="E84" s="461"/>
      <c r="F84" s="460">
        <f>F83*F3</f>
        <v>0</v>
      </c>
      <c r="G84" s="461"/>
      <c r="H84" s="460">
        <f>H83*H3</f>
        <v>0</v>
      </c>
      <c r="I84" s="461"/>
      <c r="J84" s="460">
        <f>J83*J3</f>
        <v>0</v>
      </c>
      <c r="K84" s="461"/>
      <c r="L84" s="460">
        <f>L83*L3</f>
        <v>0</v>
      </c>
      <c r="M84" s="461"/>
      <c r="N84" s="460">
        <f>N83*N3</f>
        <v>0</v>
      </c>
      <c r="O84" s="461"/>
      <c r="P84" s="460">
        <f>P83*P3</f>
        <v>0</v>
      </c>
      <c r="Q84" s="461"/>
      <c r="R84" s="460">
        <f>R83*R3</f>
        <v>0</v>
      </c>
      <c r="S84" s="461"/>
      <c r="T84" s="460">
        <f>T83*T3</f>
        <v>0</v>
      </c>
      <c r="U84" s="461"/>
      <c r="V84" s="460">
        <f>V83*V3</f>
        <v>0</v>
      </c>
      <c r="W84" s="461"/>
      <c r="X84" s="460">
        <f>X83*X3</f>
        <v>0</v>
      </c>
      <c r="Y84" s="461"/>
      <c r="Z84" s="460"/>
      <c r="AA84" s="461"/>
      <c r="AB84" s="460">
        <f>AB83*AB3</f>
        <v>271913.59999999998</v>
      </c>
      <c r="AC84" s="461"/>
      <c r="AD84" s="13"/>
    </row>
    <row r="85" spans="1:30" s="21" customFormat="1" ht="16.5">
      <c r="A85" s="23" t="s">
        <v>339</v>
      </c>
      <c r="B85" s="35" t="s">
        <v>341</v>
      </c>
      <c r="C85" s="155">
        <v>1</v>
      </c>
      <c r="D85" s="464">
        <f>SUM(D91:Y91)*C85*40%</f>
        <v>43741.600000000006</v>
      </c>
      <c r="E85" s="471"/>
      <c r="F85" s="471"/>
      <c r="G85" s="472"/>
      <c r="H85" s="161"/>
      <c r="I85" s="162"/>
      <c r="J85" s="161"/>
      <c r="K85" s="162"/>
      <c r="L85" s="161"/>
      <c r="M85" s="162"/>
      <c r="N85" s="161"/>
      <c r="O85" s="162"/>
      <c r="P85" s="161"/>
      <c r="Q85" s="162"/>
      <c r="R85" s="161"/>
      <c r="S85" s="162"/>
      <c r="T85" s="161"/>
      <c r="U85" s="162"/>
      <c r="V85" s="161"/>
      <c r="W85" s="162"/>
      <c r="X85" s="161"/>
      <c r="Y85" s="162"/>
      <c r="Z85" s="161"/>
      <c r="AA85" s="162"/>
      <c r="AB85" s="161"/>
      <c r="AC85" s="162"/>
      <c r="AD85" s="13" t="s">
        <v>41</v>
      </c>
    </row>
    <row r="86" spans="1:30" s="21" customFormat="1" ht="16.5">
      <c r="A86" s="22"/>
      <c r="B86" s="35" t="s">
        <v>35</v>
      </c>
      <c r="C86" s="155"/>
      <c r="D86" s="467"/>
      <c r="E86" s="468"/>
      <c r="F86" s="467">
        <v>0.2</v>
      </c>
      <c r="G86" s="468"/>
      <c r="H86" s="467">
        <v>0.4</v>
      </c>
      <c r="I86" s="468"/>
      <c r="J86" s="467"/>
      <c r="K86" s="468"/>
      <c r="L86" s="467"/>
      <c r="M86" s="468"/>
      <c r="N86" s="467"/>
      <c r="O86" s="468"/>
      <c r="P86" s="467"/>
      <c r="Q86" s="468"/>
      <c r="R86" s="467"/>
      <c r="S86" s="468"/>
      <c r="T86" s="467"/>
      <c r="U86" s="468"/>
      <c r="V86" s="467"/>
      <c r="W86" s="468"/>
      <c r="X86" s="467">
        <v>0.2</v>
      </c>
      <c r="Y86" s="468"/>
      <c r="Z86" s="467"/>
      <c r="AA86" s="468"/>
      <c r="AB86" s="467"/>
      <c r="AC86" s="468"/>
      <c r="AD86" s="13"/>
    </row>
    <row r="87" spans="1:30" s="21" customFormat="1" ht="16.5">
      <c r="A87" s="22"/>
      <c r="B87" s="35" t="s">
        <v>36</v>
      </c>
      <c r="C87" s="155"/>
      <c r="D87" s="485"/>
      <c r="E87" s="486"/>
      <c r="F87" s="467"/>
      <c r="G87" s="468"/>
      <c r="H87" s="467"/>
      <c r="I87" s="468"/>
      <c r="J87" s="467"/>
      <c r="K87" s="468"/>
      <c r="L87" s="485"/>
      <c r="M87" s="486"/>
      <c r="N87" s="467"/>
      <c r="O87" s="468"/>
      <c r="P87" s="467"/>
      <c r="Q87" s="468"/>
      <c r="R87" s="467"/>
      <c r="S87" s="468"/>
      <c r="T87" s="485"/>
      <c r="U87" s="486"/>
      <c r="V87" s="467"/>
      <c r="W87" s="468"/>
      <c r="X87" s="467"/>
      <c r="Y87" s="468"/>
      <c r="Z87" s="467"/>
      <c r="AA87" s="468"/>
      <c r="AB87" s="467"/>
      <c r="AC87" s="468"/>
      <c r="AD87" s="13" t="s">
        <v>16</v>
      </c>
    </row>
    <row r="88" spans="1:30" s="21" customFormat="1" ht="16.5">
      <c r="A88" s="22"/>
      <c r="B88" s="35" t="s">
        <v>37</v>
      </c>
      <c r="C88" s="155"/>
      <c r="D88" s="467"/>
      <c r="E88" s="468"/>
      <c r="F88" s="467"/>
      <c r="G88" s="468"/>
      <c r="H88" s="467"/>
      <c r="I88" s="468"/>
      <c r="J88" s="467"/>
      <c r="K88" s="468"/>
      <c r="L88" s="467"/>
      <c r="M88" s="468"/>
      <c r="N88" s="467"/>
      <c r="O88" s="468"/>
      <c r="P88" s="467"/>
      <c r="Q88" s="468"/>
      <c r="R88" s="467"/>
      <c r="S88" s="468"/>
      <c r="T88" s="467"/>
      <c r="U88" s="468"/>
      <c r="V88" s="467"/>
      <c r="W88" s="468"/>
      <c r="X88" s="467"/>
      <c r="Y88" s="468"/>
      <c r="Z88" s="467"/>
      <c r="AA88" s="468"/>
      <c r="AB88" s="467"/>
      <c r="AC88" s="468"/>
      <c r="AD88" s="13" t="s">
        <v>16</v>
      </c>
    </row>
    <row r="89" spans="1:30" s="21" customFormat="1" ht="16.5">
      <c r="A89" s="22"/>
      <c r="B89" s="35" t="s">
        <v>38</v>
      </c>
      <c r="C89" s="155"/>
      <c r="D89" s="467"/>
      <c r="E89" s="468"/>
      <c r="F89" s="467"/>
      <c r="G89" s="468"/>
      <c r="H89" s="467"/>
      <c r="I89" s="468"/>
      <c r="J89" s="467"/>
      <c r="K89" s="468"/>
      <c r="L89" s="467"/>
      <c r="M89" s="468"/>
      <c r="N89" s="467"/>
      <c r="O89" s="468"/>
      <c r="P89" s="467"/>
      <c r="Q89" s="468"/>
      <c r="R89" s="467"/>
      <c r="S89" s="468"/>
      <c r="T89" s="467"/>
      <c r="U89" s="468"/>
      <c r="V89" s="467"/>
      <c r="W89" s="468"/>
      <c r="X89" s="467"/>
      <c r="Y89" s="468"/>
      <c r="Z89" s="467"/>
      <c r="AA89" s="468"/>
      <c r="AB89" s="467"/>
      <c r="AC89" s="468"/>
      <c r="AD89" s="13" t="s">
        <v>16</v>
      </c>
    </row>
    <row r="90" spans="1:30" s="21" customFormat="1" ht="16.5">
      <c r="A90" s="23"/>
      <c r="B90" s="35" t="s">
        <v>17</v>
      </c>
      <c r="C90" s="155"/>
      <c r="D90" s="467"/>
      <c r="E90" s="468"/>
      <c r="F90" s="467">
        <f>SUM(F86:G89)</f>
        <v>0.2</v>
      </c>
      <c r="G90" s="468"/>
      <c r="H90" s="467">
        <f>SUM(H86:I89)</f>
        <v>0.4</v>
      </c>
      <c r="I90" s="468"/>
      <c r="J90" s="467"/>
      <c r="K90" s="468"/>
      <c r="L90" s="467"/>
      <c r="M90" s="468"/>
      <c r="N90" s="467"/>
      <c r="O90" s="468"/>
      <c r="P90" s="467"/>
      <c r="Q90" s="468"/>
      <c r="R90" s="467"/>
      <c r="S90" s="468"/>
      <c r="T90" s="467"/>
      <c r="U90" s="468"/>
      <c r="V90" s="467"/>
      <c r="W90" s="468"/>
      <c r="X90" s="467">
        <f>SUM(X86:Y89)</f>
        <v>0.2</v>
      </c>
      <c r="Y90" s="468"/>
      <c r="Z90" s="467"/>
      <c r="AA90" s="468"/>
      <c r="AB90" s="467"/>
      <c r="AC90" s="468"/>
      <c r="AD90" s="13"/>
    </row>
    <row r="91" spans="1:30" s="21" customFormat="1" ht="16.5">
      <c r="A91" s="23"/>
      <c r="B91" s="35" t="s">
        <v>18</v>
      </c>
      <c r="C91" s="155"/>
      <c r="D91" s="462"/>
      <c r="E91" s="463"/>
      <c r="F91" s="460">
        <f>F90*F3</f>
        <v>32657</v>
      </c>
      <c r="G91" s="461"/>
      <c r="H91" s="460">
        <f>H90*H3</f>
        <v>59902</v>
      </c>
      <c r="I91" s="461"/>
      <c r="J91" s="460">
        <f>J90*J3</f>
        <v>0</v>
      </c>
      <c r="K91" s="461"/>
      <c r="L91" s="460">
        <f>L90*L3</f>
        <v>0</v>
      </c>
      <c r="M91" s="461"/>
      <c r="N91" s="460">
        <f>N90*N3</f>
        <v>0</v>
      </c>
      <c r="O91" s="461"/>
      <c r="P91" s="460">
        <f>P90*P3</f>
        <v>0</v>
      </c>
      <c r="Q91" s="461"/>
      <c r="R91" s="460">
        <f>R90*R3</f>
        <v>0</v>
      </c>
      <c r="S91" s="461"/>
      <c r="T91" s="460">
        <f>T90*T3</f>
        <v>0</v>
      </c>
      <c r="U91" s="461"/>
      <c r="V91" s="460">
        <f>V90*V3</f>
        <v>0</v>
      </c>
      <c r="W91" s="461"/>
      <c r="X91" s="460">
        <f>X90*X3</f>
        <v>16795</v>
      </c>
      <c r="Y91" s="461"/>
      <c r="Z91" s="462"/>
      <c r="AA91" s="463"/>
      <c r="AB91" s="462"/>
      <c r="AC91" s="463"/>
      <c r="AD91" s="13"/>
    </row>
    <row r="92" spans="1:30" s="21" customFormat="1" ht="16.5">
      <c r="A92" s="23" t="s">
        <v>343</v>
      </c>
      <c r="B92" s="35" t="s">
        <v>344</v>
      </c>
      <c r="C92" s="155">
        <v>1</v>
      </c>
      <c r="D92" s="464">
        <f>SUM(D95:Y95)*C92*40%</f>
        <v>47641.8</v>
      </c>
      <c r="E92" s="471"/>
      <c r="F92" s="471"/>
      <c r="G92" s="472"/>
      <c r="H92" s="161"/>
      <c r="I92" s="162"/>
      <c r="J92" s="161"/>
      <c r="K92" s="162"/>
      <c r="L92" s="161"/>
      <c r="M92" s="162"/>
      <c r="N92" s="161"/>
      <c r="O92" s="162"/>
      <c r="P92" s="161"/>
      <c r="Q92" s="162"/>
      <c r="R92" s="161"/>
      <c r="S92" s="162"/>
      <c r="T92" s="161"/>
      <c r="U92" s="162"/>
      <c r="V92" s="161"/>
      <c r="W92" s="162"/>
      <c r="X92" s="161"/>
      <c r="Y92" s="162"/>
      <c r="Z92" s="161"/>
      <c r="AA92" s="162"/>
      <c r="AB92" s="161"/>
      <c r="AC92" s="162"/>
      <c r="AD92" s="13" t="s">
        <v>45</v>
      </c>
    </row>
    <row r="93" spans="1:30" s="21" customFormat="1" ht="16.5">
      <c r="A93" s="22"/>
      <c r="B93" s="35" t="s">
        <v>35</v>
      </c>
      <c r="C93" s="155"/>
      <c r="D93" s="467"/>
      <c r="E93" s="468"/>
      <c r="F93" s="469">
        <v>0.3</v>
      </c>
      <c r="G93" s="470"/>
      <c r="H93" s="469">
        <v>0.3</v>
      </c>
      <c r="I93" s="470"/>
      <c r="J93" s="467"/>
      <c r="K93" s="468"/>
      <c r="L93" s="467"/>
      <c r="M93" s="468"/>
      <c r="N93" s="467"/>
      <c r="O93" s="468"/>
      <c r="P93" s="467"/>
      <c r="Q93" s="468"/>
      <c r="R93" s="467"/>
      <c r="S93" s="468"/>
      <c r="T93" s="467"/>
      <c r="U93" s="468"/>
      <c r="V93" s="467"/>
      <c r="W93" s="468"/>
      <c r="X93" s="467">
        <v>0.3</v>
      </c>
      <c r="Y93" s="468"/>
      <c r="Z93" s="467"/>
      <c r="AA93" s="468"/>
      <c r="AB93" s="467"/>
      <c r="AC93" s="468"/>
      <c r="AD93" s="13"/>
    </row>
    <row r="94" spans="1:30" s="21" customFormat="1" ht="16.5">
      <c r="A94" s="23"/>
      <c r="B94" s="35" t="s">
        <v>17</v>
      </c>
      <c r="C94" s="155"/>
      <c r="D94" s="467"/>
      <c r="E94" s="468"/>
      <c r="F94" s="467">
        <f>SUM(F93:G93)</f>
        <v>0.3</v>
      </c>
      <c r="G94" s="468"/>
      <c r="H94" s="467">
        <f>SUM(H93:I93)</f>
        <v>0.3</v>
      </c>
      <c r="I94" s="468"/>
      <c r="J94" s="467"/>
      <c r="K94" s="468"/>
      <c r="L94" s="467"/>
      <c r="M94" s="468"/>
      <c r="N94" s="467"/>
      <c r="O94" s="468"/>
      <c r="P94" s="467"/>
      <c r="Q94" s="468"/>
      <c r="R94" s="467"/>
      <c r="S94" s="468"/>
      <c r="T94" s="467"/>
      <c r="U94" s="468"/>
      <c r="V94" s="467"/>
      <c r="W94" s="468"/>
      <c r="X94" s="467">
        <f>SUM(X93:Y93)</f>
        <v>0.3</v>
      </c>
      <c r="Y94" s="468"/>
      <c r="Z94" s="467"/>
      <c r="AA94" s="468"/>
      <c r="AB94" s="467"/>
      <c r="AC94" s="468"/>
      <c r="AD94" s="13"/>
    </row>
    <row r="95" spans="1:30" s="21" customFormat="1" ht="16.5">
      <c r="A95" s="23"/>
      <c r="B95" s="35" t="s">
        <v>18</v>
      </c>
      <c r="C95" s="155"/>
      <c r="D95" s="462"/>
      <c r="E95" s="463"/>
      <c r="F95" s="460">
        <f>F94*F3</f>
        <v>48985.5</v>
      </c>
      <c r="G95" s="461"/>
      <c r="H95" s="460">
        <f>H94*H3</f>
        <v>44926.5</v>
      </c>
      <c r="I95" s="461"/>
      <c r="J95" s="460">
        <f>J94*J3</f>
        <v>0</v>
      </c>
      <c r="K95" s="461"/>
      <c r="L95" s="460">
        <f>L94*L3</f>
        <v>0</v>
      </c>
      <c r="M95" s="461"/>
      <c r="N95" s="460">
        <f>N94*N3</f>
        <v>0</v>
      </c>
      <c r="O95" s="461"/>
      <c r="P95" s="460">
        <f>P94*P3</f>
        <v>0</v>
      </c>
      <c r="Q95" s="461"/>
      <c r="R95" s="460">
        <f>R94*R3</f>
        <v>0</v>
      </c>
      <c r="S95" s="461"/>
      <c r="T95" s="460">
        <f>T94*T3</f>
        <v>0</v>
      </c>
      <c r="U95" s="461"/>
      <c r="V95" s="460">
        <f>V94*V3</f>
        <v>0</v>
      </c>
      <c r="W95" s="461"/>
      <c r="X95" s="460">
        <f>X94*X3</f>
        <v>25192.5</v>
      </c>
      <c r="Y95" s="461"/>
      <c r="Z95" s="462"/>
      <c r="AA95" s="463"/>
      <c r="AB95" s="462"/>
      <c r="AC95" s="463"/>
      <c r="AD95" s="13"/>
    </row>
    <row r="96" spans="1:30" s="21" customFormat="1" ht="16.5">
      <c r="A96" s="23" t="s">
        <v>346</v>
      </c>
      <c r="B96" s="35" t="s">
        <v>348</v>
      </c>
      <c r="C96" s="155">
        <v>1</v>
      </c>
      <c r="D96" s="464">
        <f>SUM(D100:Y100)*C96*40%</f>
        <v>28799.680000000008</v>
      </c>
      <c r="E96" s="471"/>
      <c r="F96" s="471"/>
      <c r="G96" s="472"/>
      <c r="H96" s="161"/>
      <c r="I96" s="162"/>
      <c r="J96" s="161"/>
      <c r="K96" s="162"/>
      <c r="L96" s="161"/>
      <c r="M96" s="162"/>
      <c r="N96" s="161"/>
      <c r="O96" s="162"/>
      <c r="P96" s="161"/>
      <c r="Q96" s="162"/>
      <c r="R96" s="161"/>
      <c r="S96" s="162"/>
      <c r="T96" s="161"/>
      <c r="U96" s="162"/>
      <c r="V96" s="161"/>
      <c r="W96" s="162"/>
      <c r="X96" s="161"/>
      <c r="Y96" s="162"/>
      <c r="Z96" s="161"/>
      <c r="AA96" s="162"/>
      <c r="AB96" s="161"/>
      <c r="AC96" s="162"/>
      <c r="AD96" s="13" t="s">
        <v>42</v>
      </c>
    </row>
    <row r="97" spans="1:30" s="21" customFormat="1" ht="16.5">
      <c r="A97" s="22"/>
      <c r="B97" s="35" t="s">
        <v>35</v>
      </c>
      <c r="C97" s="155"/>
      <c r="D97" s="467"/>
      <c r="E97" s="468"/>
      <c r="F97" s="469">
        <v>0.23</v>
      </c>
      <c r="G97" s="470"/>
      <c r="H97" s="469">
        <v>0.23</v>
      </c>
      <c r="I97" s="470"/>
      <c r="J97" s="467"/>
      <c r="K97" s="468"/>
      <c r="L97" s="467"/>
      <c r="M97" s="468"/>
      <c r="N97" s="467"/>
      <c r="O97" s="468"/>
      <c r="P97" s="467"/>
      <c r="Q97" s="468"/>
      <c r="R97" s="467"/>
      <c r="S97" s="468"/>
      <c r="T97" s="467"/>
      <c r="U97" s="468"/>
      <c r="V97" s="467"/>
      <c r="W97" s="468"/>
      <c r="X97" s="467"/>
      <c r="Y97" s="468"/>
      <c r="Z97" s="467"/>
      <c r="AA97" s="468"/>
      <c r="AB97" s="467"/>
      <c r="AC97" s="468"/>
      <c r="AD97" s="13"/>
    </row>
    <row r="98" spans="1:30" s="21" customFormat="1" ht="16.5">
      <c r="A98" s="22"/>
      <c r="B98" s="35" t="s">
        <v>43</v>
      </c>
      <c r="C98" s="155"/>
      <c r="D98" s="467"/>
      <c r="E98" s="468"/>
      <c r="F98" s="467"/>
      <c r="G98" s="468"/>
      <c r="H98" s="467"/>
      <c r="I98" s="468"/>
      <c r="J98" s="467"/>
      <c r="K98" s="468"/>
      <c r="L98" s="467"/>
      <c r="M98" s="468"/>
      <c r="N98" s="467"/>
      <c r="O98" s="468"/>
      <c r="P98" s="467"/>
      <c r="Q98" s="468"/>
      <c r="R98" s="467"/>
      <c r="S98" s="468"/>
      <c r="T98" s="467"/>
      <c r="U98" s="468"/>
      <c r="V98" s="467"/>
      <c r="W98" s="468"/>
      <c r="X98" s="467"/>
      <c r="Y98" s="468"/>
      <c r="Z98" s="467"/>
      <c r="AA98" s="468"/>
      <c r="AB98" s="467"/>
      <c r="AC98" s="468"/>
      <c r="AD98" s="13" t="s">
        <v>16</v>
      </c>
    </row>
    <row r="99" spans="1:30" s="21" customFormat="1" ht="16.5">
      <c r="A99" s="23"/>
      <c r="B99" s="35" t="s">
        <v>17</v>
      </c>
      <c r="C99" s="155"/>
      <c r="D99" s="467"/>
      <c r="E99" s="468"/>
      <c r="F99" s="469">
        <f>SUM(F97:G98)</f>
        <v>0.23</v>
      </c>
      <c r="G99" s="470"/>
      <c r="H99" s="469">
        <f>SUM(H97:I98)</f>
        <v>0.23</v>
      </c>
      <c r="I99" s="470"/>
      <c r="J99" s="467"/>
      <c r="K99" s="468"/>
      <c r="L99" s="467"/>
      <c r="M99" s="468"/>
      <c r="N99" s="467"/>
      <c r="O99" s="468"/>
      <c r="P99" s="467"/>
      <c r="Q99" s="468"/>
      <c r="R99" s="467"/>
      <c r="S99" s="468"/>
      <c r="T99" s="467"/>
      <c r="U99" s="468"/>
      <c r="V99" s="467"/>
      <c r="W99" s="468"/>
      <c r="X99" s="467"/>
      <c r="Y99" s="468"/>
      <c r="Z99" s="467"/>
      <c r="AA99" s="468"/>
      <c r="AB99" s="467"/>
      <c r="AC99" s="468"/>
      <c r="AD99" s="13"/>
    </row>
    <row r="100" spans="1:30" s="21" customFormat="1" ht="16.5">
      <c r="A100" s="23"/>
      <c r="B100" s="35" t="s">
        <v>18</v>
      </c>
      <c r="C100" s="155"/>
      <c r="D100" s="460">
        <f>D99*D3</f>
        <v>0</v>
      </c>
      <c r="E100" s="461"/>
      <c r="F100" s="460">
        <f>F99*F3</f>
        <v>37555.550000000003</v>
      </c>
      <c r="G100" s="461"/>
      <c r="H100" s="460">
        <f>H99*H3</f>
        <v>34443.65</v>
      </c>
      <c r="I100" s="461"/>
      <c r="J100" s="460">
        <f>J99*J3</f>
        <v>0</v>
      </c>
      <c r="K100" s="461"/>
      <c r="L100" s="460">
        <f>L99*L3</f>
        <v>0</v>
      </c>
      <c r="M100" s="461"/>
      <c r="N100" s="460">
        <f>N99*N3</f>
        <v>0</v>
      </c>
      <c r="O100" s="461"/>
      <c r="P100" s="460">
        <f>P99*P3</f>
        <v>0</v>
      </c>
      <c r="Q100" s="461"/>
      <c r="R100" s="460">
        <f>R99*R3</f>
        <v>0</v>
      </c>
      <c r="S100" s="461"/>
      <c r="T100" s="460">
        <f>T99*T3</f>
        <v>0</v>
      </c>
      <c r="U100" s="461"/>
      <c r="V100" s="460">
        <f>V99*V3</f>
        <v>0</v>
      </c>
      <c r="W100" s="461"/>
      <c r="X100" s="460">
        <f>X99*X3</f>
        <v>0</v>
      </c>
      <c r="Y100" s="461"/>
      <c r="Z100" s="462"/>
      <c r="AA100" s="463"/>
      <c r="AB100" s="462"/>
      <c r="AC100" s="463"/>
      <c r="AD100" s="13"/>
    </row>
    <row r="101" spans="1:30" s="21" customFormat="1" ht="16.5">
      <c r="A101" s="23" t="s">
        <v>350</v>
      </c>
      <c r="B101" s="35" t="s">
        <v>352</v>
      </c>
      <c r="C101" s="155">
        <v>1</v>
      </c>
      <c r="D101" s="464">
        <f>SUM(D107:Y107)*C101*40%</f>
        <v>53090.8</v>
      </c>
      <c r="E101" s="471"/>
      <c r="F101" s="471"/>
      <c r="G101" s="472"/>
      <c r="H101" s="161"/>
      <c r="I101" s="162"/>
      <c r="J101" s="161"/>
      <c r="K101" s="162"/>
      <c r="L101" s="161"/>
      <c r="M101" s="162"/>
      <c r="N101" s="161"/>
      <c r="O101" s="162"/>
      <c r="P101" s="161"/>
      <c r="Q101" s="162"/>
      <c r="R101" s="161"/>
      <c r="S101" s="162"/>
      <c r="T101" s="161"/>
      <c r="U101" s="162"/>
      <c r="V101" s="161"/>
      <c r="W101" s="162"/>
      <c r="X101" s="161"/>
      <c r="Y101" s="162"/>
      <c r="Z101" s="161"/>
      <c r="AA101" s="162"/>
      <c r="AB101" s="161"/>
      <c r="AC101" s="162"/>
      <c r="AD101" s="13" t="s">
        <v>41</v>
      </c>
    </row>
    <row r="102" spans="1:30" s="21" customFormat="1" ht="16.5">
      <c r="A102" s="22"/>
      <c r="B102" s="35" t="s">
        <v>35</v>
      </c>
      <c r="C102" s="165"/>
      <c r="D102" s="483"/>
      <c r="E102" s="484"/>
      <c r="F102" s="483">
        <v>0.2</v>
      </c>
      <c r="G102" s="484"/>
      <c r="H102" s="483">
        <v>0.5</v>
      </c>
      <c r="I102" s="484"/>
      <c r="J102" s="483"/>
      <c r="K102" s="484"/>
      <c r="L102" s="483"/>
      <c r="M102" s="484"/>
      <c r="N102" s="483"/>
      <c r="O102" s="484"/>
      <c r="P102" s="483"/>
      <c r="Q102" s="484"/>
      <c r="R102" s="483"/>
      <c r="S102" s="484"/>
      <c r="T102" s="483"/>
      <c r="U102" s="484"/>
      <c r="V102" s="483"/>
      <c r="W102" s="484"/>
      <c r="X102" s="483">
        <v>0.3</v>
      </c>
      <c r="Y102" s="484"/>
      <c r="Z102" s="483"/>
      <c r="AA102" s="484"/>
      <c r="AB102" s="483"/>
      <c r="AC102" s="484"/>
      <c r="AD102" s="13"/>
    </row>
    <row r="103" spans="1:30" s="21" customFormat="1" ht="16.5">
      <c r="A103" s="22"/>
      <c r="B103" s="35" t="s">
        <v>36</v>
      </c>
      <c r="C103" s="165"/>
      <c r="D103" s="483"/>
      <c r="E103" s="484"/>
      <c r="F103" s="483"/>
      <c r="G103" s="484"/>
      <c r="H103" s="483"/>
      <c r="I103" s="484"/>
      <c r="J103" s="483"/>
      <c r="K103" s="484"/>
      <c r="L103" s="483"/>
      <c r="M103" s="484"/>
      <c r="N103" s="483"/>
      <c r="O103" s="484"/>
      <c r="P103" s="483"/>
      <c r="Q103" s="484"/>
      <c r="R103" s="483"/>
      <c r="S103" s="484"/>
      <c r="T103" s="483"/>
      <c r="U103" s="484"/>
      <c r="V103" s="483"/>
      <c r="W103" s="484"/>
      <c r="X103" s="483"/>
      <c r="Y103" s="484"/>
      <c r="Z103" s="483"/>
      <c r="AA103" s="484"/>
      <c r="AB103" s="483"/>
      <c r="AC103" s="484"/>
      <c r="AD103" s="13" t="s">
        <v>16</v>
      </c>
    </row>
    <row r="104" spans="1:30" s="21" customFormat="1" ht="16.5">
      <c r="A104" s="22"/>
      <c r="B104" s="35" t="s">
        <v>37</v>
      </c>
      <c r="C104" s="165"/>
      <c r="D104" s="483"/>
      <c r="E104" s="484"/>
      <c r="F104" s="483"/>
      <c r="G104" s="484"/>
      <c r="H104" s="483"/>
      <c r="I104" s="484"/>
      <c r="J104" s="483"/>
      <c r="K104" s="484"/>
      <c r="L104" s="483"/>
      <c r="M104" s="484"/>
      <c r="N104" s="483"/>
      <c r="O104" s="484"/>
      <c r="P104" s="483"/>
      <c r="Q104" s="484"/>
      <c r="R104" s="483"/>
      <c r="S104" s="484"/>
      <c r="T104" s="483"/>
      <c r="U104" s="484"/>
      <c r="V104" s="483"/>
      <c r="W104" s="484"/>
      <c r="X104" s="483"/>
      <c r="Y104" s="484"/>
      <c r="Z104" s="483"/>
      <c r="AA104" s="484"/>
      <c r="AB104" s="483"/>
      <c r="AC104" s="484"/>
      <c r="AD104" s="13" t="s">
        <v>16</v>
      </c>
    </row>
    <row r="105" spans="1:30" s="21" customFormat="1" ht="16.5">
      <c r="A105" s="22"/>
      <c r="B105" s="35" t="s">
        <v>38</v>
      </c>
      <c r="C105" s="165"/>
      <c r="D105" s="483"/>
      <c r="E105" s="484"/>
      <c r="F105" s="483"/>
      <c r="G105" s="484"/>
      <c r="H105" s="483"/>
      <c r="I105" s="484"/>
      <c r="J105" s="483"/>
      <c r="K105" s="484"/>
      <c r="L105" s="483"/>
      <c r="M105" s="484"/>
      <c r="N105" s="483"/>
      <c r="O105" s="484"/>
      <c r="P105" s="483"/>
      <c r="Q105" s="484"/>
      <c r="R105" s="483"/>
      <c r="S105" s="484"/>
      <c r="T105" s="483"/>
      <c r="U105" s="484"/>
      <c r="V105" s="483"/>
      <c r="W105" s="484"/>
      <c r="X105" s="483"/>
      <c r="Y105" s="484"/>
      <c r="Z105" s="483"/>
      <c r="AA105" s="484"/>
      <c r="AB105" s="483"/>
      <c r="AC105" s="484"/>
      <c r="AD105" s="13" t="s">
        <v>16</v>
      </c>
    </row>
    <row r="106" spans="1:30" s="21" customFormat="1" ht="16.5">
      <c r="A106" s="23"/>
      <c r="B106" s="35" t="s">
        <v>17</v>
      </c>
      <c r="C106" s="155"/>
      <c r="D106" s="467"/>
      <c r="E106" s="468"/>
      <c r="F106" s="467">
        <f>SUM(F102:G105)</f>
        <v>0.2</v>
      </c>
      <c r="G106" s="468"/>
      <c r="H106" s="467">
        <f>SUM(H102:I105)</f>
        <v>0.5</v>
      </c>
      <c r="I106" s="468"/>
      <c r="J106" s="467"/>
      <c r="K106" s="468"/>
      <c r="L106" s="467"/>
      <c r="M106" s="468"/>
      <c r="N106" s="467"/>
      <c r="O106" s="468"/>
      <c r="P106" s="467"/>
      <c r="Q106" s="468"/>
      <c r="R106" s="467"/>
      <c r="S106" s="468"/>
      <c r="T106" s="467"/>
      <c r="U106" s="468"/>
      <c r="V106" s="467"/>
      <c r="W106" s="468"/>
      <c r="X106" s="467">
        <f>SUM(X102:Y105)</f>
        <v>0.3</v>
      </c>
      <c r="Y106" s="468"/>
      <c r="Z106" s="467"/>
      <c r="AA106" s="468"/>
      <c r="AB106" s="467"/>
      <c r="AC106" s="468"/>
      <c r="AD106" s="13"/>
    </row>
    <row r="107" spans="1:30" s="21" customFormat="1" ht="16.5">
      <c r="A107" s="23"/>
      <c r="B107" s="35" t="s">
        <v>18</v>
      </c>
      <c r="C107" s="155"/>
      <c r="D107" s="460">
        <f>D106*D3</f>
        <v>0</v>
      </c>
      <c r="E107" s="461"/>
      <c r="F107" s="460">
        <f>F106*F3</f>
        <v>32657</v>
      </c>
      <c r="G107" s="461"/>
      <c r="H107" s="460">
        <f>H106*H3</f>
        <v>74877.5</v>
      </c>
      <c r="I107" s="461"/>
      <c r="J107" s="460">
        <f>J106*J3</f>
        <v>0</v>
      </c>
      <c r="K107" s="461"/>
      <c r="L107" s="460">
        <f>L106*L3</f>
        <v>0</v>
      </c>
      <c r="M107" s="461"/>
      <c r="N107" s="460">
        <f>N106*N3</f>
        <v>0</v>
      </c>
      <c r="O107" s="461"/>
      <c r="P107" s="460">
        <f>P106*P3</f>
        <v>0</v>
      </c>
      <c r="Q107" s="461"/>
      <c r="R107" s="460">
        <f>R106*R3</f>
        <v>0</v>
      </c>
      <c r="S107" s="461"/>
      <c r="T107" s="460">
        <f>T106*T3</f>
        <v>0</v>
      </c>
      <c r="U107" s="461"/>
      <c r="V107" s="460">
        <f>V106*V3</f>
        <v>0</v>
      </c>
      <c r="W107" s="461"/>
      <c r="X107" s="460">
        <f>X106*X3</f>
        <v>25192.5</v>
      </c>
      <c r="Y107" s="461"/>
      <c r="Z107" s="462"/>
      <c r="AA107" s="463"/>
      <c r="AB107" s="462"/>
      <c r="AC107" s="463"/>
      <c r="AD107" s="13"/>
    </row>
    <row r="108" spans="1:30" s="21" customFormat="1" ht="16.5">
      <c r="A108" s="23" t="s">
        <v>365</v>
      </c>
      <c r="B108" s="35" t="s">
        <v>354</v>
      </c>
      <c r="C108" s="155">
        <v>1</v>
      </c>
      <c r="D108" s="464">
        <f>SUM(D114:Y114)*C108*40%</f>
        <v>53090.8</v>
      </c>
      <c r="E108" s="471"/>
      <c r="F108" s="471"/>
      <c r="G108" s="472"/>
      <c r="H108" s="161"/>
      <c r="I108" s="162"/>
      <c r="J108" s="161"/>
      <c r="K108" s="162"/>
      <c r="L108" s="161"/>
      <c r="M108" s="162"/>
      <c r="N108" s="161"/>
      <c r="O108" s="162"/>
      <c r="P108" s="161"/>
      <c r="Q108" s="162"/>
      <c r="R108" s="161"/>
      <c r="S108" s="162"/>
      <c r="T108" s="161"/>
      <c r="U108" s="162"/>
      <c r="V108" s="161"/>
      <c r="W108" s="162"/>
      <c r="X108" s="161"/>
      <c r="Y108" s="162"/>
      <c r="Z108" s="161"/>
      <c r="AA108" s="162"/>
      <c r="AB108" s="161"/>
      <c r="AC108" s="162"/>
      <c r="AD108" s="13" t="s">
        <v>355</v>
      </c>
    </row>
    <row r="109" spans="1:30" s="21" customFormat="1" ht="16.5">
      <c r="A109" s="22"/>
      <c r="B109" s="35" t="s">
        <v>356</v>
      </c>
      <c r="C109" s="155"/>
      <c r="D109" s="467"/>
      <c r="E109" s="468"/>
      <c r="F109" s="467">
        <v>0.2</v>
      </c>
      <c r="G109" s="468"/>
      <c r="H109" s="467">
        <v>0.5</v>
      </c>
      <c r="I109" s="468"/>
      <c r="J109" s="467"/>
      <c r="K109" s="468"/>
      <c r="L109" s="467"/>
      <c r="M109" s="468"/>
      <c r="N109" s="467"/>
      <c r="O109" s="468"/>
      <c r="P109" s="467"/>
      <c r="Q109" s="468"/>
      <c r="R109" s="467"/>
      <c r="S109" s="468"/>
      <c r="T109" s="467"/>
      <c r="U109" s="468"/>
      <c r="V109" s="467"/>
      <c r="W109" s="468"/>
      <c r="X109" s="467">
        <v>0.3</v>
      </c>
      <c r="Y109" s="468"/>
      <c r="Z109" s="467"/>
      <c r="AA109" s="468"/>
      <c r="AB109" s="467"/>
      <c r="AC109" s="468"/>
      <c r="AD109" s="13"/>
    </row>
    <row r="110" spans="1:30" s="21" customFormat="1" ht="16.5">
      <c r="A110" s="22"/>
      <c r="B110" s="35" t="s">
        <v>357</v>
      </c>
      <c r="C110" s="155"/>
      <c r="D110" s="485"/>
      <c r="E110" s="486"/>
      <c r="F110" s="467"/>
      <c r="G110" s="468"/>
      <c r="H110" s="467"/>
      <c r="I110" s="468"/>
      <c r="J110" s="467"/>
      <c r="K110" s="468"/>
      <c r="L110" s="485"/>
      <c r="M110" s="486"/>
      <c r="N110" s="467"/>
      <c r="O110" s="468"/>
      <c r="P110" s="467"/>
      <c r="Q110" s="468"/>
      <c r="R110" s="467"/>
      <c r="S110" s="468"/>
      <c r="T110" s="485"/>
      <c r="U110" s="486"/>
      <c r="V110" s="467"/>
      <c r="W110" s="468"/>
      <c r="X110" s="467"/>
      <c r="Y110" s="468"/>
      <c r="Z110" s="467"/>
      <c r="AA110" s="468"/>
      <c r="AB110" s="467"/>
      <c r="AC110" s="468"/>
      <c r="AD110" s="13" t="s">
        <v>358</v>
      </c>
    </row>
    <row r="111" spans="1:30" s="21" customFormat="1" ht="16.5">
      <c r="A111" s="22"/>
      <c r="B111" s="35" t="s">
        <v>359</v>
      </c>
      <c r="C111" s="155"/>
      <c r="D111" s="467"/>
      <c r="E111" s="468"/>
      <c r="F111" s="467"/>
      <c r="G111" s="468"/>
      <c r="H111" s="467"/>
      <c r="I111" s="468"/>
      <c r="J111" s="467"/>
      <c r="K111" s="468"/>
      <c r="L111" s="467"/>
      <c r="M111" s="468"/>
      <c r="N111" s="467"/>
      <c r="O111" s="468"/>
      <c r="P111" s="467"/>
      <c r="Q111" s="468"/>
      <c r="R111" s="467"/>
      <c r="S111" s="468"/>
      <c r="T111" s="467"/>
      <c r="U111" s="468"/>
      <c r="V111" s="467"/>
      <c r="W111" s="468"/>
      <c r="X111" s="467"/>
      <c r="Y111" s="468"/>
      <c r="Z111" s="467"/>
      <c r="AA111" s="468"/>
      <c r="AB111" s="467"/>
      <c r="AC111" s="468"/>
      <c r="AD111" s="13" t="s">
        <v>358</v>
      </c>
    </row>
    <row r="112" spans="1:30" s="21" customFormat="1" ht="16.5">
      <c r="A112" s="22"/>
      <c r="B112" s="35" t="s">
        <v>360</v>
      </c>
      <c r="C112" s="155"/>
      <c r="D112" s="467"/>
      <c r="E112" s="468"/>
      <c r="F112" s="467"/>
      <c r="G112" s="468"/>
      <c r="H112" s="467"/>
      <c r="I112" s="468"/>
      <c r="J112" s="467"/>
      <c r="K112" s="468"/>
      <c r="L112" s="467"/>
      <c r="M112" s="468"/>
      <c r="N112" s="467"/>
      <c r="O112" s="468"/>
      <c r="P112" s="467"/>
      <c r="Q112" s="468"/>
      <c r="R112" s="467"/>
      <c r="S112" s="468"/>
      <c r="T112" s="467"/>
      <c r="U112" s="468"/>
      <c r="V112" s="467"/>
      <c r="W112" s="468"/>
      <c r="X112" s="467"/>
      <c r="Y112" s="468"/>
      <c r="Z112" s="467"/>
      <c r="AA112" s="468"/>
      <c r="AB112" s="467"/>
      <c r="AC112" s="468"/>
      <c r="AD112" s="13" t="s">
        <v>358</v>
      </c>
    </row>
    <row r="113" spans="1:30" s="21" customFormat="1" ht="16.5">
      <c r="A113" s="23"/>
      <c r="B113" s="35" t="s">
        <v>361</v>
      </c>
      <c r="C113" s="155"/>
      <c r="D113" s="467"/>
      <c r="E113" s="468"/>
      <c r="F113" s="467">
        <f>SUM(F109:G112)</f>
        <v>0.2</v>
      </c>
      <c r="G113" s="468"/>
      <c r="H113" s="467">
        <f>SUM(H109:I112)</f>
        <v>0.5</v>
      </c>
      <c r="I113" s="468"/>
      <c r="J113" s="467"/>
      <c r="K113" s="468"/>
      <c r="L113" s="467"/>
      <c r="M113" s="468"/>
      <c r="N113" s="467"/>
      <c r="O113" s="468"/>
      <c r="P113" s="467"/>
      <c r="Q113" s="468"/>
      <c r="R113" s="467"/>
      <c r="S113" s="468"/>
      <c r="T113" s="467"/>
      <c r="U113" s="468"/>
      <c r="V113" s="467"/>
      <c r="W113" s="468"/>
      <c r="X113" s="467">
        <f>SUM(X109:Y112)</f>
        <v>0.3</v>
      </c>
      <c r="Y113" s="468"/>
      <c r="Z113" s="467"/>
      <c r="AA113" s="468"/>
      <c r="AB113" s="467"/>
      <c r="AC113" s="468"/>
      <c r="AD113" s="13"/>
    </row>
    <row r="114" spans="1:30" s="21" customFormat="1" ht="16.5">
      <c r="A114" s="23"/>
      <c r="B114" s="35" t="s">
        <v>362</v>
      </c>
      <c r="C114" s="155"/>
      <c r="D114" s="460">
        <f>D113*D3</f>
        <v>0</v>
      </c>
      <c r="E114" s="461"/>
      <c r="F114" s="460">
        <f>F113*F3</f>
        <v>32657</v>
      </c>
      <c r="G114" s="461"/>
      <c r="H114" s="460">
        <f>H113*H3</f>
        <v>74877.5</v>
      </c>
      <c r="I114" s="461"/>
      <c r="J114" s="460">
        <f>J113*J3</f>
        <v>0</v>
      </c>
      <c r="K114" s="461"/>
      <c r="L114" s="460">
        <f>L113*L3</f>
        <v>0</v>
      </c>
      <c r="M114" s="461"/>
      <c r="N114" s="460">
        <f>N113*N3</f>
        <v>0</v>
      </c>
      <c r="O114" s="461"/>
      <c r="P114" s="460">
        <f>P113*P3</f>
        <v>0</v>
      </c>
      <c r="Q114" s="461"/>
      <c r="R114" s="460">
        <f>R113*R3</f>
        <v>0</v>
      </c>
      <c r="S114" s="461"/>
      <c r="T114" s="460">
        <f>T113*T3</f>
        <v>0</v>
      </c>
      <c r="U114" s="461"/>
      <c r="V114" s="460">
        <f>V113*V3</f>
        <v>0</v>
      </c>
      <c r="W114" s="461"/>
      <c r="X114" s="460">
        <f>X113*X3</f>
        <v>25192.5</v>
      </c>
      <c r="Y114" s="461"/>
      <c r="Z114" s="462"/>
      <c r="AA114" s="463"/>
      <c r="AB114" s="462"/>
      <c r="AC114" s="463"/>
      <c r="AD114" s="13"/>
    </row>
    <row r="115" spans="1:30" s="21" customFormat="1" ht="16.5">
      <c r="A115" s="22">
        <v>22</v>
      </c>
      <c r="B115" s="35" t="s">
        <v>366</v>
      </c>
      <c r="C115" s="12">
        <v>1</v>
      </c>
      <c r="D115" s="464">
        <f>SUM(D120:Y120)*40%*0.3</f>
        <v>549445.5</v>
      </c>
      <c r="E115" s="471"/>
      <c r="F115" s="471"/>
      <c r="G115" s="472"/>
      <c r="H115" s="462"/>
      <c r="I115" s="463"/>
      <c r="J115" s="462"/>
      <c r="K115" s="463"/>
      <c r="L115" s="462"/>
      <c r="M115" s="463"/>
      <c r="N115" s="462"/>
      <c r="O115" s="463"/>
      <c r="P115" s="462"/>
      <c r="Q115" s="463"/>
      <c r="R115" s="462"/>
      <c r="S115" s="463"/>
      <c r="T115" s="462"/>
      <c r="U115" s="463"/>
      <c r="V115" s="462"/>
      <c r="W115" s="463"/>
      <c r="X115" s="462"/>
      <c r="Y115" s="463"/>
      <c r="Z115" s="462"/>
      <c r="AA115" s="463"/>
      <c r="AB115" s="462"/>
      <c r="AC115" s="463"/>
      <c r="AD115" s="13" t="s">
        <v>367</v>
      </c>
    </row>
    <row r="116" spans="1:30" s="21" customFormat="1" ht="16.5">
      <c r="A116" s="22"/>
      <c r="B116" s="155" t="s">
        <v>49</v>
      </c>
      <c r="C116" s="12"/>
      <c r="D116" s="467"/>
      <c r="E116" s="468"/>
      <c r="F116" s="467"/>
      <c r="G116" s="468"/>
      <c r="H116" s="467"/>
      <c r="I116" s="468"/>
      <c r="J116" s="467"/>
      <c r="K116" s="468"/>
      <c r="L116" s="467"/>
      <c r="M116" s="468"/>
      <c r="N116" s="467"/>
      <c r="O116" s="468"/>
      <c r="P116" s="467"/>
      <c r="Q116" s="468"/>
      <c r="R116" s="467"/>
      <c r="S116" s="468"/>
      <c r="T116" s="467"/>
      <c r="U116" s="468"/>
      <c r="V116" s="467"/>
      <c r="W116" s="468"/>
      <c r="X116" s="467"/>
      <c r="Y116" s="468"/>
      <c r="Z116" s="467"/>
      <c r="AA116" s="468"/>
      <c r="AB116" s="467"/>
      <c r="AC116" s="468"/>
      <c r="AD116" s="13" t="s">
        <v>16</v>
      </c>
    </row>
    <row r="117" spans="1:30" s="21" customFormat="1" ht="16.5">
      <c r="A117" s="22"/>
      <c r="B117" s="155" t="s">
        <v>50</v>
      </c>
      <c r="C117" s="155"/>
      <c r="D117" s="467">
        <v>3.5</v>
      </c>
      <c r="E117" s="468"/>
      <c r="F117" s="467"/>
      <c r="G117" s="468"/>
      <c r="H117" s="467"/>
      <c r="I117" s="468"/>
      <c r="J117" s="467"/>
      <c r="K117" s="468"/>
      <c r="L117" s="467">
        <v>4</v>
      </c>
      <c r="M117" s="468"/>
      <c r="N117" s="467"/>
      <c r="O117" s="468"/>
      <c r="P117" s="467"/>
      <c r="Q117" s="468"/>
      <c r="R117" s="467">
        <v>6</v>
      </c>
      <c r="S117" s="468"/>
      <c r="T117" s="467"/>
      <c r="U117" s="468"/>
      <c r="V117" s="467"/>
      <c r="W117" s="468"/>
      <c r="X117" s="467">
        <v>14</v>
      </c>
      <c r="Y117" s="468"/>
      <c r="Z117" s="467"/>
      <c r="AA117" s="468"/>
      <c r="AB117" s="467"/>
      <c r="AC117" s="468"/>
      <c r="AD117" s="13" t="s">
        <v>368</v>
      </c>
    </row>
    <row r="118" spans="1:30" s="21" customFormat="1" ht="16.5">
      <c r="A118" s="22"/>
      <c r="B118" s="155" t="s">
        <v>51</v>
      </c>
      <c r="C118" s="155"/>
      <c r="D118" s="467"/>
      <c r="E118" s="468"/>
      <c r="F118" s="467"/>
      <c r="G118" s="468"/>
      <c r="H118" s="467"/>
      <c r="I118" s="468"/>
      <c r="J118" s="467"/>
      <c r="K118" s="468"/>
      <c r="L118" s="467"/>
      <c r="M118" s="468"/>
      <c r="N118" s="467"/>
      <c r="O118" s="468"/>
      <c r="P118" s="467"/>
      <c r="Q118" s="468"/>
      <c r="R118" s="467"/>
      <c r="S118" s="468"/>
      <c r="T118" s="467"/>
      <c r="U118" s="468"/>
      <c r="V118" s="467"/>
      <c r="W118" s="468"/>
      <c r="X118" s="467"/>
      <c r="Y118" s="468"/>
      <c r="Z118" s="467"/>
      <c r="AA118" s="468"/>
      <c r="AB118" s="467"/>
      <c r="AC118" s="468"/>
      <c r="AD118" s="13" t="s">
        <v>16</v>
      </c>
    </row>
    <row r="119" spans="1:30" s="21" customFormat="1" ht="16.5">
      <c r="A119" s="22"/>
      <c r="B119" s="35" t="s">
        <v>17</v>
      </c>
      <c r="C119" s="155"/>
      <c r="D119" s="467">
        <f>SUM(D116:D118)</f>
        <v>3.5</v>
      </c>
      <c r="E119" s="468"/>
      <c r="F119" s="467"/>
      <c r="G119" s="468"/>
      <c r="H119" s="467"/>
      <c r="I119" s="468"/>
      <c r="J119" s="467"/>
      <c r="K119" s="468"/>
      <c r="L119" s="467">
        <f>SUM(L116:L118)</f>
        <v>4</v>
      </c>
      <c r="M119" s="468"/>
      <c r="N119" s="467"/>
      <c r="O119" s="468"/>
      <c r="P119" s="467"/>
      <c r="Q119" s="468"/>
      <c r="R119" s="467">
        <f>SUM(R116:R118)</f>
        <v>6</v>
      </c>
      <c r="S119" s="468"/>
      <c r="T119" s="467"/>
      <c r="U119" s="468"/>
      <c r="V119" s="467"/>
      <c r="W119" s="468"/>
      <c r="X119" s="467">
        <f>SUM(X116:X118)</f>
        <v>14</v>
      </c>
      <c r="Y119" s="468"/>
      <c r="Z119" s="467"/>
      <c r="AA119" s="468"/>
      <c r="AB119" s="467"/>
      <c r="AC119" s="468"/>
      <c r="AD119" s="13"/>
    </row>
    <row r="120" spans="1:30" s="21" customFormat="1" ht="16.5">
      <c r="A120" s="22"/>
      <c r="B120" s="35" t="s">
        <v>18</v>
      </c>
      <c r="C120" s="155"/>
      <c r="D120" s="460">
        <f>D119*D3</f>
        <v>609136.5</v>
      </c>
      <c r="E120" s="461"/>
      <c r="F120" s="460">
        <f>F119*F3</f>
        <v>0</v>
      </c>
      <c r="G120" s="461"/>
      <c r="H120" s="460">
        <f>H119*H3</f>
        <v>0</v>
      </c>
      <c r="I120" s="461"/>
      <c r="J120" s="460">
        <f>J119*J3</f>
        <v>0</v>
      </c>
      <c r="K120" s="461"/>
      <c r="L120" s="460">
        <f>L119*L3</f>
        <v>737960</v>
      </c>
      <c r="M120" s="461"/>
      <c r="N120" s="460">
        <f>N119*N3</f>
        <v>0</v>
      </c>
      <c r="O120" s="461"/>
      <c r="P120" s="460">
        <f>P119*P3</f>
        <v>0</v>
      </c>
      <c r="Q120" s="461"/>
      <c r="R120" s="460">
        <f>R119*R3</f>
        <v>2055966</v>
      </c>
      <c r="S120" s="461"/>
      <c r="T120" s="460">
        <f>T119*T3</f>
        <v>0</v>
      </c>
      <c r="U120" s="461"/>
      <c r="V120" s="460">
        <f>V119*V3</f>
        <v>0</v>
      </c>
      <c r="W120" s="461"/>
      <c r="X120" s="460">
        <f>X119*X3</f>
        <v>1175650</v>
      </c>
      <c r="Y120" s="461"/>
      <c r="Z120" s="462"/>
      <c r="AA120" s="463"/>
      <c r="AB120" s="462"/>
      <c r="AC120" s="463"/>
      <c r="AD120" s="13"/>
    </row>
    <row r="121" spans="1:30" s="21" customFormat="1" ht="16.5">
      <c r="A121" s="23" t="s">
        <v>372</v>
      </c>
      <c r="B121" s="35" t="s">
        <v>369</v>
      </c>
      <c r="C121" s="155">
        <v>1</v>
      </c>
      <c r="D121" s="464">
        <f>SUM(D125:Y125)*C121*40%</f>
        <v>38387.78</v>
      </c>
      <c r="E121" s="471"/>
      <c r="F121" s="471"/>
      <c r="G121" s="472"/>
      <c r="H121" s="161"/>
      <c r="I121" s="162"/>
      <c r="J121" s="161"/>
      <c r="K121" s="162"/>
      <c r="L121" s="161"/>
      <c r="M121" s="162"/>
      <c r="N121" s="161"/>
      <c r="O121" s="162"/>
      <c r="P121" s="161"/>
      <c r="Q121" s="162"/>
      <c r="R121" s="161"/>
      <c r="S121" s="162"/>
      <c r="T121" s="161"/>
      <c r="U121" s="162"/>
      <c r="V121" s="161"/>
      <c r="W121" s="162"/>
      <c r="X121" s="161"/>
      <c r="Y121" s="162"/>
      <c r="Z121" s="161"/>
      <c r="AA121" s="162"/>
      <c r="AB121" s="161"/>
      <c r="AC121" s="162"/>
      <c r="AD121" s="13" t="s">
        <v>355</v>
      </c>
    </row>
    <row r="122" spans="1:30" s="21" customFormat="1" ht="16.5">
      <c r="A122" s="22"/>
      <c r="B122" s="35" t="s">
        <v>356</v>
      </c>
      <c r="C122" s="155"/>
      <c r="D122" s="467"/>
      <c r="E122" s="468"/>
      <c r="F122" s="469">
        <v>0.24</v>
      </c>
      <c r="G122" s="470"/>
      <c r="H122" s="469">
        <v>0.11</v>
      </c>
      <c r="I122" s="470"/>
      <c r="J122" s="467"/>
      <c r="K122" s="468"/>
      <c r="L122" s="467"/>
      <c r="M122" s="468"/>
      <c r="N122" s="467"/>
      <c r="O122" s="468"/>
      <c r="P122" s="467"/>
      <c r="Q122" s="468"/>
      <c r="R122" s="467"/>
      <c r="S122" s="468"/>
      <c r="T122" s="467"/>
      <c r="U122" s="468"/>
      <c r="V122" s="467"/>
      <c r="W122" s="468"/>
      <c r="X122" s="469">
        <v>0.48</v>
      </c>
      <c r="Y122" s="470"/>
      <c r="Z122" s="467"/>
      <c r="AA122" s="468"/>
      <c r="AB122" s="467"/>
      <c r="AC122" s="468"/>
      <c r="AD122" s="13" t="s">
        <v>374</v>
      </c>
    </row>
    <row r="123" spans="1:30" s="21" customFormat="1" ht="16.5">
      <c r="A123" s="22"/>
      <c r="B123" s="35" t="s">
        <v>371</v>
      </c>
      <c r="C123" s="155"/>
      <c r="D123" s="467"/>
      <c r="E123" s="468"/>
      <c r="F123" s="467"/>
      <c r="G123" s="468"/>
      <c r="H123" s="467"/>
      <c r="I123" s="468"/>
      <c r="J123" s="467"/>
      <c r="K123" s="468"/>
      <c r="L123" s="467"/>
      <c r="M123" s="468"/>
      <c r="N123" s="467"/>
      <c r="O123" s="468"/>
      <c r="P123" s="467"/>
      <c r="Q123" s="468"/>
      <c r="R123" s="467"/>
      <c r="S123" s="468"/>
      <c r="T123" s="467"/>
      <c r="U123" s="468"/>
      <c r="V123" s="467"/>
      <c r="W123" s="468"/>
      <c r="X123" s="467"/>
      <c r="Y123" s="468"/>
      <c r="Z123" s="467"/>
      <c r="AA123" s="468"/>
      <c r="AB123" s="467"/>
      <c r="AC123" s="468"/>
      <c r="AD123" s="13" t="s">
        <v>358</v>
      </c>
    </row>
    <row r="124" spans="1:30" s="21" customFormat="1" ht="16.5">
      <c r="A124" s="23"/>
      <c r="B124" s="35" t="s">
        <v>361</v>
      </c>
      <c r="C124" s="155"/>
      <c r="D124" s="467"/>
      <c r="E124" s="468"/>
      <c r="F124" s="467">
        <f>SUM(F122:G123)</f>
        <v>0.24</v>
      </c>
      <c r="G124" s="468"/>
      <c r="H124" s="467">
        <f>SUM(H122:I123)</f>
        <v>0.11</v>
      </c>
      <c r="I124" s="468"/>
      <c r="J124" s="467"/>
      <c r="K124" s="468"/>
      <c r="L124" s="467"/>
      <c r="M124" s="468"/>
      <c r="N124" s="467"/>
      <c r="O124" s="468"/>
      <c r="P124" s="467"/>
      <c r="Q124" s="468"/>
      <c r="R124" s="467"/>
      <c r="S124" s="468"/>
      <c r="T124" s="467"/>
      <c r="U124" s="468"/>
      <c r="V124" s="467"/>
      <c r="W124" s="468"/>
      <c r="X124" s="467">
        <f>SUM(X122:Y123)</f>
        <v>0.48</v>
      </c>
      <c r="Y124" s="468"/>
      <c r="Z124" s="467"/>
      <c r="AA124" s="468"/>
      <c r="AB124" s="467"/>
      <c r="AC124" s="468"/>
      <c r="AD124" s="13"/>
    </row>
    <row r="125" spans="1:30" s="21" customFormat="1" ht="16.5">
      <c r="A125" s="23"/>
      <c r="B125" s="35" t="s">
        <v>362</v>
      </c>
      <c r="C125" s="155"/>
      <c r="D125" s="462"/>
      <c r="E125" s="463"/>
      <c r="F125" s="462">
        <f>F124*F3</f>
        <v>39188.400000000001</v>
      </c>
      <c r="G125" s="463"/>
      <c r="H125" s="462">
        <f>H124*H3</f>
        <v>16473.05</v>
      </c>
      <c r="I125" s="463"/>
      <c r="J125" s="462"/>
      <c r="K125" s="463"/>
      <c r="L125" s="462"/>
      <c r="M125" s="463"/>
      <c r="N125" s="462"/>
      <c r="O125" s="463"/>
      <c r="P125" s="462"/>
      <c r="Q125" s="463"/>
      <c r="R125" s="462"/>
      <c r="S125" s="463"/>
      <c r="T125" s="462"/>
      <c r="U125" s="463"/>
      <c r="V125" s="462"/>
      <c r="W125" s="463"/>
      <c r="X125" s="462">
        <f>X124*X3</f>
        <v>40308</v>
      </c>
      <c r="Y125" s="463"/>
      <c r="Z125" s="462"/>
      <c r="AA125" s="463"/>
      <c r="AB125" s="462"/>
      <c r="AC125" s="463"/>
      <c r="AD125" s="13"/>
    </row>
    <row r="126" spans="1:30" s="21" customFormat="1" ht="16.5">
      <c r="A126" s="23" t="s">
        <v>376</v>
      </c>
      <c r="B126" s="35" t="s">
        <v>378</v>
      </c>
      <c r="C126" s="155">
        <v>1</v>
      </c>
      <c r="D126" s="464">
        <f>SUM(D129:Y129)*C126*40%</f>
        <v>19767.660000000003</v>
      </c>
      <c r="E126" s="471"/>
      <c r="F126" s="471"/>
      <c r="G126" s="472"/>
      <c r="H126" s="161"/>
      <c r="I126" s="162"/>
      <c r="J126" s="161"/>
      <c r="K126" s="162"/>
      <c r="L126" s="161"/>
      <c r="M126" s="162"/>
      <c r="N126" s="161"/>
      <c r="O126" s="162"/>
      <c r="P126" s="161"/>
      <c r="Q126" s="162"/>
      <c r="R126" s="161"/>
      <c r="S126" s="162"/>
      <c r="T126" s="161"/>
      <c r="U126" s="162"/>
      <c r="V126" s="161"/>
      <c r="W126" s="162"/>
      <c r="X126" s="161"/>
      <c r="Y126" s="162"/>
      <c r="Z126" s="161"/>
      <c r="AA126" s="162"/>
      <c r="AB126" s="161"/>
      <c r="AC126" s="162"/>
      <c r="AD126" s="13" t="s">
        <v>45</v>
      </c>
    </row>
    <row r="127" spans="1:30" s="21" customFormat="1" ht="16.5">
      <c r="A127" s="22"/>
      <c r="B127" s="35" t="s">
        <v>35</v>
      </c>
      <c r="C127" s="155"/>
      <c r="D127" s="467"/>
      <c r="E127" s="468"/>
      <c r="F127" s="469"/>
      <c r="G127" s="470"/>
      <c r="H127" s="469">
        <v>0.33</v>
      </c>
      <c r="I127" s="470"/>
      <c r="J127" s="467"/>
      <c r="K127" s="468"/>
      <c r="L127" s="467"/>
      <c r="M127" s="468"/>
      <c r="N127" s="467"/>
      <c r="O127" s="468"/>
      <c r="P127" s="467"/>
      <c r="Q127" s="468"/>
      <c r="R127" s="467"/>
      <c r="S127" s="468"/>
      <c r="T127" s="467"/>
      <c r="U127" s="468"/>
      <c r="V127" s="467"/>
      <c r="W127" s="468"/>
      <c r="X127" s="467"/>
      <c r="Y127" s="468"/>
      <c r="Z127" s="467"/>
      <c r="AA127" s="468"/>
      <c r="AB127" s="467"/>
      <c r="AC127" s="468"/>
      <c r="AD127" s="13"/>
    </row>
    <row r="128" spans="1:30" s="21" customFormat="1" ht="16.5">
      <c r="A128" s="23"/>
      <c r="B128" s="35" t="s">
        <v>17</v>
      </c>
      <c r="C128" s="155"/>
      <c r="D128" s="467"/>
      <c r="E128" s="468"/>
      <c r="F128" s="467"/>
      <c r="G128" s="468"/>
      <c r="H128" s="467">
        <f>SUM(H127:I127)</f>
        <v>0.33</v>
      </c>
      <c r="I128" s="468"/>
      <c r="J128" s="467"/>
      <c r="K128" s="468"/>
      <c r="L128" s="467"/>
      <c r="M128" s="468"/>
      <c r="N128" s="467"/>
      <c r="O128" s="468"/>
      <c r="P128" s="467"/>
      <c r="Q128" s="468"/>
      <c r="R128" s="467"/>
      <c r="S128" s="468"/>
      <c r="T128" s="467"/>
      <c r="U128" s="468"/>
      <c r="V128" s="467"/>
      <c r="W128" s="468"/>
      <c r="X128" s="467"/>
      <c r="Y128" s="468"/>
      <c r="Z128" s="467"/>
      <c r="AA128" s="468"/>
      <c r="AB128" s="467"/>
      <c r="AC128" s="468"/>
      <c r="AD128" s="13"/>
    </row>
    <row r="129" spans="1:30" s="21" customFormat="1" ht="16.5">
      <c r="A129" s="23"/>
      <c r="B129" s="35" t="s">
        <v>18</v>
      </c>
      <c r="C129" s="155"/>
      <c r="D129" s="462"/>
      <c r="E129" s="463"/>
      <c r="F129" s="460">
        <f>F128*F3</f>
        <v>0</v>
      </c>
      <c r="G129" s="461"/>
      <c r="H129" s="460">
        <f>H128*H3</f>
        <v>49419.15</v>
      </c>
      <c r="I129" s="461"/>
      <c r="J129" s="460">
        <f>J128*J37</f>
        <v>0</v>
      </c>
      <c r="K129" s="461"/>
      <c r="L129" s="460">
        <f>L128*L37</f>
        <v>0</v>
      </c>
      <c r="M129" s="461"/>
      <c r="N129" s="460">
        <f>N128*N37</f>
        <v>0</v>
      </c>
      <c r="O129" s="461"/>
      <c r="P129" s="460">
        <f>P128*P37</f>
        <v>0</v>
      </c>
      <c r="Q129" s="461"/>
      <c r="R129" s="460">
        <f>R128*R37</f>
        <v>0</v>
      </c>
      <c r="S129" s="461"/>
      <c r="T129" s="460">
        <f>T128*T37</f>
        <v>0</v>
      </c>
      <c r="U129" s="461"/>
      <c r="V129" s="460">
        <f>V128*V37</f>
        <v>0</v>
      </c>
      <c r="W129" s="461"/>
      <c r="X129" s="460">
        <f>X128*X37</f>
        <v>0</v>
      </c>
      <c r="Y129" s="461"/>
      <c r="Z129" s="462"/>
      <c r="AA129" s="463"/>
      <c r="AB129" s="462"/>
      <c r="AC129" s="463"/>
      <c r="AD129" s="13"/>
    </row>
    <row r="130" spans="1:30" s="21" customFormat="1" ht="16.5">
      <c r="A130" s="23" t="s">
        <v>381</v>
      </c>
      <c r="B130" s="35" t="s">
        <v>383</v>
      </c>
      <c r="C130" s="155">
        <v>1</v>
      </c>
      <c r="D130" s="464">
        <f>SUM(D140:AC140)*C130*40%</f>
        <v>576081.69200000004</v>
      </c>
      <c r="E130" s="471"/>
      <c r="F130" s="471"/>
      <c r="G130" s="472"/>
      <c r="H130" s="161"/>
      <c r="I130" s="162"/>
      <c r="J130" s="161"/>
      <c r="K130" s="162"/>
      <c r="L130" s="161"/>
      <c r="M130" s="162"/>
      <c r="N130" s="161"/>
      <c r="O130" s="162"/>
      <c r="P130" s="161"/>
      <c r="Q130" s="162"/>
      <c r="R130" s="161"/>
      <c r="S130" s="162"/>
      <c r="T130" s="161"/>
      <c r="U130" s="162"/>
      <c r="V130" s="161"/>
      <c r="W130" s="162"/>
      <c r="X130" s="161"/>
      <c r="Y130" s="162"/>
      <c r="Z130" s="161"/>
      <c r="AA130" s="162"/>
      <c r="AB130" s="161"/>
      <c r="AC130" s="162"/>
      <c r="AD130" s="13" t="s">
        <v>392</v>
      </c>
    </row>
    <row r="131" spans="1:30" s="21" customFormat="1" ht="16.5">
      <c r="A131" s="22"/>
      <c r="B131" s="35" t="s">
        <v>384</v>
      </c>
      <c r="C131" s="165"/>
      <c r="D131" s="483"/>
      <c r="E131" s="484"/>
      <c r="F131" s="483"/>
      <c r="G131" s="484"/>
      <c r="H131" s="483">
        <v>0.33</v>
      </c>
      <c r="I131" s="484"/>
      <c r="J131" s="483"/>
      <c r="K131" s="484"/>
      <c r="L131" s="483"/>
      <c r="M131" s="484"/>
      <c r="N131" s="483"/>
      <c r="O131" s="484"/>
      <c r="P131" s="483"/>
      <c r="Q131" s="484"/>
      <c r="R131" s="483"/>
      <c r="S131" s="484"/>
      <c r="T131" s="483"/>
      <c r="U131" s="484"/>
      <c r="V131" s="483"/>
      <c r="W131" s="484"/>
      <c r="X131" s="483"/>
      <c r="Y131" s="484"/>
      <c r="Z131" s="483"/>
      <c r="AA131" s="484"/>
      <c r="AB131" s="483">
        <v>0.5</v>
      </c>
      <c r="AC131" s="484"/>
      <c r="AD131" s="13"/>
    </row>
    <row r="132" spans="1:30" s="21" customFormat="1" ht="16.5">
      <c r="A132" s="22"/>
      <c r="B132" s="35" t="s">
        <v>385</v>
      </c>
      <c r="C132" s="165"/>
      <c r="D132" s="483"/>
      <c r="E132" s="484"/>
      <c r="F132" s="483"/>
      <c r="G132" s="484"/>
      <c r="H132" s="483"/>
      <c r="I132" s="484"/>
      <c r="J132" s="483"/>
      <c r="K132" s="484"/>
      <c r="L132" s="483"/>
      <c r="M132" s="484"/>
      <c r="N132" s="483"/>
      <c r="O132" s="484"/>
      <c r="P132" s="483"/>
      <c r="Q132" s="484"/>
      <c r="R132" s="483"/>
      <c r="S132" s="484"/>
      <c r="T132" s="483"/>
      <c r="U132" s="484"/>
      <c r="V132" s="483"/>
      <c r="W132" s="484"/>
      <c r="X132" s="483"/>
      <c r="Y132" s="484"/>
      <c r="Z132" s="483">
        <v>0.77</v>
      </c>
      <c r="AA132" s="484"/>
      <c r="AB132" s="483">
        <v>0.85</v>
      </c>
      <c r="AC132" s="484"/>
      <c r="AD132" s="13"/>
    </row>
    <row r="133" spans="1:30" s="21" customFormat="1" ht="16.5">
      <c r="A133" s="22"/>
      <c r="B133" s="35" t="s">
        <v>386</v>
      </c>
      <c r="C133" s="165"/>
      <c r="D133" s="483"/>
      <c r="E133" s="484"/>
      <c r="F133" s="483"/>
      <c r="G133" s="484"/>
      <c r="H133" s="483"/>
      <c r="I133" s="484"/>
      <c r="J133" s="483"/>
      <c r="K133" s="484"/>
      <c r="L133" s="483"/>
      <c r="M133" s="484"/>
      <c r="N133" s="483"/>
      <c r="O133" s="484"/>
      <c r="P133" s="483"/>
      <c r="Q133" s="484"/>
      <c r="R133" s="483"/>
      <c r="S133" s="484"/>
      <c r="T133" s="483"/>
      <c r="U133" s="484"/>
      <c r="V133" s="483"/>
      <c r="W133" s="484"/>
      <c r="X133" s="483"/>
      <c r="Y133" s="484"/>
      <c r="Z133" s="483">
        <v>0.17</v>
      </c>
      <c r="AA133" s="484"/>
      <c r="AB133" s="483">
        <v>0.25</v>
      </c>
      <c r="AC133" s="484"/>
      <c r="AD133" s="13"/>
    </row>
    <row r="134" spans="1:30" s="21" customFormat="1" ht="16.5">
      <c r="A134" s="22"/>
      <c r="B134" s="35" t="s">
        <v>387</v>
      </c>
      <c r="C134" s="165"/>
      <c r="D134" s="483"/>
      <c r="E134" s="484"/>
      <c r="F134" s="483"/>
      <c r="G134" s="484"/>
      <c r="H134" s="483"/>
      <c r="I134" s="484"/>
      <c r="J134" s="483"/>
      <c r="K134" s="484"/>
      <c r="L134" s="483"/>
      <c r="M134" s="484"/>
      <c r="N134" s="483"/>
      <c r="O134" s="484"/>
      <c r="P134" s="483"/>
      <c r="Q134" s="484"/>
      <c r="R134" s="483"/>
      <c r="S134" s="484"/>
      <c r="T134" s="483"/>
      <c r="U134" s="484"/>
      <c r="V134" s="483"/>
      <c r="W134" s="484"/>
      <c r="X134" s="483"/>
      <c r="Y134" s="484"/>
      <c r="Z134" s="483">
        <v>0.46</v>
      </c>
      <c r="AA134" s="484"/>
      <c r="AB134" s="483">
        <v>0.33</v>
      </c>
      <c r="AC134" s="484"/>
      <c r="AD134" s="13"/>
    </row>
    <row r="135" spans="1:30" s="21" customFormat="1" ht="16.5">
      <c r="A135" s="22"/>
      <c r="B135" s="35" t="s">
        <v>388</v>
      </c>
      <c r="C135" s="165"/>
      <c r="D135" s="483"/>
      <c r="E135" s="484"/>
      <c r="F135" s="483"/>
      <c r="G135" s="484"/>
      <c r="H135" s="483"/>
      <c r="I135" s="484"/>
      <c r="J135" s="483"/>
      <c r="K135" s="484"/>
      <c r="L135" s="483"/>
      <c r="M135" s="484"/>
      <c r="N135" s="483"/>
      <c r="O135" s="484"/>
      <c r="P135" s="483"/>
      <c r="Q135" s="484"/>
      <c r="R135" s="483"/>
      <c r="S135" s="484"/>
      <c r="T135" s="483"/>
      <c r="U135" s="484"/>
      <c r="V135" s="483"/>
      <c r="W135" s="484"/>
      <c r="X135" s="483"/>
      <c r="Y135" s="484"/>
      <c r="Z135" s="483">
        <v>0.48</v>
      </c>
      <c r="AA135" s="484"/>
      <c r="AB135" s="483"/>
      <c r="AC135" s="484"/>
      <c r="AD135" s="13"/>
    </row>
    <row r="136" spans="1:30" s="21" customFormat="1" ht="16.5">
      <c r="A136" s="22"/>
      <c r="B136" s="35" t="s">
        <v>389</v>
      </c>
      <c r="C136" s="165"/>
      <c r="D136" s="483"/>
      <c r="E136" s="484"/>
      <c r="F136" s="483"/>
      <c r="G136" s="484"/>
      <c r="H136" s="483"/>
      <c r="I136" s="484"/>
      <c r="J136" s="483"/>
      <c r="K136" s="484"/>
      <c r="L136" s="483"/>
      <c r="M136" s="484"/>
      <c r="N136" s="483"/>
      <c r="O136" s="484"/>
      <c r="P136" s="483"/>
      <c r="Q136" s="484"/>
      <c r="R136" s="483"/>
      <c r="S136" s="484"/>
      <c r="T136" s="483"/>
      <c r="U136" s="484"/>
      <c r="V136" s="483"/>
      <c r="W136" s="484"/>
      <c r="X136" s="483"/>
      <c r="Y136" s="484"/>
      <c r="Z136" s="483">
        <v>1.1200000000000001</v>
      </c>
      <c r="AA136" s="484"/>
      <c r="AB136" s="483"/>
      <c r="AC136" s="484"/>
      <c r="AD136" s="13"/>
    </row>
    <row r="137" spans="1:30" s="21" customFormat="1" ht="16.5">
      <c r="A137" s="22"/>
      <c r="B137" s="35" t="s">
        <v>390</v>
      </c>
      <c r="C137" s="165"/>
      <c r="D137" s="483"/>
      <c r="E137" s="484"/>
      <c r="F137" s="483"/>
      <c r="G137" s="484"/>
      <c r="H137" s="483"/>
      <c r="I137" s="484"/>
      <c r="J137" s="483"/>
      <c r="K137" s="484"/>
      <c r="L137" s="483"/>
      <c r="M137" s="484"/>
      <c r="N137" s="483"/>
      <c r="O137" s="484"/>
      <c r="P137" s="483"/>
      <c r="Q137" s="484"/>
      <c r="R137" s="483"/>
      <c r="S137" s="484"/>
      <c r="T137" s="483"/>
      <c r="U137" s="484"/>
      <c r="V137" s="483"/>
      <c r="W137" s="484"/>
      <c r="X137" s="483"/>
      <c r="Y137" s="484"/>
      <c r="Z137" s="483">
        <v>0.88</v>
      </c>
      <c r="AA137" s="484"/>
      <c r="AB137" s="483"/>
      <c r="AC137" s="484"/>
      <c r="AD137" s="13"/>
    </row>
    <row r="138" spans="1:30" s="21" customFormat="1" ht="16.5">
      <c r="A138" s="22"/>
      <c r="B138" s="35" t="s">
        <v>391</v>
      </c>
      <c r="C138" s="165"/>
      <c r="D138" s="483"/>
      <c r="E138" s="484"/>
      <c r="F138" s="483"/>
      <c r="G138" s="484"/>
      <c r="H138" s="483"/>
      <c r="I138" s="484"/>
      <c r="J138" s="483"/>
      <c r="K138" s="484"/>
      <c r="L138" s="483"/>
      <c r="M138" s="484"/>
      <c r="N138" s="483"/>
      <c r="O138" s="484"/>
      <c r="P138" s="483"/>
      <c r="Q138" s="484"/>
      <c r="R138" s="483"/>
      <c r="S138" s="484"/>
      <c r="T138" s="483"/>
      <c r="U138" s="484"/>
      <c r="V138" s="483"/>
      <c r="W138" s="484"/>
      <c r="X138" s="483"/>
      <c r="Y138" s="484"/>
      <c r="Z138" s="483">
        <v>0.56000000000000005</v>
      </c>
      <c r="AA138" s="484"/>
      <c r="AB138" s="483">
        <v>0.31</v>
      </c>
      <c r="AC138" s="484"/>
      <c r="AD138" s="13"/>
    </row>
    <row r="139" spans="1:30" s="21" customFormat="1" ht="16.5">
      <c r="A139" s="23"/>
      <c r="B139" s="35" t="s">
        <v>17</v>
      </c>
      <c r="C139" s="155"/>
      <c r="D139" s="483"/>
      <c r="E139" s="484"/>
      <c r="F139" s="483"/>
      <c r="G139" s="484"/>
      <c r="H139" s="483">
        <f>SUM(H131:H138)</f>
        <v>0.33</v>
      </c>
      <c r="I139" s="484"/>
      <c r="J139" s="483"/>
      <c r="K139" s="484"/>
      <c r="L139" s="483"/>
      <c r="M139" s="484"/>
      <c r="N139" s="483"/>
      <c r="O139" s="484"/>
      <c r="P139" s="483"/>
      <c r="Q139" s="484"/>
      <c r="R139" s="483"/>
      <c r="S139" s="484"/>
      <c r="T139" s="483"/>
      <c r="U139" s="484"/>
      <c r="V139" s="483"/>
      <c r="W139" s="484"/>
      <c r="X139" s="483"/>
      <c r="Y139" s="484"/>
      <c r="Z139" s="483">
        <f>SUM(Z131:Z138)</f>
        <v>4.4399999999999995</v>
      </c>
      <c r="AA139" s="484"/>
      <c r="AB139" s="483">
        <f>SUM(AB131:AB138)</f>
        <v>2.2400000000000002</v>
      </c>
      <c r="AC139" s="484"/>
      <c r="AD139" s="13"/>
    </row>
    <row r="140" spans="1:30" s="21" customFormat="1" ht="16.5">
      <c r="A140" s="23"/>
      <c r="B140" s="35" t="s">
        <v>18</v>
      </c>
      <c r="C140" s="155"/>
      <c r="D140" s="460">
        <f>D139*D3</f>
        <v>0</v>
      </c>
      <c r="E140" s="461"/>
      <c r="F140" s="460">
        <f>F139*F3</f>
        <v>0</v>
      </c>
      <c r="G140" s="461"/>
      <c r="H140" s="460">
        <f>H139*H3</f>
        <v>49419.15</v>
      </c>
      <c r="I140" s="461"/>
      <c r="J140" s="460">
        <f>J139*J3</f>
        <v>0</v>
      </c>
      <c r="K140" s="461"/>
      <c r="L140" s="460">
        <f>L139*L3</f>
        <v>0</v>
      </c>
      <c r="M140" s="461"/>
      <c r="N140" s="460">
        <f>N139*N3</f>
        <v>0</v>
      </c>
      <c r="O140" s="461"/>
      <c r="P140" s="460">
        <f>P139*P3</f>
        <v>0</v>
      </c>
      <c r="Q140" s="461"/>
      <c r="R140" s="460">
        <f>R139*R3</f>
        <v>0</v>
      </c>
      <c r="S140" s="461"/>
      <c r="T140" s="460">
        <f>T139*T3</f>
        <v>0</v>
      </c>
      <c r="U140" s="461"/>
      <c r="V140" s="460">
        <f>V139*V3</f>
        <v>0</v>
      </c>
      <c r="W140" s="461"/>
      <c r="X140" s="460">
        <f>X139*X3</f>
        <v>0</v>
      </c>
      <c r="Y140" s="461"/>
      <c r="Z140" s="460">
        <f>Z139*Z3</f>
        <v>955723.32</v>
      </c>
      <c r="AA140" s="461"/>
      <c r="AB140" s="460">
        <f>AB139*AB3</f>
        <v>435061.76000000007</v>
      </c>
      <c r="AC140" s="461"/>
      <c r="AD140" s="13"/>
    </row>
    <row r="141" spans="1:30" s="21" customFormat="1" ht="16.5">
      <c r="A141" s="23" t="s">
        <v>394</v>
      </c>
      <c r="B141" s="35" t="s">
        <v>396</v>
      </c>
      <c r="C141" s="155">
        <v>1</v>
      </c>
      <c r="D141" s="464">
        <f>SUM(D144:Y144)*C141*40%</f>
        <v>17354.8</v>
      </c>
      <c r="E141" s="471"/>
      <c r="F141" s="471"/>
      <c r="G141" s="472"/>
      <c r="H141" s="161"/>
      <c r="I141" s="162"/>
      <c r="J141" s="161"/>
      <c r="K141" s="162"/>
      <c r="L141" s="161"/>
      <c r="M141" s="162"/>
      <c r="N141" s="161"/>
      <c r="O141" s="162"/>
      <c r="P141" s="161"/>
      <c r="Q141" s="162"/>
      <c r="R141" s="161"/>
      <c r="S141" s="162"/>
      <c r="T141" s="161"/>
      <c r="U141" s="162"/>
      <c r="V141" s="161"/>
      <c r="W141" s="162"/>
      <c r="X141" s="161"/>
      <c r="Y141" s="162"/>
      <c r="Z141" s="161"/>
      <c r="AA141" s="162"/>
      <c r="AB141" s="161"/>
      <c r="AC141" s="162"/>
      <c r="AD141" s="13" t="s">
        <v>392</v>
      </c>
    </row>
    <row r="142" spans="1:30" s="21" customFormat="1" ht="16.5">
      <c r="A142" s="22"/>
      <c r="B142" s="35" t="s">
        <v>35</v>
      </c>
      <c r="C142" s="155"/>
      <c r="D142" s="467"/>
      <c r="E142" s="468"/>
      <c r="F142" s="469"/>
      <c r="G142" s="470"/>
      <c r="H142" s="469">
        <v>0.2</v>
      </c>
      <c r="I142" s="470"/>
      <c r="J142" s="467"/>
      <c r="K142" s="468"/>
      <c r="L142" s="467"/>
      <c r="M142" s="468"/>
      <c r="N142" s="467"/>
      <c r="O142" s="468"/>
      <c r="P142" s="467"/>
      <c r="Q142" s="468"/>
      <c r="R142" s="467"/>
      <c r="S142" s="468"/>
      <c r="T142" s="467"/>
      <c r="U142" s="468"/>
      <c r="V142" s="467"/>
      <c r="W142" s="468"/>
      <c r="X142" s="469">
        <v>0.16</v>
      </c>
      <c r="Y142" s="470"/>
      <c r="Z142" s="467"/>
      <c r="AA142" s="468"/>
      <c r="AB142" s="467"/>
      <c r="AC142" s="468"/>
      <c r="AD142" s="13"/>
    </row>
    <row r="143" spans="1:30" s="21" customFormat="1" ht="16.5">
      <c r="A143" s="23"/>
      <c r="B143" s="35" t="s">
        <v>17</v>
      </c>
      <c r="C143" s="155"/>
      <c r="D143" s="467"/>
      <c r="E143" s="468"/>
      <c r="F143" s="467"/>
      <c r="G143" s="468"/>
      <c r="H143" s="467">
        <f>SUM(H142:I142)</f>
        <v>0.2</v>
      </c>
      <c r="I143" s="468"/>
      <c r="J143" s="467"/>
      <c r="K143" s="468"/>
      <c r="L143" s="467"/>
      <c r="M143" s="468"/>
      <c r="N143" s="467"/>
      <c r="O143" s="468"/>
      <c r="P143" s="467"/>
      <c r="Q143" s="468"/>
      <c r="R143" s="467"/>
      <c r="S143" s="468"/>
      <c r="T143" s="467"/>
      <c r="U143" s="468"/>
      <c r="V143" s="467"/>
      <c r="W143" s="468"/>
      <c r="X143" s="467">
        <f>SUM(X142:Y142)</f>
        <v>0.16</v>
      </c>
      <c r="Y143" s="468"/>
      <c r="Z143" s="467"/>
      <c r="AA143" s="468"/>
      <c r="AB143" s="467"/>
      <c r="AC143" s="468"/>
      <c r="AD143" s="13"/>
    </row>
    <row r="144" spans="1:30" s="21" customFormat="1" ht="16.5">
      <c r="A144" s="23"/>
      <c r="B144" s="35" t="s">
        <v>18</v>
      </c>
      <c r="C144" s="155"/>
      <c r="D144" s="462"/>
      <c r="E144" s="463"/>
      <c r="F144" s="460">
        <f>F143*F18</f>
        <v>0</v>
      </c>
      <c r="G144" s="461"/>
      <c r="H144" s="460">
        <f>H143*H3</f>
        <v>29951</v>
      </c>
      <c r="I144" s="461"/>
      <c r="J144" s="460">
        <f>J143*J3</f>
        <v>0</v>
      </c>
      <c r="K144" s="461"/>
      <c r="L144" s="460">
        <f>L143*L3</f>
        <v>0</v>
      </c>
      <c r="M144" s="461"/>
      <c r="N144" s="460">
        <f>N143*N3</f>
        <v>0</v>
      </c>
      <c r="O144" s="461"/>
      <c r="P144" s="460">
        <f>P143*P3</f>
        <v>0</v>
      </c>
      <c r="Q144" s="461"/>
      <c r="R144" s="460">
        <f>R143*R3</f>
        <v>0</v>
      </c>
      <c r="S144" s="461"/>
      <c r="T144" s="460">
        <f>T143*T3</f>
        <v>0</v>
      </c>
      <c r="U144" s="461"/>
      <c r="V144" s="460">
        <f>V143*V3</f>
        <v>0</v>
      </c>
      <c r="W144" s="461"/>
      <c r="X144" s="460">
        <f>X143*X3</f>
        <v>13436</v>
      </c>
      <c r="Y144" s="461"/>
      <c r="Z144" s="462"/>
      <c r="AA144" s="463"/>
      <c r="AB144" s="462"/>
      <c r="AC144" s="463"/>
      <c r="AD144" s="13"/>
    </row>
    <row r="145" spans="1:30" s="21" customFormat="1" ht="16.5">
      <c r="A145" s="22">
        <v>27</v>
      </c>
      <c r="B145" s="35" t="s">
        <v>399</v>
      </c>
      <c r="C145" s="12">
        <v>1</v>
      </c>
      <c r="D145" s="464">
        <f>SUM(D150:Y150)*40%</f>
        <v>449138.68400000001</v>
      </c>
      <c r="E145" s="471"/>
      <c r="F145" s="471"/>
      <c r="G145" s="472"/>
      <c r="H145" s="462"/>
      <c r="I145" s="463"/>
      <c r="J145" s="462"/>
      <c r="K145" s="463"/>
      <c r="L145" s="462"/>
      <c r="M145" s="463"/>
      <c r="N145" s="462"/>
      <c r="O145" s="463"/>
      <c r="P145" s="462"/>
      <c r="Q145" s="463"/>
      <c r="R145" s="462"/>
      <c r="S145" s="463"/>
      <c r="T145" s="462"/>
      <c r="U145" s="463"/>
      <c r="V145" s="462"/>
      <c r="W145" s="463"/>
      <c r="X145" s="462"/>
      <c r="Y145" s="463"/>
      <c r="Z145" s="462"/>
      <c r="AA145" s="463"/>
      <c r="AB145" s="462"/>
      <c r="AC145" s="463"/>
      <c r="AD145" s="13" t="s">
        <v>401</v>
      </c>
    </row>
    <row r="146" spans="1:30" s="21" customFormat="1" ht="16.5">
      <c r="A146" s="22"/>
      <c r="B146" s="155" t="s">
        <v>400</v>
      </c>
      <c r="C146" s="12"/>
      <c r="D146" s="469">
        <v>0.94</v>
      </c>
      <c r="E146" s="470"/>
      <c r="F146" s="469">
        <v>1.88</v>
      </c>
      <c r="G146" s="470"/>
      <c r="H146" s="469">
        <v>3.75</v>
      </c>
      <c r="I146" s="470"/>
      <c r="J146" s="469"/>
      <c r="K146" s="470"/>
      <c r="L146" s="469"/>
      <c r="M146" s="470"/>
      <c r="N146" s="469"/>
      <c r="O146" s="470"/>
      <c r="P146" s="469"/>
      <c r="Q146" s="470"/>
      <c r="R146" s="469"/>
      <c r="S146" s="470"/>
      <c r="T146" s="469"/>
      <c r="U146" s="470"/>
      <c r="V146" s="469"/>
      <c r="W146" s="470"/>
      <c r="X146" s="469">
        <v>1.08</v>
      </c>
      <c r="Y146" s="470"/>
      <c r="Z146" s="467"/>
      <c r="AA146" s="468"/>
      <c r="AB146" s="467"/>
      <c r="AC146" s="468"/>
      <c r="AD146" s="13"/>
    </row>
    <row r="147" spans="1:30" s="21" customFormat="1" ht="16.5">
      <c r="A147" s="22"/>
      <c r="B147" s="155" t="s">
        <v>359</v>
      </c>
      <c r="C147" s="155"/>
      <c r="D147" s="467"/>
      <c r="E147" s="468"/>
      <c r="F147" s="467"/>
      <c r="G147" s="468"/>
      <c r="H147" s="467"/>
      <c r="I147" s="468"/>
      <c r="J147" s="467"/>
      <c r="K147" s="468"/>
      <c r="L147" s="467"/>
      <c r="M147" s="468"/>
      <c r="N147" s="467"/>
      <c r="O147" s="468"/>
      <c r="P147" s="467"/>
      <c r="Q147" s="468"/>
      <c r="R147" s="467"/>
      <c r="S147" s="468"/>
      <c r="T147" s="467"/>
      <c r="U147" s="468"/>
      <c r="V147" s="467"/>
      <c r="W147" s="468"/>
      <c r="X147" s="467"/>
      <c r="Y147" s="468"/>
      <c r="Z147" s="467"/>
      <c r="AA147" s="468"/>
      <c r="AB147" s="467"/>
      <c r="AC147" s="468"/>
      <c r="AD147" s="13" t="s">
        <v>16</v>
      </c>
    </row>
    <row r="148" spans="1:30" s="21" customFormat="1" ht="16.5">
      <c r="A148" s="22"/>
      <c r="B148" s="155" t="s">
        <v>360</v>
      </c>
      <c r="C148" s="155"/>
      <c r="D148" s="467"/>
      <c r="E148" s="468"/>
      <c r="F148" s="467"/>
      <c r="G148" s="468"/>
      <c r="H148" s="467"/>
      <c r="I148" s="468"/>
      <c r="J148" s="467"/>
      <c r="K148" s="468"/>
      <c r="L148" s="467"/>
      <c r="M148" s="468"/>
      <c r="N148" s="467"/>
      <c r="O148" s="468"/>
      <c r="P148" s="467"/>
      <c r="Q148" s="468"/>
      <c r="R148" s="467"/>
      <c r="S148" s="468"/>
      <c r="T148" s="467"/>
      <c r="U148" s="468"/>
      <c r="V148" s="467"/>
      <c r="W148" s="468"/>
      <c r="X148" s="467"/>
      <c r="Y148" s="468"/>
      <c r="Z148" s="467"/>
      <c r="AA148" s="468"/>
      <c r="AB148" s="467"/>
      <c r="AC148" s="468"/>
      <c r="AD148" s="13" t="s">
        <v>16</v>
      </c>
    </row>
    <row r="149" spans="1:30" s="21" customFormat="1" ht="16.5">
      <c r="A149" s="22"/>
      <c r="B149" s="35" t="s">
        <v>17</v>
      </c>
      <c r="C149" s="155"/>
      <c r="D149" s="467">
        <f>SUM(D146:D148)</f>
        <v>0.94</v>
      </c>
      <c r="E149" s="468"/>
      <c r="F149" s="467">
        <f>SUM(F146:F148)</f>
        <v>1.88</v>
      </c>
      <c r="G149" s="468"/>
      <c r="H149" s="467">
        <f>SUM(H146:H148)</f>
        <v>3.75</v>
      </c>
      <c r="I149" s="468"/>
      <c r="J149" s="467"/>
      <c r="K149" s="468"/>
      <c r="L149" s="467"/>
      <c r="M149" s="468"/>
      <c r="N149" s="467"/>
      <c r="O149" s="468"/>
      <c r="P149" s="467"/>
      <c r="Q149" s="468"/>
      <c r="R149" s="467"/>
      <c r="S149" s="468"/>
      <c r="T149" s="467"/>
      <c r="U149" s="468"/>
      <c r="V149" s="467"/>
      <c r="W149" s="468"/>
      <c r="X149" s="467">
        <f>SUM(X146:X148)</f>
        <v>1.08</v>
      </c>
      <c r="Y149" s="468"/>
      <c r="Z149" s="467"/>
      <c r="AA149" s="468"/>
      <c r="AB149" s="467"/>
      <c r="AC149" s="468"/>
      <c r="AD149" s="13"/>
    </row>
    <row r="150" spans="1:30" s="21" customFormat="1" ht="16.5">
      <c r="A150" s="22"/>
      <c r="B150" s="35" t="s">
        <v>18</v>
      </c>
      <c r="C150" s="155"/>
      <c r="D150" s="460">
        <f>D149*D3</f>
        <v>163596.66</v>
      </c>
      <c r="E150" s="461"/>
      <c r="F150" s="460">
        <f>F149*F3</f>
        <v>306975.8</v>
      </c>
      <c r="G150" s="461"/>
      <c r="H150" s="460">
        <f>H149*H3</f>
        <v>561581.25</v>
      </c>
      <c r="I150" s="461"/>
      <c r="J150" s="460">
        <f>J149*J3</f>
        <v>0</v>
      </c>
      <c r="K150" s="461"/>
      <c r="L150" s="460">
        <f>L149*L3</f>
        <v>0</v>
      </c>
      <c r="M150" s="461"/>
      <c r="N150" s="460">
        <f>N149*N3</f>
        <v>0</v>
      </c>
      <c r="O150" s="461"/>
      <c r="P150" s="460">
        <f>P149*P3</f>
        <v>0</v>
      </c>
      <c r="Q150" s="461"/>
      <c r="R150" s="460">
        <f>R149*R3</f>
        <v>0</v>
      </c>
      <c r="S150" s="461"/>
      <c r="T150" s="460">
        <f>T149*T3</f>
        <v>0</v>
      </c>
      <c r="U150" s="461"/>
      <c r="V150" s="460">
        <f>V149*V3</f>
        <v>0</v>
      </c>
      <c r="W150" s="461"/>
      <c r="X150" s="460">
        <f>X149*X3</f>
        <v>90693</v>
      </c>
      <c r="Y150" s="461"/>
      <c r="Z150" s="462"/>
      <c r="AA150" s="463"/>
      <c r="AB150" s="462"/>
      <c r="AC150" s="463"/>
      <c r="AD150" s="13"/>
    </row>
    <row r="151" spans="1:30" s="21" customFormat="1" ht="16.5">
      <c r="A151" s="23" t="s">
        <v>404</v>
      </c>
      <c r="B151" s="35" t="s">
        <v>403</v>
      </c>
      <c r="C151" s="155">
        <v>1</v>
      </c>
      <c r="D151" s="464">
        <f>SUM(D155:Y155)*C151*40%</f>
        <v>9032.8979999999992</v>
      </c>
      <c r="E151" s="471"/>
      <c r="F151" s="471"/>
      <c r="G151" s="472"/>
      <c r="H151" s="161"/>
      <c r="I151" s="162"/>
      <c r="J151" s="161"/>
      <c r="K151" s="162"/>
      <c r="L151" s="161"/>
      <c r="M151" s="162"/>
      <c r="N151" s="161"/>
      <c r="O151" s="162"/>
      <c r="P151" s="161"/>
      <c r="Q151" s="162"/>
      <c r="R151" s="161"/>
      <c r="S151" s="162"/>
      <c r="T151" s="161"/>
      <c r="U151" s="162"/>
      <c r="V151" s="161"/>
      <c r="W151" s="162"/>
      <c r="X151" s="161"/>
      <c r="Y151" s="162"/>
      <c r="Z151" s="161"/>
      <c r="AA151" s="162"/>
      <c r="AB151" s="462"/>
      <c r="AC151" s="463"/>
      <c r="AD151" s="13" t="s">
        <v>370</v>
      </c>
    </row>
    <row r="152" spans="1:30" s="21" customFormat="1" ht="16.5">
      <c r="A152" s="22"/>
      <c r="B152" s="35" t="s">
        <v>356</v>
      </c>
      <c r="C152" s="155"/>
      <c r="D152" s="467"/>
      <c r="E152" s="468"/>
      <c r="F152" s="469">
        <v>0.21</v>
      </c>
      <c r="G152" s="470"/>
      <c r="H152" s="469">
        <v>0.21</v>
      </c>
      <c r="I152" s="470"/>
      <c r="J152" s="467"/>
      <c r="K152" s="468"/>
      <c r="L152" s="467"/>
      <c r="M152" s="468"/>
      <c r="N152" s="467"/>
      <c r="O152" s="468"/>
      <c r="P152" s="467"/>
      <c r="Q152" s="468"/>
      <c r="R152" s="467"/>
      <c r="S152" s="468"/>
      <c r="T152" s="467"/>
      <c r="U152" s="468"/>
      <c r="V152" s="467"/>
      <c r="W152" s="468"/>
      <c r="X152" s="467"/>
      <c r="Y152" s="468"/>
      <c r="Z152" s="467"/>
      <c r="AA152" s="468"/>
      <c r="AB152" s="462"/>
      <c r="AC152" s="463"/>
      <c r="AD152" s="13"/>
    </row>
    <row r="153" spans="1:30" s="21" customFormat="1" ht="16.5">
      <c r="A153" s="22"/>
      <c r="B153" s="35" t="s">
        <v>371</v>
      </c>
      <c r="C153" s="155"/>
      <c r="D153" s="467"/>
      <c r="E153" s="468"/>
      <c r="F153" s="467"/>
      <c r="G153" s="468"/>
      <c r="H153" s="467"/>
      <c r="I153" s="468"/>
      <c r="J153" s="467"/>
      <c r="K153" s="468"/>
      <c r="L153" s="467"/>
      <c r="M153" s="468"/>
      <c r="N153" s="467"/>
      <c r="O153" s="468"/>
      <c r="P153" s="467"/>
      <c r="Q153" s="468"/>
      <c r="R153" s="467"/>
      <c r="S153" s="468"/>
      <c r="T153" s="467"/>
      <c r="U153" s="468"/>
      <c r="V153" s="467"/>
      <c r="W153" s="468"/>
      <c r="X153" s="467"/>
      <c r="Y153" s="468"/>
      <c r="Z153" s="467"/>
      <c r="AA153" s="468"/>
      <c r="AB153" s="462"/>
      <c r="AC153" s="463"/>
      <c r="AD153" s="13" t="s">
        <v>358</v>
      </c>
    </row>
    <row r="154" spans="1:30" s="21" customFormat="1" ht="16.5">
      <c r="A154" s="23"/>
      <c r="B154" s="35" t="s">
        <v>361</v>
      </c>
      <c r="C154" s="155"/>
      <c r="D154" s="467"/>
      <c r="E154" s="468"/>
      <c r="F154" s="467">
        <f>SUM(F152:G153)</f>
        <v>0.21</v>
      </c>
      <c r="G154" s="468"/>
      <c r="H154" s="467">
        <f>SUM(H152:I153)</f>
        <v>0.21</v>
      </c>
      <c r="I154" s="468"/>
      <c r="J154" s="467"/>
      <c r="K154" s="468"/>
      <c r="L154" s="467"/>
      <c r="M154" s="468"/>
      <c r="N154" s="467"/>
      <c r="O154" s="468"/>
      <c r="P154" s="467"/>
      <c r="Q154" s="468"/>
      <c r="R154" s="467"/>
      <c r="S154" s="468"/>
      <c r="T154" s="467"/>
      <c r="U154" s="468"/>
      <c r="V154" s="467"/>
      <c r="W154" s="468"/>
      <c r="X154" s="467"/>
      <c r="Y154" s="468"/>
      <c r="Z154" s="467"/>
      <c r="AA154" s="468"/>
      <c r="AB154" s="462"/>
      <c r="AC154" s="463"/>
      <c r="AD154" s="13"/>
    </row>
    <row r="155" spans="1:30" s="21" customFormat="1" ht="16.5">
      <c r="A155" s="23"/>
      <c r="B155" s="35" t="s">
        <v>362</v>
      </c>
      <c r="C155" s="155"/>
      <c r="D155" s="462"/>
      <c r="E155" s="463"/>
      <c r="F155" s="462">
        <f>F154*F114</f>
        <v>6857.9699999999993</v>
      </c>
      <c r="G155" s="463"/>
      <c r="H155" s="462">
        <f>H154*H114</f>
        <v>15724.275</v>
      </c>
      <c r="I155" s="463"/>
      <c r="J155" s="462"/>
      <c r="K155" s="463"/>
      <c r="L155" s="462"/>
      <c r="M155" s="463"/>
      <c r="N155" s="462"/>
      <c r="O155" s="463"/>
      <c r="P155" s="462"/>
      <c r="Q155" s="463"/>
      <c r="R155" s="462"/>
      <c r="S155" s="463"/>
      <c r="T155" s="462"/>
      <c r="U155" s="463"/>
      <c r="V155" s="462"/>
      <c r="W155" s="463"/>
      <c r="X155" s="462"/>
      <c r="Y155" s="463"/>
      <c r="Z155" s="462"/>
      <c r="AA155" s="463"/>
      <c r="AB155" s="462"/>
      <c r="AC155" s="463"/>
      <c r="AD155" s="13"/>
    </row>
    <row r="156" spans="1:30" s="21" customFormat="1" ht="16.5">
      <c r="A156" s="23" t="s">
        <v>407</v>
      </c>
      <c r="B156" s="35" t="s">
        <v>406</v>
      </c>
      <c r="C156" s="155">
        <v>1</v>
      </c>
      <c r="D156" s="464">
        <f>SUM(D162:Y162)*C156*40%</f>
        <v>80951.8</v>
      </c>
      <c r="E156" s="471"/>
      <c r="F156" s="471"/>
      <c r="G156" s="472"/>
      <c r="H156" s="161"/>
      <c r="I156" s="162"/>
      <c r="J156" s="161"/>
      <c r="K156" s="162"/>
      <c r="L156" s="161"/>
      <c r="M156" s="162"/>
      <c r="N156" s="161"/>
      <c r="O156" s="162"/>
      <c r="P156" s="161"/>
      <c r="Q156" s="162"/>
      <c r="R156" s="161"/>
      <c r="S156" s="162"/>
      <c r="T156" s="161"/>
      <c r="U156" s="162"/>
      <c r="V156" s="161"/>
      <c r="W156" s="162"/>
      <c r="X156" s="161"/>
      <c r="Y156" s="162"/>
      <c r="Z156" s="161"/>
      <c r="AA156" s="162"/>
      <c r="AB156" s="462"/>
      <c r="AC156" s="463"/>
      <c r="AD156" s="13" t="s">
        <v>355</v>
      </c>
    </row>
    <row r="157" spans="1:30" s="21" customFormat="1" ht="16.5">
      <c r="A157" s="22"/>
      <c r="B157" s="35" t="s">
        <v>356</v>
      </c>
      <c r="C157" s="165"/>
      <c r="D157" s="487"/>
      <c r="E157" s="488"/>
      <c r="F157" s="487">
        <v>0.3</v>
      </c>
      <c r="G157" s="488"/>
      <c r="H157" s="487">
        <v>0.8</v>
      </c>
      <c r="I157" s="488"/>
      <c r="J157" s="487"/>
      <c r="K157" s="488"/>
      <c r="L157" s="487"/>
      <c r="M157" s="488"/>
      <c r="N157" s="487"/>
      <c r="O157" s="488"/>
      <c r="P157" s="487"/>
      <c r="Q157" s="488"/>
      <c r="R157" s="487"/>
      <c r="S157" s="488"/>
      <c r="T157" s="487"/>
      <c r="U157" s="488"/>
      <c r="V157" s="487"/>
      <c r="W157" s="488"/>
      <c r="X157" s="487">
        <v>0.4</v>
      </c>
      <c r="Y157" s="488"/>
      <c r="Z157" s="487"/>
      <c r="AA157" s="488"/>
      <c r="AB157" s="462"/>
      <c r="AC157" s="463"/>
      <c r="AD157" s="13"/>
    </row>
    <row r="158" spans="1:30" s="21" customFormat="1" ht="16.5">
      <c r="A158" s="22"/>
      <c r="B158" s="35" t="s">
        <v>357</v>
      </c>
      <c r="C158" s="165"/>
      <c r="D158" s="487"/>
      <c r="E158" s="488"/>
      <c r="F158" s="487"/>
      <c r="G158" s="488"/>
      <c r="H158" s="487"/>
      <c r="I158" s="488"/>
      <c r="J158" s="487"/>
      <c r="K158" s="488"/>
      <c r="L158" s="487"/>
      <c r="M158" s="488"/>
      <c r="N158" s="487"/>
      <c r="O158" s="488"/>
      <c r="P158" s="487"/>
      <c r="Q158" s="488"/>
      <c r="R158" s="487"/>
      <c r="S158" s="488"/>
      <c r="T158" s="487"/>
      <c r="U158" s="488"/>
      <c r="V158" s="487"/>
      <c r="W158" s="488"/>
      <c r="X158" s="487"/>
      <c r="Y158" s="488"/>
      <c r="Z158" s="487"/>
      <c r="AA158" s="488"/>
      <c r="AB158" s="462"/>
      <c r="AC158" s="463"/>
      <c r="AD158" s="13" t="s">
        <v>358</v>
      </c>
    </row>
    <row r="159" spans="1:30" s="21" customFormat="1" ht="16.5">
      <c r="A159" s="22"/>
      <c r="B159" s="35" t="s">
        <v>359</v>
      </c>
      <c r="C159" s="165"/>
      <c r="D159" s="487"/>
      <c r="E159" s="488"/>
      <c r="F159" s="487"/>
      <c r="G159" s="488"/>
      <c r="H159" s="487"/>
      <c r="I159" s="488"/>
      <c r="J159" s="487"/>
      <c r="K159" s="488"/>
      <c r="L159" s="487"/>
      <c r="M159" s="488"/>
      <c r="N159" s="487"/>
      <c r="O159" s="488"/>
      <c r="P159" s="487"/>
      <c r="Q159" s="488"/>
      <c r="R159" s="487"/>
      <c r="S159" s="488"/>
      <c r="T159" s="487"/>
      <c r="U159" s="488"/>
      <c r="V159" s="487"/>
      <c r="W159" s="488"/>
      <c r="X159" s="487"/>
      <c r="Y159" s="488"/>
      <c r="Z159" s="487"/>
      <c r="AA159" s="488"/>
      <c r="AB159" s="462"/>
      <c r="AC159" s="463"/>
      <c r="AD159" s="13" t="s">
        <v>358</v>
      </c>
    </row>
    <row r="160" spans="1:30" s="21" customFormat="1" ht="16.5">
      <c r="A160" s="22"/>
      <c r="B160" s="35" t="s">
        <v>360</v>
      </c>
      <c r="C160" s="165"/>
      <c r="D160" s="487"/>
      <c r="E160" s="488"/>
      <c r="F160" s="487"/>
      <c r="G160" s="488"/>
      <c r="H160" s="487"/>
      <c r="I160" s="488"/>
      <c r="J160" s="487"/>
      <c r="K160" s="488"/>
      <c r="L160" s="487"/>
      <c r="M160" s="488"/>
      <c r="N160" s="487"/>
      <c r="O160" s="488"/>
      <c r="P160" s="487"/>
      <c r="Q160" s="488"/>
      <c r="R160" s="487"/>
      <c r="S160" s="488"/>
      <c r="T160" s="487"/>
      <c r="U160" s="488"/>
      <c r="V160" s="487"/>
      <c r="W160" s="488"/>
      <c r="X160" s="487"/>
      <c r="Y160" s="488"/>
      <c r="Z160" s="487"/>
      <c r="AA160" s="488"/>
      <c r="AB160" s="462"/>
      <c r="AC160" s="463"/>
      <c r="AD160" s="13" t="s">
        <v>358</v>
      </c>
    </row>
    <row r="161" spans="1:30" s="21" customFormat="1" ht="16.5">
      <c r="A161" s="23"/>
      <c r="B161" s="35" t="s">
        <v>361</v>
      </c>
      <c r="C161" s="155"/>
      <c r="D161" s="487"/>
      <c r="E161" s="488"/>
      <c r="F161" s="487">
        <f>SUM(F157:G160)</f>
        <v>0.3</v>
      </c>
      <c r="G161" s="488"/>
      <c r="H161" s="487">
        <f>SUM(H157:I160)</f>
        <v>0.8</v>
      </c>
      <c r="I161" s="488"/>
      <c r="J161" s="487"/>
      <c r="K161" s="488"/>
      <c r="L161" s="487"/>
      <c r="M161" s="488"/>
      <c r="N161" s="487"/>
      <c r="O161" s="488"/>
      <c r="P161" s="487"/>
      <c r="Q161" s="488"/>
      <c r="R161" s="487"/>
      <c r="S161" s="488"/>
      <c r="T161" s="487"/>
      <c r="U161" s="488"/>
      <c r="V161" s="487"/>
      <c r="W161" s="488"/>
      <c r="X161" s="487">
        <f>SUM(X157:Y160)</f>
        <v>0.4</v>
      </c>
      <c r="Y161" s="488"/>
      <c r="Z161" s="487"/>
      <c r="AA161" s="488"/>
      <c r="AB161" s="462"/>
      <c r="AC161" s="463"/>
      <c r="AD161" s="13"/>
    </row>
    <row r="162" spans="1:30" s="21" customFormat="1" ht="16.5">
      <c r="A162" s="23"/>
      <c r="B162" s="35" t="s">
        <v>362</v>
      </c>
      <c r="C162" s="155"/>
      <c r="D162" s="460">
        <f>D161*D3</f>
        <v>0</v>
      </c>
      <c r="E162" s="461"/>
      <c r="F162" s="460">
        <f>F161*F3</f>
        <v>48985.5</v>
      </c>
      <c r="G162" s="461"/>
      <c r="H162" s="460">
        <f>H161*H3</f>
        <v>119804</v>
      </c>
      <c r="I162" s="461"/>
      <c r="J162" s="460">
        <f>J161*J3</f>
        <v>0</v>
      </c>
      <c r="K162" s="461"/>
      <c r="L162" s="460">
        <f>L161*L3</f>
        <v>0</v>
      </c>
      <c r="M162" s="461"/>
      <c r="N162" s="460">
        <f>N161*N3</f>
        <v>0</v>
      </c>
      <c r="O162" s="461"/>
      <c r="P162" s="460">
        <f>P161*P3</f>
        <v>0</v>
      </c>
      <c r="Q162" s="461"/>
      <c r="R162" s="460">
        <f>R161*R3</f>
        <v>0</v>
      </c>
      <c r="S162" s="461"/>
      <c r="T162" s="460">
        <f>T161*T3</f>
        <v>0</v>
      </c>
      <c r="U162" s="461"/>
      <c r="V162" s="460">
        <f>V161*V3</f>
        <v>0</v>
      </c>
      <c r="W162" s="461"/>
      <c r="X162" s="460">
        <f>X161*X3</f>
        <v>33590</v>
      </c>
      <c r="Y162" s="461"/>
      <c r="Z162" s="462"/>
      <c r="AA162" s="463"/>
      <c r="AB162" s="462"/>
      <c r="AC162" s="463"/>
      <c r="AD162" s="13"/>
    </row>
    <row r="163" spans="1:30" s="21" customFormat="1" ht="16.5">
      <c r="A163" s="23" t="s">
        <v>411</v>
      </c>
      <c r="B163" s="35" t="s">
        <v>409</v>
      </c>
      <c r="C163" s="155">
        <v>1</v>
      </c>
      <c r="D163" s="464">
        <f>SUM(D169:Y169)*C163*40%</f>
        <v>41931.4</v>
      </c>
      <c r="E163" s="471"/>
      <c r="F163" s="471"/>
      <c r="G163" s="472"/>
      <c r="H163" s="161"/>
      <c r="I163" s="162"/>
      <c r="J163" s="161"/>
      <c r="K163" s="162"/>
      <c r="L163" s="161"/>
      <c r="M163" s="162"/>
      <c r="N163" s="161"/>
      <c r="O163" s="162"/>
      <c r="P163" s="161"/>
      <c r="Q163" s="162"/>
      <c r="R163" s="161"/>
      <c r="S163" s="162"/>
      <c r="T163" s="161"/>
      <c r="U163" s="162"/>
      <c r="V163" s="161"/>
      <c r="W163" s="162"/>
      <c r="X163" s="161"/>
      <c r="Y163" s="162"/>
      <c r="Z163" s="161"/>
      <c r="AA163" s="162"/>
      <c r="AB163" s="462"/>
      <c r="AC163" s="463"/>
      <c r="AD163" s="13" t="s">
        <v>355</v>
      </c>
    </row>
    <row r="164" spans="1:30" s="21" customFormat="1" ht="16.5">
      <c r="A164" s="22"/>
      <c r="B164" s="35" t="s">
        <v>356</v>
      </c>
      <c r="C164" s="165"/>
      <c r="D164" s="487"/>
      <c r="E164" s="488"/>
      <c r="F164" s="487"/>
      <c r="G164" s="488"/>
      <c r="H164" s="487">
        <v>0.7</v>
      </c>
      <c r="I164" s="488"/>
      <c r="J164" s="487"/>
      <c r="K164" s="488"/>
      <c r="L164" s="487"/>
      <c r="M164" s="488"/>
      <c r="N164" s="487"/>
      <c r="O164" s="488"/>
      <c r="P164" s="487"/>
      <c r="Q164" s="488"/>
      <c r="R164" s="487"/>
      <c r="S164" s="488"/>
      <c r="T164" s="487"/>
      <c r="U164" s="488"/>
      <c r="V164" s="487"/>
      <c r="W164" s="488"/>
      <c r="X164" s="487"/>
      <c r="Y164" s="488"/>
      <c r="Z164" s="487"/>
      <c r="AA164" s="488"/>
      <c r="AB164" s="462"/>
      <c r="AC164" s="463"/>
      <c r="AD164" s="13"/>
    </row>
    <row r="165" spans="1:30" s="21" customFormat="1" ht="16.5">
      <c r="A165" s="22"/>
      <c r="B165" s="35" t="s">
        <v>357</v>
      </c>
      <c r="C165" s="165"/>
      <c r="D165" s="487"/>
      <c r="E165" s="488"/>
      <c r="F165" s="487"/>
      <c r="G165" s="488"/>
      <c r="H165" s="487"/>
      <c r="I165" s="488"/>
      <c r="J165" s="487"/>
      <c r="K165" s="488"/>
      <c r="L165" s="487"/>
      <c r="M165" s="488"/>
      <c r="N165" s="487"/>
      <c r="O165" s="488"/>
      <c r="P165" s="487"/>
      <c r="Q165" s="488"/>
      <c r="R165" s="487"/>
      <c r="S165" s="488"/>
      <c r="T165" s="487"/>
      <c r="U165" s="488"/>
      <c r="V165" s="487"/>
      <c r="W165" s="488"/>
      <c r="X165" s="487"/>
      <c r="Y165" s="488"/>
      <c r="Z165" s="487"/>
      <c r="AA165" s="488"/>
      <c r="AB165" s="462"/>
      <c r="AC165" s="463"/>
      <c r="AD165" s="13" t="s">
        <v>358</v>
      </c>
    </row>
    <row r="166" spans="1:30" s="21" customFormat="1" ht="16.5">
      <c r="A166" s="22"/>
      <c r="B166" s="35" t="s">
        <v>359</v>
      </c>
      <c r="C166" s="165"/>
      <c r="D166" s="487"/>
      <c r="E166" s="488"/>
      <c r="F166" s="487"/>
      <c r="G166" s="488"/>
      <c r="H166" s="487"/>
      <c r="I166" s="488"/>
      <c r="J166" s="487"/>
      <c r="K166" s="488"/>
      <c r="L166" s="487"/>
      <c r="M166" s="488"/>
      <c r="N166" s="487"/>
      <c r="O166" s="488"/>
      <c r="P166" s="487"/>
      <c r="Q166" s="488"/>
      <c r="R166" s="487"/>
      <c r="S166" s="488"/>
      <c r="T166" s="487"/>
      <c r="U166" s="488"/>
      <c r="V166" s="487"/>
      <c r="W166" s="488"/>
      <c r="X166" s="487"/>
      <c r="Y166" s="488"/>
      <c r="Z166" s="487"/>
      <c r="AA166" s="488"/>
      <c r="AB166" s="462"/>
      <c r="AC166" s="463"/>
      <c r="AD166" s="13" t="s">
        <v>358</v>
      </c>
    </row>
    <row r="167" spans="1:30" s="21" customFormat="1" ht="16.5">
      <c r="A167" s="22"/>
      <c r="B167" s="35" t="s">
        <v>360</v>
      </c>
      <c r="C167" s="165"/>
      <c r="D167" s="487"/>
      <c r="E167" s="488"/>
      <c r="F167" s="487"/>
      <c r="G167" s="488"/>
      <c r="H167" s="487"/>
      <c r="I167" s="488"/>
      <c r="J167" s="487"/>
      <c r="K167" s="488"/>
      <c r="L167" s="487"/>
      <c r="M167" s="488"/>
      <c r="N167" s="487"/>
      <c r="O167" s="488"/>
      <c r="P167" s="487"/>
      <c r="Q167" s="488"/>
      <c r="R167" s="487"/>
      <c r="S167" s="488"/>
      <c r="T167" s="487"/>
      <c r="U167" s="488"/>
      <c r="V167" s="487"/>
      <c r="W167" s="488"/>
      <c r="X167" s="487"/>
      <c r="Y167" s="488"/>
      <c r="Z167" s="487"/>
      <c r="AA167" s="488"/>
      <c r="AB167" s="462"/>
      <c r="AC167" s="463"/>
      <c r="AD167" s="13" t="s">
        <v>358</v>
      </c>
    </row>
    <row r="168" spans="1:30" s="21" customFormat="1" ht="16.5">
      <c r="A168" s="23"/>
      <c r="B168" s="35" t="s">
        <v>361</v>
      </c>
      <c r="C168" s="155"/>
      <c r="D168" s="487"/>
      <c r="E168" s="488"/>
      <c r="F168" s="487"/>
      <c r="G168" s="488"/>
      <c r="H168" s="487">
        <f>SUM(H164:I167)</f>
        <v>0.7</v>
      </c>
      <c r="I168" s="488"/>
      <c r="J168" s="487"/>
      <c r="K168" s="488"/>
      <c r="L168" s="487"/>
      <c r="M168" s="488"/>
      <c r="N168" s="487"/>
      <c r="O168" s="488"/>
      <c r="P168" s="487"/>
      <c r="Q168" s="488"/>
      <c r="R168" s="487"/>
      <c r="S168" s="488"/>
      <c r="T168" s="487"/>
      <c r="U168" s="488"/>
      <c r="V168" s="487"/>
      <c r="W168" s="488"/>
      <c r="X168" s="487"/>
      <c r="Y168" s="488"/>
      <c r="Z168" s="487"/>
      <c r="AA168" s="488"/>
      <c r="AB168" s="462"/>
      <c r="AC168" s="463"/>
      <c r="AD168" s="13"/>
    </row>
    <row r="169" spans="1:30" s="21" customFormat="1" ht="16.5">
      <c r="A169" s="23"/>
      <c r="B169" s="35" t="s">
        <v>362</v>
      </c>
      <c r="C169" s="155"/>
      <c r="D169" s="462"/>
      <c r="E169" s="463"/>
      <c r="F169" s="462"/>
      <c r="G169" s="463"/>
      <c r="H169" s="462">
        <f>H168*H3</f>
        <v>104828.5</v>
      </c>
      <c r="I169" s="463"/>
      <c r="J169" s="462"/>
      <c r="K169" s="463"/>
      <c r="L169" s="462"/>
      <c r="M169" s="463"/>
      <c r="N169" s="462"/>
      <c r="O169" s="463"/>
      <c r="P169" s="462"/>
      <c r="Q169" s="463"/>
      <c r="R169" s="462"/>
      <c r="S169" s="463"/>
      <c r="T169" s="462"/>
      <c r="U169" s="463"/>
      <c r="V169" s="462"/>
      <c r="W169" s="463"/>
      <c r="X169" s="462"/>
      <c r="Y169" s="463"/>
      <c r="Z169" s="462"/>
      <c r="AA169" s="463"/>
      <c r="AB169" s="462"/>
      <c r="AC169" s="463"/>
      <c r="AD169" s="13"/>
    </row>
    <row r="170" spans="1:30" s="21" customFormat="1" ht="16.5">
      <c r="A170" s="22">
        <v>31</v>
      </c>
      <c r="B170" s="35" t="s">
        <v>413</v>
      </c>
      <c r="C170" s="12">
        <v>1</v>
      </c>
      <c r="D170" s="464">
        <f>SUM(D174:Y174)*40%</f>
        <v>27547.519999999997</v>
      </c>
      <c r="E170" s="471"/>
      <c r="F170" s="471"/>
      <c r="G170" s="472"/>
      <c r="H170" s="462"/>
      <c r="I170" s="463"/>
      <c r="J170" s="462"/>
      <c r="K170" s="463"/>
      <c r="L170" s="462"/>
      <c r="M170" s="463"/>
      <c r="N170" s="462"/>
      <c r="O170" s="463"/>
      <c r="P170" s="462"/>
      <c r="Q170" s="463"/>
      <c r="R170" s="462"/>
      <c r="S170" s="463"/>
      <c r="T170" s="462"/>
      <c r="U170" s="463"/>
      <c r="V170" s="462"/>
      <c r="W170" s="463"/>
      <c r="X170" s="462"/>
      <c r="Y170" s="463"/>
      <c r="Z170" s="462"/>
      <c r="AA170" s="463"/>
      <c r="AB170" s="462"/>
      <c r="AC170" s="463"/>
      <c r="AD170" s="13" t="s">
        <v>414</v>
      </c>
    </row>
    <row r="171" spans="1:30" s="21" customFormat="1" ht="16.5">
      <c r="A171" s="22"/>
      <c r="B171" s="155" t="s">
        <v>356</v>
      </c>
      <c r="C171" s="12"/>
      <c r="D171" s="469"/>
      <c r="E171" s="470"/>
      <c r="F171" s="469">
        <v>0.22</v>
      </c>
      <c r="G171" s="470"/>
      <c r="H171" s="469">
        <v>0.22</v>
      </c>
      <c r="I171" s="470"/>
      <c r="J171" s="469"/>
      <c r="K171" s="470"/>
      <c r="L171" s="469"/>
      <c r="M171" s="470"/>
      <c r="N171" s="469"/>
      <c r="O171" s="470"/>
      <c r="P171" s="469"/>
      <c r="Q171" s="470"/>
      <c r="R171" s="469"/>
      <c r="S171" s="470"/>
      <c r="T171" s="469"/>
      <c r="U171" s="470"/>
      <c r="V171" s="469"/>
      <c r="W171" s="470"/>
      <c r="X171" s="469"/>
      <c r="Y171" s="470"/>
      <c r="Z171" s="467"/>
      <c r="AA171" s="468"/>
      <c r="AB171" s="467"/>
      <c r="AC171" s="468"/>
      <c r="AD171" s="13"/>
    </row>
    <row r="172" spans="1:30" s="21" customFormat="1" ht="16.5">
      <c r="A172" s="22"/>
      <c r="B172" s="155" t="s">
        <v>371</v>
      </c>
      <c r="C172" s="155"/>
      <c r="D172" s="467"/>
      <c r="E172" s="468"/>
      <c r="F172" s="467"/>
      <c r="G172" s="468"/>
      <c r="H172" s="467"/>
      <c r="I172" s="468"/>
      <c r="J172" s="467"/>
      <c r="K172" s="468"/>
      <c r="L172" s="467"/>
      <c r="M172" s="468"/>
      <c r="N172" s="467"/>
      <c r="O172" s="468"/>
      <c r="P172" s="467"/>
      <c r="Q172" s="468"/>
      <c r="R172" s="467"/>
      <c r="S172" s="468"/>
      <c r="T172" s="467"/>
      <c r="U172" s="468"/>
      <c r="V172" s="467"/>
      <c r="W172" s="468"/>
      <c r="X172" s="467"/>
      <c r="Y172" s="468"/>
      <c r="Z172" s="467"/>
      <c r="AA172" s="468"/>
      <c r="AB172" s="467"/>
      <c r="AC172" s="468"/>
      <c r="AD172" s="13" t="s">
        <v>16</v>
      </c>
    </row>
    <row r="173" spans="1:30" s="21" customFormat="1" ht="16.5">
      <c r="A173" s="22"/>
      <c r="B173" s="35" t="s">
        <v>17</v>
      </c>
      <c r="C173" s="155"/>
      <c r="D173" s="467"/>
      <c r="E173" s="468"/>
      <c r="F173" s="467">
        <f>SUM(F171:F172)</f>
        <v>0.22</v>
      </c>
      <c r="G173" s="468"/>
      <c r="H173" s="467">
        <f>SUM(H171:H172)</f>
        <v>0.22</v>
      </c>
      <c r="I173" s="468"/>
      <c r="J173" s="467"/>
      <c r="K173" s="468"/>
      <c r="L173" s="467"/>
      <c r="M173" s="468"/>
      <c r="N173" s="467"/>
      <c r="O173" s="468"/>
      <c r="P173" s="467"/>
      <c r="Q173" s="468"/>
      <c r="R173" s="467"/>
      <c r="S173" s="468"/>
      <c r="T173" s="467"/>
      <c r="U173" s="468"/>
      <c r="V173" s="467"/>
      <c r="W173" s="468"/>
      <c r="X173" s="467"/>
      <c r="Y173" s="468"/>
      <c r="Z173" s="467"/>
      <c r="AA173" s="468"/>
      <c r="AB173" s="467"/>
      <c r="AC173" s="468"/>
      <c r="AD173" s="13"/>
    </row>
    <row r="174" spans="1:30" s="21" customFormat="1" ht="16.5">
      <c r="A174" s="22"/>
      <c r="B174" s="35" t="s">
        <v>18</v>
      </c>
      <c r="C174" s="155"/>
      <c r="D174" s="460">
        <f>D173*D28</f>
        <v>0</v>
      </c>
      <c r="E174" s="461"/>
      <c r="F174" s="460">
        <f>F173*F3</f>
        <v>35922.699999999997</v>
      </c>
      <c r="G174" s="461"/>
      <c r="H174" s="460">
        <f>H173*H3</f>
        <v>32946.1</v>
      </c>
      <c r="I174" s="461"/>
      <c r="J174" s="460">
        <f>J173*J28</f>
        <v>0</v>
      </c>
      <c r="K174" s="461"/>
      <c r="L174" s="460">
        <f>L173*L28</f>
        <v>0</v>
      </c>
      <c r="M174" s="461"/>
      <c r="N174" s="460">
        <f>N173*N28</f>
        <v>0</v>
      </c>
      <c r="O174" s="461"/>
      <c r="P174" s="460">
        <f>P173*P28</f>
        <v>0</v>
      </c>
      <c r="Q174" s="461"/>
      <c r="R174" s="460">
        <f>R173*R28</f>
        <v>0</v>
      </c>
      <c r="S174" s="461"/>
      <c r="T174" s="460">
        <f>T173*T28</f>
        <v>0</v>
      </c>
      <c r="U174" s="461"/>
      <c r="V174" s="460">
        <f>V173*V28</f>
        <v>0</v>
      </c>
      <c r="W174" s="461"/>
      <c r="X174" s="460">
        <f>X173*X28</f>
        <v>0</v>
      </c>
      <c r="Y174" s="461"/>
      <c r="Z174" s="462"/>
      <c r="AA174" s="463"/>
      <c r="AB174" s="462"/>
      <c r="AC174" s="463"/>
      <c r="AD174" s="13"/>
    </row>
    <row r="175" spans="1:30" s="21" customFormat="1" ht="16.5">
      <c r="A175" s="23" t="s">
        <v>418</v>
      </c>
      <c r="B175" s="35" t="s">
        <v>417</v>
      </c>
      <c r="C175" s="155">
        <v>1</v>
      </c>
      <c r="D175" s="464">
        <f>SUM(D181:Y181)*C175*40%</f>
        <v>35060.480000000003</v>
      </c>
      <c r="E175" s="471"/>
      <c r="F175" s="471"/>
      <c r="G175" s="472"/>
      <c r="H175" s="161"/>
      <c r="I175" s="162"/>
      <c r="J175" s="161"/>
      <c r="K175" s="162"/>
      <c r="L175" s="161"/>
      <c r="M175" s="162"/>
      <c r="N175" s="161"/>
      <c r="O175" s="162"/>
      <c r="P175" s="161"/>
      <c r="Q175" s="162"/>
      <c r="R175" s="161"/>
      <c r="S175" s="162"/>
      <c r="T175" s="161"/>
      <c r="U175" s="162"/>
      <c r="V175" s="161"/>
      <c r="W175" s="162"/>
      <c r="X175" s="161"/>
      <c r="Y175" s="162"/>
      <c r="Z175" s="161"/>
      <c r="AA175" s="162"/>
      <c r="AB175" s="462"/>
      <c r="AC175" s="463"/>
      <c r="AD175" s="13" t="s">
        <v>355</v>
      </c>
    </row>
    <row r="176" spans="1:30" s="21" customFormat="1" ht="16.5">
      <c r="A176" s="22"/>
      <c r="B176" s="35" t="s">
        <v>35</v>
      </c>
      <c r="C176" s="165"/>
      <c r="D176" s="487"/>
      <c r="E176" s="488"/>
      <c r="F176" s="487">
        <v>0.28000000000000003</v>
      </c>
      <c r="G176" s="488"/>
      <c r="H176" s="487">
        <v>0.28000000000000003</v>
      </c>
      <c r="I176" s="488"/>
      <c r="J176" s="487"/>
      <c r="K176" s="488"/>
      <c r="L176" s="487"/>
      <c r="M176" s="488"/>
      <c r="N176" s="487"/>
      <c r="O176" s="488"/>
      <c r="P176" s="487"/>
      <c r="Q176" s="488"/>
      <c r="R176" s="487"/>
      <c r="S176" s="488"/>
      <c r="T176" s="487"/>
      <c r="U176" s="488"/>
      <c r="V176" s="487"/>
      <c r="W176" s="488"/>
      <c r="X176" s="487"/>
      <c r="Y176" s="488"/>
      <c r="Z176" s="487"/>
      <c r="AA176" s="488"/>
      <c r="AB176" s="462"/>
      <c r="AC176" s="463"/>
      <c r="AD176" s="13"/>
    </row>
    <row r="177" spans="1:30" s="21" customFormat="1" ht="16.5">
      <c r="A177" s="22"/>
      <c r="B177" s="35" t="s">
        <v>36</v>
      </c>
      <c r="C177" s="165"/>
      <c r="D177" s="487"/>
      <c r="E177" s="488"/>
      <c r="F177" s="487"/>
      <c r="G177" s="488"/>
      <c r="H177" s="487"/>
      <c r="I177" s="488"/>
      <c r="J177" s="487"/>
      <c r="K177" s="488"/>
      <c r="L177" s="487"/>
      <c r="M177" s="488"/>
      <c r="N177" s="487"/>
      <c r="O177" s="488"/>
      <c r="P177" s="487"/>
      <c r="Q177" s="488"/>
      <c r="R177" s="487"/>
      <c r="S177" s="488"/>
      <c r="T177" s="487"/>
      <c r="U177" s="488"/>
      <c r="V177" s="487"/>
      <c r="W177" s="488"/>
      <c r="X177" s="487"/>
      <c r="Y177" s="488"/>
      <c r="Z177" s="487"/>
      <c r="AA177" s="488"/>
      <c r="AB177" s="462"/>
      <c r="AC177" s="463"/>
      <c r="AD177" s="13" t="s">
        <v>358</v>
      </c>
    </row>
    <row r="178" spans="1:30" s="21" customFormat="1" ht="16.5">
      <c r="A178" s="22"/>
      <c r="B178" s="35" t="s">
        <v>37</v>
      </c>
      <c r="C178" s="165"/>
      <c r="D178" s="487"/>
      <c r="E178" s="488"/>
      <c r="F178" s="487"/>
      <c r="G178" s="488"/>
      <c r="H178" s="487"/>
      <c r="I178" s="488"/>
      <c r="J178" s="487"/>
      <c r="K178" s="488"/>
      <c r="L178" s="487"/>
      <c r="M178" s="488"/>
      <c r="N178" s="487"/>
      <c r="O178" s="488"/>
      <c r="P178" s="487"/>
      <c r="Q178" s="488"/>
      <c r="R178" s="487"/>
      <c r="S178" s="488"/>
      <c r="T178" s="487"/>
      <c r="U178" s="488"/>
      <c r="V178" s="487"/>
      <c r="W178" s="488"/>
      <c r="X178" s="487"/>
      <c r="Y178" s="488"/>
      <c r="Z178" s="487"/>
      <c r="AA178" s="488"/>
      <c r="AB178" s="462"/>
      <c r="AC178" s="463"/>
      <c r="AD178" s="13" t="s">
        <v>358</v>
      </c>
    </row>
    <row r="179" spans="1:30" s="21" customFormat="1" ht="16.5">
      <c r="A179" s="22"/>
      <c r="B179" s="35" t="s">
        <v>38</v>
      </c>
      <c r="C179" s="165"/>
      <c r="D179" s="487"/>
      <c r="E179" s="488"/>
      <c r="F179" s="487"/>
      <c r="G179" s="488"/>
      <c r="H179" s="487"/>
      <c r="I179" s="488"/>
      <c r="J179" s="487"/>
      <c r="K179" s="488"/>
      <c r="L179" s="487"/>
      <c r="M179" s="488"/>
      <c r="N179" s="487"/>
      <c r="O179" s="488"/>
      <c r="P179" s="487"/>
      <c r="Q179" s="488"/>
      <c r="R179" s="487"/>
      <c r="S179" s="488"/>
      <c r="T179" s="487"/>
      <c r="U179" s="488"/>
      <c r="V179" s="487"/>
      <c r="W179" s="488"/>
      <c r="X179" s="487"/>
      <c r="Y179" s="488"/>
      <c r="Z179" s="487"/>
      <c r="AA179" s="488"/>
      <c r="AB179" s="462"/>
      <c r="AC179" s="463"/>
      <c r="AD179" s="13" t="s">
        <v>358</v>
      </c>
    </row>
    <row r="180" spans="1:30" s="21" customFormat="1" ht="16.5">
      <c r="A180" s="23"/>
      <c r="B180" s="35" t="s">
        <v>17</v>
      </c>
      <c r="C180" s="155"/>
      <c r="D180" s="487"/>
      <c r="E180" s="488"/>
      <c r="F180" s="487">
        <f>SUM(F176:G179)</f>
        <v>0.28000000000000003</v>
      </c>
      <c r="G180" s="488"/>
      <c r="H180" s="487">
        <f>SUM(H176:I179)</f>
        <v>0.28000000000000003</v>
      </c>
      <c r="I180" s="488"/>
      <c r="J180" s="487"/>
      <c r="K180" s="488"/>
      <c r="L180" s="487"/>
      <c r="M180" s="488"/>
      <c r="N180" s="487"/>
      <c r="O180" s="488"/>
      <c r="P180" s="487"/>
      <c r="Q180" s="488"/>
      <c r="R180" s="487"/>
      <c r="S180" s="488"/>
      <c r="T180" s="487"/>
      <c r="U180" s="488"/>
      <c r="V180" s="487"/>
      <c r="W180" s="488"/>
      <c r="X180" s="487"/>
      <c r="Y180" s="488"/>
      <c r="Z180" s="487"/>
      <c r="AA180" s="488"/>
      <c r="AB180" s="462"/>
      <c r="AC180" s="463"/>
      <c r="AD180" s="13"/>
    </row>
    <row r="181" spans="1:30" s="21" customFormat="1" ht="16.5">
      <c r="A181" s="23"/>
      <c r="B181" s="35" t="s">
        <v>18</v>
      </c>
      <c r="C181" s="155"/>
      <c r="D181" s="462"/>
      <c r="E181" s="463"/>
      <c r="F181" s="462">
        <f>F180*F3</f>
        <v>45719.8</v>
      </c>
      <c r="G181" s="463"/>
      <c r="H181" s="462">
        <f>H180*H3</f>
        <v>41931.4</v>
      </c>
      <c r="I181" s="463"/>
      <c r="J181" s="460">
        <f>J180*J50</f>
        <v>0</v>
      </c>
      <c r="K181" s="461"/>
      <c r="L181" s="460">
        <f>L180*L50</f>
        <v>0</v>
      </c>
      <c r="M181" s="461"/>
      <c r="N181" s="460">
        <f>N180*N50</f>
        <v>0</v>
      </c>
      <c r="O181" s="461"/>
      <c r="P181" s="460">
        <f>P180*P50</f>
        <v>0</v>
      </c>
      <c r="Q181" s="461"/>
      <c r="R181" s="460">
        <f>R180*R50</f>
        <v>0</v>
      </c>
      <c r="S181" s="461"/>
      <c r="T181" s="460">
        <f>T180*T50</f>
        <v>0</v>
      </c>
      <c r="U181" s="461"/>
      <c r="V181" s="460">
        <f>V180*V50</f>
        <v>0</v>
      </c>
      <c r="W181" s="461"/>
      <c r="X181" s="460">
        <f>X180*X50</f>
        <v>0</v>
      </c>
      <c r="Y181" s="461"/>
      <c r="Z181" s="460">
        <f>Z180*Z50</f>
        <v>0</v>
      </c>
      <c r="AA181" s="461"/>
      <c r="AB181" s="462"/>
      <c r="AC181" s="463"/>
      <c r="AD181" s="13"/>
    </row>
    <row r="182" spans="1:30" s="21" customFormat="1" ht="16.5">
      <c r="A182" s="23" t="s">
        <v>422</v>
      </c>
      <c r="B182" s="35" t="s">
        <v>420</v>
      </c>
      <c r="C182" s="155">
        <v>1</v>
      </c>
      <c r="D182" s="464">
        <f>SUM(D186:Y186)*C182*40%</f>
        <v>126242.20000000001</v>
      </c>
      <c r="E182" s="471"/>
      <c r="F182" s="471"/>
      <c r="G182" s="472"/>
      <c r="H182" s="161"/>
      <c r="I182" s="162"/>
      <c r="J182" s="161"/>
      <c r="K182" s="162"/>
      <c r="L182" s="161"/>
      <c r="M182" s="162"/>
      <c r="N182" s="161"/>
      <c r="O182" s="162"/>
      <c r="P182" s="161"/>
      <c r="Q182" s="162"/>
      <c r="R182" s="161"/>
      <c r="S182" s="162"/>
      <c r="T182" s="161"/>
      <c r="U182" s="162"/>
      <c r="V182" s="161"/>
      <c r="W182" s="162"/>
      <c r="X182" s="161"/>
      <c r="Y182" s="162"/>
      <c r="Z182" s="161"/>
      <c r="AA182" s="162"/>
      <c r="AB182" s="462"/>
      <c r="AC182" s="463"/>
      <c r="AD182" s="13" t="s">
        <v>421</v>
      </c>
    </row>
    <row r="183" spans="1:30" s="21" customFormat="1" ht="16.5">
      <c r="A183" s="22"/>
      <c r="B183" s="35" t="s">
        <v>35</v>
      </c>
      <c r="C183" s="155"/>
      <c r="D183" s="467"/>
      <c r="E183" s="468"/>
      <c r="F183" s="469">
        <v>0.3</v>
      </c>
      <c r="G183" s="470"/>
      <c r="H183" s="469">
        <v>1.5</v>
      </c>
      <c r="I183" s="470"/>
      <c r="J183" s="467"/>
      <c r="K183" s="468"/>
      <c r="L183" s="467"/>
      <c r="M183" s="468"/>
      <c r="N183" s="467"/>
      <c r="O183" s="468"/>
      <c r="P183" s="467"/>
      <c r="Q183" s="468"/>
      <c r="R183" s="467"/>
      <c r="S183" s="468"/>
      <c r="T183" s="467"/>
      <c r="U183" s="468"/>
      <c r="V183" s="467"/>
      <c r="W183" s="468"/>
      <c r="X183" s="467">
        <v>0.5</v>
      </c>
      <c r="Y183" s="468"/>
      <c r="Z183" s="467"/>
      <c r="AA183" s="468"/>
      <c r="AB183" s="462"/>
      <c r="AC183" s="463"/>
      <c r="AD183" s="13"/>
    </row>
    <row r="184" spans="1:30" s="21" customFormat="1" ht="16.5">
      <c r="A184" s="22"/>
      <c r="B184" s="35" t="s">
        <v>43</v>
      </c>
      <c r="C184" s="155"/>
      <c r="D184" s="467"/>
      <c r="E184" s="468"/>
      <c r="F184" s="467"/>
      <c r="G184" s="468"/>
      <c r="H184" s="467"/>
      <c r="I184" s="468"/>
      <c r="J184" s="467"/>
      <c r="K184" s="468"/>
      <c r="L184" s="467"/>
      <c r="M184" s="468"/>
      <c r="N184" s="467"/>
      <c r="O184" s="468"/>
      <c r="P184" s="467"/>
      <c r="Q184" s="468"/>
      <c r="R184" s="467"/>
      <c r="S184" s="468"/>
      <c r="T184" s="467"/>
      <c r="U184" s="468"/>
      <c r="V184" s="467"/>
      <c r="W184" s="468"/>
      <c r="X184" s="467"/>
      <c r="Y184" s="468"/>
      <c r="Z184" s="467"/>
      <c r="AA184" s="468"/>
      <c r="AB184" s="462"/>
      <c r="AC184" s="463"/>
      <c r="AD184" s="13" t="s">
        <v>358</v>
      </c>
    </row>
    <row r="185" spans="1:30" s="21" customFormat="1" ht="16.5">
      <c r="A185" s="23"/>
      <c r="B185" s="35" t="s">
        <v>17</v>
      </c>
      <c r="C185" s="155"/>
      <c r="D185" s="469"/>
      <c r="E185" s="470"/>
      <c r="F185" s="469">
        <f>SUM(F183:G184)</f>
        <v>0.3</v>
      </c>
      <c r="G185" s="470"/>
      <c r="H185" s="469">
        <f>SUM(H183:I184)</f>
        <v>1.5</v>
      </c>
      <c r="I185" s="470"/>
      <c r="J185" s="469"/>
      <c r="K185" s="470"/>
      <c r="L185" s="469"/>
      <c r="M185" s="470"/>
      <c r="N185" s="469"/>
      <c r="O185" s="470"/>
      <c r="P185" s="469"/>
      <c r="Q185" s="470"/>
      <c r="R185" s="469"/>
      <c r="S185" s="470"/>
      <c r="T185" s="469"/>
      <c r="U185" s="470"/>
      <c r="V185" s="469"/>
      <c r="W185" s="470"/>
      <c r="X185" s="469">
        <f>SUM(X183:Y184)</f>
        <v>0.5</v>
      </c>
      <c r="Y185" s="470"/>
      <c r="Z185" s="469"/>
      <c r="AA185" s="470"/>
      <c r="AB185" s="462"/>
      <c r="AC185" s="463"/>
      <c r="AD185" s="13"/>
    </row>
    <row r="186" spans="1:30" s="21" customFormat="1" ht="16.5">
      <c r="A186" s="23"/>
      <c r="B186" s="35" t="s">
        <v>18</v>
      </c>
      <c r="C186" s="155"/>
      <c r="D186" s="462"/>
      <c r="E186" s="463"/>
      <c r="F186" s="462">
        <f>F185*F3</f>
        <v>48985.5</v>
      </c>
      <c r="G186" s="463"/>
      <c r="H186" s="462">
        <f>H185*H3</f>
        <v>224632.5</v>
      </c>
      <c r="I186" s="463"/>
      <c r="J186" s="462"/>
      <c r="K186" s="463"/>
      <c r="L186" s="462"/>
      <c r="M186" s="463"/>
      <c r="N186" s="462"/>
      <c r="O186" s="463"/>
      <c r="P186" s="462"/>
      <c r="Q186" s="463"/>
      <c r="R186" s="462"/>
      <c r="S186" s="463"/>
      <c r="T186" s="462"/>
      <c r="U186" s="463"/>
      <c r="V186" s="462"/>
      <c r="W186" s="463"/>
      <c r="X186" s="462">
        <f>X185*X3</f>
        <v>41987.5</v>
      </c>
      <c r="Y186" s="463"/>
      <c r="Z186" s="462"/>
      <c r="AA186" s="463"/>
      <c r="AB186" s="462"/>
      <c r="AC186" s="463"/>
      <c r="AD186" s="13"/>
    </row>
    <row r="187" spans="1:30" s="21" customFormat="1" ht="16.5">
      <c r="A187" s="23" t="s">
        <v>425</v>
      </c>
      <c r="B187" s="35" t="s">
        <v>427</v>
      </c>
      <c r="C187" s="155">
        <v>1</v>
      </c>
      <c r="D187" s="464">
        <f>SUM(D190:Y190)*C187*40%*0.1</f>
        <v>2677.0080000000003</v>
      </c>
      <c r="E187" s="471"/>
      <c r="F187" s="471"/>
      <c r="G187" s="472"/>
      <c r="H187" s="161"/>
      <c r="I187" s="162"/>
      <c r="J187" s="161"/>
      <c r="K187" s="162"/>
      <c r="L187" s="161"/>
      <c r="M187" s="162"/>
      <c r="N187" s="161"/>
      <c r="O187" s="162"/>
      <c r="P187" s="161"/>
      <c r="Q187" s="162"/>
      <c r="R187" s="161"/>
      <c r="S187" s="162"/>
      <c r="T187" s="161"/>
      <c r="U187" s="162"/>
      <c r="V187" s="161"/>
      <c r="W187" s="162"/>
      <c r="X187" s="161"/>
      <c r="Y187" s="162"/>
      <c r="Z187" s="161"/>
      <c r="AA187" s="162"/>
      <c r="AB187" s="462"/>
      <c r="AC187" s="463"/>
      <c r="AD187" s="13" t="s">
        <v>46</v>
      </c>
    </row>
    <row r="188" spans="1:30" s="21" customFormat="1" ht="16.5">
      <c r="A188" s="22"/>
      <c r="B188" s="35" t="s">
        <v>356</v>
      </c>
      <c r="C188" s="155"/>
      <c r="D188" s="483"/>
      <c r="E188" s="484"/>
      <c r="F188" s="483"/>
      <c r="G188" s="484"/>
      <c r="H188" s="483"/>
      <c r="I188" s="484"/>
      <c r="J188" s="483"/>
      <c r="K188" s="484"/>
      <c r="L188" s="483"/>
      <c r="M188" s="484"/>
      <c r="N188" s="483"/>
      <c r="O188" s="484"/>
      <c r="P188" s="483">
        <v>0.3</v>
      </c>
      <c r="Q188" s="484"/>
      <c r="R188" s="483"/>
      <c r="S188" s="484"/>
      <c r="T188" s="483"/>
      <c r="U188" s="484"/>
      <c r="V188" s="483"/>
      <c r="W188" s="484"/>
      <c r="X188" s="483"/>
      <c r="Y188" s="484"/>
      <c r="Z188" s="467"/>
      <c r="AA188" s="468"/>
      <c r="AB188" s="462"/>
      <c r="AC188" s="463"/>
      <c r="AD188" s="13" t="s">
        <v>428</v>
      </c>
    </row>
    <row r="189" spans="1:30" s="21" customFormat="1" ht="16.5">
      <c r="A189" s="23"/>
      <c r="B189" s="35" t="s">
        <v>361</v>
      </c>
      <c r="C189" s="155"/>
      <c r="D189" s="469"/>
      <c r="E189" s="470"/>
      <c r="F189" s="469"/>
      <c r="G189" s="470"/>
      <c r="H189" s="469"/>
      <c r="I189" s="470"/>
      <c r="J189" s="469"/>
      <c r="K189" s="470"/>
      <c r="L189" s="469"/>
      <c r="M189" s="470"/>
      <c r="N189" s="469"/>
      <c r="O189" s="470"/>
      <c r="P189" s="469">
        <f>SUM(P188:Q188)</f>
        <v>0.3</v>
      </c>
      <c r="Q189" s="470"/>
      <c r="R189" s="469"/>
      <c r="S189" s="470"/>
      <c r="T189" s="469"/>
      <c r="U189" s="470"/>
      <c r="V189" s="469"/>
      <c r="W189" s="470"/>
      <c r="X189" s="469"/>
      <c r="Y189" s="470"/>
      <c r="Z189" s="469"/>
      <c r="AA189" s="470"/>
      <c r="AB189" s="462"/>
      <c r="AC189" s="463"/>
      <c r="AD189" s="13"/>
    </row>
    <row r="190" spans="1:30" s="21" customFormat="1" ht="16.5">
      <c r="A190" s="23"/>
      <c r="B190" s="35" t="s">
        <v>362</v>
      </c>
      <c r="C190" s="155"/>
      <c r="D190" s="460">
        <f>D189*D3</f>
        <v>0</v>
      </c>
      <c r="E190" s="461"/>
      <c r="F190" s="460">
        <f>F189*F3</f>
        <v>0</v>
      </c>
      <c r="G190" s="461"/>
      <c r="H190" s="460">
        <f>H189*H3</f>
        <v>0</v>
      </c>
      <c r="I190" s="461"/>
      <c r="J190" s="460">
        <f>J189*J3</f>
        <v>0</v>
      </c>
      <c r="K190" s="461"/>
      <c r="L190" s="460">
        <f>L189*L3</f>
        <v>0</v>
      </c>
      <c r="M190" s="461"/>
      <c r="N190" s="460">
        <f>N189*N3</f>
        <v>0</v>
      </c>
      <c r="O190" s="461"/>
      <c r="P190" s="460">
        <f>P189*P3</f>
        <v>66925.2</v>
      </c>
      <c r="Q190" s="461"/>
      <c r="R190" s="460">
        <f>R189*R3</f>
        <v>0</v>
      </c>
      <c r="S190" s="461"/>
      <c r="T190" s="460">
        <f>T189*T3</f>
        <v>0</v>
      </c>
      <c r="U190" s="461"/>
      <c r="V190" s="460">
        <f>V189*V3</f>
        <v>0</v>
      </c>
      <c r="W190" s="461"/>
      <c r="X190" s="460">
        <f>X189*X3</f>
        <v>0</v>
      </c>
      <c r="Y190" s="461"/>
      <c r="Z190" s="460">
        <f>Z189*Z3</f>
        <v>0</v>
      </c>
      <c r="AA190" s="461"/>
      <c r="AB190" s="462"/>
      <c r="AC190" s="463"/>
      <c r="AD190" s="13"/>
    </row>
    <row r="191" spans="1:30" s="21" customFormat="1" ht="16.5">
      <c r="A191" s="23" t="s">
        <v>430</v>
      </c>
      <c r="B191" s="35" t="s">
        <v>432</v>
      </c>
      <c r="C191" s="155">
        <v>1</v>
      </c>
      <c r="D191" s="464">
        <f>SUM(D194:Y194)*C191*40%*0.1</f>
        <v>2052.3728000000006</v>
      </c>
      <c r="E191" s="471"/>
      <c r="F191" s="471"/>
      <c r="G191" s="472"/>
      <c r="H191" s="161"/>
      <c r="I191" s="162"/>
      <c r="J191" s="161"/>
      <c r="K191" s="162"/>
      <c r="L191" s="161"/>
      <c r="M191" s="162"/>
      <c r="N191" s="161"/>
      <c r="O191" s="162"/>
      <c r="P191" s="161"/>
      <c r="Q191" s="162"/>
      <c r="R191" s="161"/>
      <c r="S191" s="162"/>
      <c r="T191" s="161"/>
      <c r="U191" s="162"/>
      <c r="V191" s="161"/>
      <c r="W191" s="162"/>
      <c r="X191" s="161"/>
      <c r="Y191" s="162"/>
      <c r="Z191" s="161"/>
      <c r="AA191" s="162"/>
      <c r="AB191" s="462"/>
      <c r="AC191" s="463"/>
      <c r="AD191" s="13" t="s">
        <v>424</v>
      </c>
    </row>
    <row r="192" spans="1:30" s="21" customFormat="1" ht="16.5">
      <c r="A192" s="22"/>
      <c r="B192" s="35" t="s">
        <v>35</v>
      </c>
      <c r="C192" s="155"/>
      <c r="D192" s="483"/>
      <c r="E192" s="484"/>
      <c r="F192" s="483"/>
      <c r="G192" s="484"/>
      <c r="H192" s="483"/>
      <c r="I192" s="484"/>
      <c r="J192" s="483"/>
      <c r="K192" s="484"/>
      <c r="L192" s="483"/>
      <c r="M192" s="484"/>
      <c r="N192" s="483"/>
      <c r="O192" s="484"/>
      <c r="P192" s="483">
        <v>0.23</v>
      </c>
      <c r="Q192" s="484"/>
      <c r="R192" s="483"/>
      <c r="S192" s="484"/>
      <c r="T192" s="483"/>
      <c r="U192" s="484"/>
      <c r="V192" s="483"/>
      <c r="W192" s="484"/>
      <c r="X192" s="483"/>
      <c r="Y192" s="484"/>
      <c r="Z192" s="467"/>
      <c r="AA192" s="468"/>
      <c r="AB192" s="462"/>
      <c r="AC192" s="463"/>
      <c r="AD192" s="13" t="s">
        <v>428</v>
      </c>
    </row>
    <row r="193" spans="1:30" s="21" customFormat="1" ht="16.5">
      <c r="A193" s="23"/>
      <c r="B193" s="35" t="s">
        <v>17</v>
      </c>
      <c r="C193" s="155"/>
      <c r="D193" s="469"/>
      <c r="E193" s="470"/>
      <c r="F193" s="469"/>
      <c r="G193" s="470"/>
      <c r="H193" s="469"/>
      <c r="I193" s="470"/>
      <c r="J193" s="469"/>
      <c r="K193" s="470"/>
      <c r="L193" s="469"/>
      <c r="M193" s="470"/>
      <c r="N193" s="469"/>
      <c r="O193" s="470"/>
      <c r="P193" s="469">
        <f>SUM(P192:Q192)</f>
        <v>0.23</v>
      </c>
      <c r="Q193" s="470"/>
      <c r="R193" s="469"/>
      <c r="S193" s="470"/>
      <c r="T193" s="469"/>
      <c r="U193" s="470"/>
      <c r="V193" s="469"/>
      <c r="W193" s="470"/>
      <c r="X193" s="469"/>
      <c r="Y193" s="470"/>
      <c r="Z193" s="469"/>
      <c r="AA193" s="470"/>
      <c r="AB193" s="462"/>
      <c r="AC193" s="463"/>
      <c r="AD193" s="13"/>
    </row>
    <row r="194" spans="1:30" s="21" customFormat="1" ht="16.5">
      <c r="A194" s="23"/>
      <c r="B194" s="35" t="s">
        <v>18</v>
      </c>
      <c r="C194" s="155"/>
      <c r="D194" s="460">
        <f>D193*D3</f>
        <v>0</v>
      </c>
      <c r="E194" s="461"/>
      <c r="F194" s="460">
        <f>F193*F3</f>
        <v>0</v>
      </c>
      <c r="G194" s="461"/>
      <c r="H194" s="460">
        <f>H193*H3</f>
        <v>0</v>
      </c>
      <c r="I194" s="461"/>
      <c r="J194" s="460">
        <f>J193*J3</f>
        <v>0</v>
      </c>
      <c r="K194" s="461"/>
      <c r="L194" s="460">
        <f>L193*L3</f>
        <v>0</v>
      </c>
      <c r="M194" s="461"/>
      <c r="N194" s="460">
        <f>N193*N3</f>
        <v>0</v>
      </c>
      <c r="O194" s="461"/>
      <c r="P194" s="460">
        <f>P193*P3</f>
        <v>51309.32</v>
      </c>
      <c r="Q194" s="461"/>
      <c r="R194" s="460">
        <f>R193*R3</f>
        <v>0</v>
      </c>
      <c r="S194" s="461"/>
      <c r="T194" s="460">
        <f>T193*T3</f>
        <v>0</v>
      </c>
      <c r="U194" s="461"/>
      <c r="V194" s="460">
        <f>V193*V3</f>
        <v>0</v>
      </c>
      <c r="W194" s="461"/>
      <c r="X194" s="460">
        <f>X193*X3</f>
        <v>0</v>
      </c>
      <c r="Y194" s="461"/>
      <c r="Z194" s="460">
        <f>Z193*Z3</f>
        <v>0</v>
      </c>
      <c r="AA194" s="461"/>
      <c r="AB194" s="462"/>
      <c r="AC194" s="463"/>
      <c r="AD194" s="13"/>
    </row>
    <row r="195" spans="1:30" s="21" customFormat="1" ht="16.5">
      <c r="A195" s="23" t="s">
        <v>436</v>
      </c>
      <c r="B195" s="35" t="s">
        <v>437</v>
      </c>
      <c r="C195" s="155">
        <v>1</v>
      </c>
      <c r="D195" s="464">
        <f>SUM(D198:Y198)*C195*40%*0.1</f>
        <v>1338.5040000000001</v>
      </c>
      <c r="E195" s="471"/>
      <c r="F195" s="471"/>
      <c r="G195" s="472"/>
      <c r="H195" s="161"/>
      <c r="I195" s="162"/>
      <c r="J195" s="161"/>
      <c r="K195" s="162"/>
      <c r="L195" s="161"/>
      <c r="M195" s="162"/>
      <c r="N195" s="161"/>
      <c r="O195" s="162"/>
      <c r="P195" s="161"/>
      <c r="Q195" s="162"/>
      <c r="R195" s="161"/>
      <c r="S195" s="162"/>
      <c r="T195" s="161"/>
      <c r="U195" s="162"/>
      <c r="V195" s="161"/>
      <c r="W195" s="162"/>
      <c r="X195" s="161"/>
      <c r="Y195" s="162"/>
      <c r="Z195" s="161"/>
      <c r="AA195" s="162"/>
      <c r="AB195" s="462"/>
      <c r="AC195" s="463"/>
      <c r="AD195" s="13" t="s">
        <v>434</v>
      </c>
    </row>
    <row r="196" spans="1:30" s="21" customFormat="1" ht="16.5">
      <c r="A196" s="22"/>
      <c r="B196" s="35" t="s">
        <v>35</v>
      </c>
      <c r="C196" s="155"/>
      <c r="D196" s="483"/>
      <c r="E196" s="484"/>
      <c r="F196" s="483"/>
      <c r="G196" s="484"/>
      <c r="H196" s="483"/>
      <c r="I196" s="484"/>
      <c r="J196" s="483"/>
      <c r="K196" s="484"/>
      <c r="L196" s="483"/>
      <c r="M196" s="484"/>
      <c r="N196" s="483"/>
      <c r="O196" s="484"/>
      <c r="P196" s="483">
        <v>0.15</v>
      </c>
      <c r="Q196" s="484"/>
      <c r="R196" s="483"/>
      <c r="S196" s="484"/>
      <c r="T196" s="483"/>
      <c r="U196" s="484"/>
      <c r="V196" s="483"/>
      <c r="W196" s="484"/>
      <c r="X196" s="483"/>
      <c r="Y196" s="484"/>
      <c r="Z196" s="467"/>
      <c r="AA196" s="468"/>
      <c r="AB196" s="462"/>
      <c r="AC196" s="463"/>
      <c r="AD196" s="13" t="s">
        <v>428</v>
      </c>
    </row>
    <row r="197" spans="1:30" s="21" customFormat="1" ht="16.5">
      <c r="A197" s="23"/>
      <c r="B197" s="35" t="s">
        <v>17</v>
      </c>
      <c r="C197" s="155"/>
      <c r="D197" s="469"/>
      <c r="E197" s="470"/>
      <c r="F197" s="469"/>
      <c r="G197" s="470"/>
      <c r="H197" s="469"/>
      <c r="I197" s="470"/>
      <c r="J197" s="469"/>
      <c r="K197" s="470"/>
      <c r="L197" s="469"/>
      <c r="M197" s="470"/>
      <c r="N197" s="469"/>
      <c r="O197" s="470"/>
      <c r="P197" s="469">
        <f>SUM(P196:Q196)</f>
        <v>0.15</v>
      </c>
      <c r="Q197" s="470"/>
      <c r="R197" s="469"/>
      <c r="S197" s="470"/>
      <c r="T197" s="469"/>
      <c r="U197" s="470"/>
      <c r="V197" s="469"/>
      <c r="W197" s="470"/>
      <c r="X197" s="469"/>
      <c r="Y197" s="470"/>
      <c r="Z197" s="469"/>
      <c r="AA197" s="470"/>
      <c r="AB197" s="462"/>
      <c r="AC197" s="463"/>
      <c r="AD197" s="13"/>
    </row>
    <row r="198" spans="1:30" s="21" customFormat="1" ht="16.5">
      <c r="A198" s="23"/>
      <c r="B198" s="35" t="s">
        <v>18</v>
      </c>
      <c r="C198" s="155"/>
      <c r="D198" s="462"/>
      <c r="E198" s="463"/>
      <c r="F198" s="462"/>
      <c r="G198" s="463"/>
      <c r="H198" s="462"/>
      <c r="I198" s="463"/>
      <c r="J198" s="462"/>
      <c r="K198" s="463"/>
      <c r="L198" s="462"/>
      <c r="M198" s="463"/>
      <c r="N198" s="462"/>
      <c r="O198" s="463"/>
      <c r="P198" s="462">
        <f>P197*P3</f>
        <v>33462.6</v>
      </c>
      <c r="Q198" s="463"/>
      <c r="R198" s="462"/>
      <c r="S198" s="463"/>
      <c r="T198" s="462"/>
      <c r="U198" s="463"/>
      <c r="V198" s="462"/>
      <c r="W198" s="463"/>
      <c r="X198" s="462"/>
      <c r="Y198" s="463"/>
      <c r="Z198" s="462"/>
      <c r="AA198" s="463"/>
      <c r="AB198" s="462"/>
      <c r="AC198" s="463"/>
      <c r="AD198" s="13"/>
    </row>
    <row r="199" spans="1:30" s="21" customFormat="1" ht="16.5">
      <c r="A199" s="23" t="s">
        <v>441</v>
      </c>
      <c r="B199" s="35" t="s">
        <v>439</v>
      </c>
      <c r="C199" s="155">
        <v>1</v>
      </c>
      <c r="D199" s="464">
        <f>SUM(D202:Y202)*C199*40%*0.1</f>
        <v>1606.2048</v>
      </c>
      <c r="E199" s="471"/>
      <c r="F199" s="471"/>
      <c r="G199" s="472"/>
      <c r="H199" s="161"/>
      <c r="I199" s="162"/>
      <c r="J199" s="161"/>
      <c r="K199" s="162"/>
      <c r="L199" s="161"/>
      <c r="M199" s="162"/>
      <c r="N199" s="161"/>
      <c r="O199" s="162"/>
      <c r="P199" s="161"/>
      <c r="Q199" s="162"/>
      <c r="R199" s="161"/>
      <c r="S199" s="162"/>
      <c r="T199" s="161"/>
      <c r="U199" s="162"/>
      <c r="V199" s="161"/>
      <c r="W199" s="162"/>
      <c r="X199" s="161"/>
      <c r="Y199" s="162"/>
      <c r="Z199" s="161"/>
      <c r="AA199" s="162"/>
      <c r="AB199" s="462"/>
      <c r="AC199" s="463"/>
      <c r="AD199" s="13" t="s">
        <v>434</v>
      </c>
    </row>
    <row r="200" spans="1:30" s="21" customFormat="1" ht="16.5">
      <c r="A200" s="22"/>
      <c r="B200" s="35" t="s">
        <v>35</v>
      </c>
      <c r="C200" s="155"/>
      <c r="D200" s="483"/>
      <c r="E200" s="484"/>
      <c r="F200" s="483"/>
      <c r="G200" s="484"/>
      <c r="H200" s="483"/>
      <c r="I200" s="484"/>
      <c r="J200" s="483"/>
      <c r="K200" s="484"/>
      <c r="L200" s="483"/>
      <c r="M200" s="484"/>
      <c r="N200" s="483"/>
      <c r="O200" s="484"/>
      <c r="P200" s="483">
        <v>0.18</v>
      </c>
      <c r="Q200" s="484"/>
      <c r="R200" s="483"/>
      <c r="S200" s="484"/>
      <c r="T200" s="483"/>
      <c r="U200" s="484"/>
      <c r="V200" s="483"/>
      <c r="W200" s="484"/>
      <c r="X200" s="483"/>
      <c r="Y200" s="484"/>
      <c r="Z200" s="467"/>
      <c r="AA200" s="468"/>
      <c r="AB200" s="462"/>
      <c r="AC200" s="463"/>
      <c r="AD200" s="13" t="s">
        <v>428</v>
      </c>
    </row>
    <row r="201" spans="1:30" s="21" customFormat="1" ht="16.5">
      <c r="A201" s="23"/>
      <c r="B201" s="35" t="s">
        <v>17</v>
      </c>
      <c r="C201" s="155"/>
      <c r="D201" s="469"/>
      <c r="E201" s="470"/>
      <c r="F201" s="469"/>
      <c r="G201" s="470"/>
      <c r="H201" s="469"/>
      <c r="I201" s="470"/>
      <c r="J201" s="469"/>
      <c r="K201" s="470"/>
      <c r="L201" s="469"/>
      <c r="M201" s="470"/>
      <c r="N201" s="469"/>
      <c r="O201" s="470"/>
      <c r="P201" s="469">
        <f>SUM(P200:Q200)</f>
        <v>0.18</v>
      </c>
      <c r="Q201" s="470"/>
      <c r="R201" s="469"/>
      <c r="S201" s="470"/>
      <c r="T201" s="469"/>
      <c r="U201" s="470"/>
      <c r="V201" s="469"/>
      <c r="W201" s="470"/>
      <c r="X201" s="469"/>
      <c r="Y201" s="470"/>
      <c r="Z201" s="469"/>
      <c r="AA201" s="470"/>
      <c r="AB201" s="462"/>
      <c r="AC201" s="463"/>
      <c r="AD201" s="13"/>
    </row>
    <row r="202" spans="1:30" s="21" customFormat="1" ht="16.5">
      <c r="A202" s="23"/>
      <c r="B202" s="35" t="s">
        <v>18</v>
      </c>
      <c r="C202" s="155"/>
      <c r="D202" s="462"/>
      <c r="E202" s="463"/>
      <c r="F202" s="462"/>
      <c r="G202" s="463"/>
      <c r="H202" s="462"/>
      <c r="I202" s="463"/>
      <c r="J202" s="462"/>
      <c r="K202" s="463"/>
      <c r="L202" s="462"/>
      <c r="M202" s="463"/>
      <c r="N202" s="462"/>
      <c r="O202" s="463"/>
      <c r="P202" s="462">
        <f>P201*P3</f>
        <v>40155.119999999995</v>
      </c>
      <c r="Q202" s="463"/>
      <c r="R202" s="462"/>
      <c r="S202" s="463"/>
      <c r="T202" s="462"/>
      <c r="U202" s="463"/>
      <c r="V202" s="462"/>
      <c r="W202" s="463"/>
      <c r="X202" s="462"/>
      <c r="Y202" s="463"/>
      <c r="Z202" s="462"/>
      <c r="AA202" s="463"/>
      <c r="AB202" s="462"/>
      <c r="AC202" s="463"/>
      <c r="AD202" s="13"/>
    </row>
    <row r="203" spans="1:30" s="21" customFormat="1" ht="16.5">
      <c r="A203" s="23" t="s">
        <v>443</v>
      </c>
      <c r="B203" s="35" t="s">
        <v>444</v>
      </c>
      <c r="C203" s="155">
        <v>1</v>
      </c>
      <c r="D203" s="464">
        <f>SUM(D206:Y206)*C203*40%/10</f>
        <v>1963.1392000000003</v>
      </c>
      <c r="E203" s="471"/>
      <c r="F203" s="471"/>
      <c r="G203" s="472"/>
      <c r="H203" s="161"/>
      <c r="I203" s="162"/>
      <c r="J203" s="161"/>
      <c r="K203" s="162"/>
      <c r="L203" s="161"/>
      <c r="M203" s="162"/>
      <c r="N203" s="161"/>
      <c r="O203" s="162"/>
      <c r="P203" s="161"/>
      <c r="Q203" s="162"/>
      <c r="R203" s="161"/>
      <c r="S203" s="162"/>
      <c r="T203" s="161"/>
      <c r="U203" s="162"/>
      <c r="V203" s="161"/>
      <c r="W203" s="162"/>
      <c r="X203" s="161"/>
      <c r="Y203" s="162"/>
      <c r="Z203" s="161"/>
      <c r="AA203" s="162"/>
      <c r="AB203" s="161"/>
      <c r="AC203" s="162"/>
      <c r="AD203" s="13" t="s">
        <v>313</v>
      </c>
    </row>
    <row r="204" spans="1:30" s="21" customFormat="1" ht="16.5">
      <c r="A204" s="23"/>
      <c r="B204" s="35" t="s">
        <v>35</v>
      </c>
      <c r="C204" s="155"/>
      <c r="D204" s="483"/>
      <c r="E204" s="484"/>
      <c r="F204" s="483"/>
      <c r="G204" s="484"/>
      <c r="H204" s="483"/>
      <c r="I204" s="484"/>
      <c r="J204" s="483"/>
      <c r="K204" s="484"/>
      <c r="L204" s="483"/>
      <c r="M204" s="484"/>
      <c r="N204" s="483"/>
      <c r="O204" s="484"/>
      <c r="P204" s="483">
        <v>0.22</v>
      </c>
      <c r="Q204" s="484"/>
      <c r="R204" s="483"/>
      <c r="S204" s="484"/>
      <c r="T204" s="483"/>
      <c r="U204" s="484"/>
      <c r="V204" s="473"/>
      <c r="W204" s="474"/>
      <c r="X204" s="483"/>
      <c r="Y204" s="484"/>
      <c r="Z204" s="467"/>
      <c r="AA204" s="468"/>
      <c r="AB204" s="467"/>
      <c r="AC204" s="468"/>
      <c r="AD204" s="13"/>
    </row>
    <row r="205" spans="1:30" s="21" customFormat="1" ht="16.5">
      <c r="A205" s="23"/>
      <c r="B205" s="35" t="s">
        <v>306</v>
      </c>
      <c r="C205" s="155"/>
      <c r="D205" s="469"/>
      <c r="E205" s="470"/>
      <c r="F205" s="469"/>
      <c r="G205" s="470"/>
      <c r="H205" s="469"/>
      <c r="I205" s="470"/>
      <c r="J205" s="469"/>
      <c r="K205" s="470"/>
      <c r="L205" s="469"/>
      <c r="M205" s="470"/>
      <c r="N205" s="469"/>
      <c r="O205" s="470"/>
      <c r="P205" s="469">
        <f>SUM(P204)</f>
        <v>0.22</v>
      </c>
      <c r="Q205" s="470"/>
      <c r="R205" s="469"/>
      <c r="S205" s="470"/>
      <c r="T205" s="469"/>
      <c r="U205" s="470"/>
      <c r="V205" s="469"/>
      <c r="W205" s="470"/>
      <c r="X205" s="469"/>
      <c r="Y205" s="470"/>
      <c r="Z205" s="467"/>
      <c r="AA205" s="468"/>
      <c r="AB205" s="467"/>
      <c r="AC205" s="468"/>
      <c r="AD205" s="13" t="s">
        <v>301</v>
      </c>
    </row>
    <row r="206" spans="1:30" s="21" customFormat="1" ht="16.5">
      <c r="A206" s="23"/>
      <c r="B206" s="35" t="s">
        <v>297</v>
      </c>
      <c r="C206" s="155"/>
      <c r="D206" s="460">
        <f>D205*D3</f>
        <v>0</v>
      </c>
      <c r="E206" s="461"/>
      <c r="F206" s="460">
        <f>F205*F3</f>
        <v>0</v>
      </c>
      <c r="G206" s="461"/>
      <c r="H206" s="460">
        <f>H205*H3</f>
        <v>0</v>
      </c>
      <c r="I206" s="461"/>
      <c r="J206" s="460">
        <f>J205*J3</f>
        <v>0</v>
      </c>
      <c r="K206" s="461"/>
      <c r="L206" s="460">
        <f>L205*L3</f>
        <v>0</v>
      </c>
      <c r="M206" s="461"/>
      <c r="N206" s="460">
        <f>N205*N3</f>
        <v>0</v>
      </c>
      <c r="O206" s="461"/>
      <c r="P206" s="460">
        <f>P205*P3</f>
        <v>49078.48</v>
      </c>
      <c r="Q206" s="461"/>
      <c r="R206" s="460">
        <f>R205*R3</f>
        <v>0</v>
      </c>
      <c r="S206" s="461"/>
      <c r="T206" s="460">
        <f>T205*T3</f>
        <v>0</v>
      </c>
      <c r="U206" s="461"/>
      <c r="V206" s="460">
        <f>V205*V3</f>
        <v>0</v>
      </c>
      <c r="W206" s="461"/>
      <c r="X206" s="460">
        <f>X205*X3</f>
        <v>0</v>
      </c>
      <c r="Y206" s="461"/>
      <c r="Z206" s="462"/>
      <c r="AA206" s="463"/>
      <c r="AB206" s="462"/>
      <c r="AC206" s="463"/>
      <c r="AD206" s="13"/>
    </row>
    <row r="207" spans="1:30" s="21" customFormat="1" ht="16.5">
      <c r="A207" s="23" t="s">
        <v>446</v>
      </c>
      <c r="B207" s="35" t="s">
        <v>448</v>
      </c>
      <c r="C207" s="155">
        <v>1</v>
      </c>
      <c r="D207" s="464">
        <f>SUM(D210:Y210)*C207*40%/10</f>
        <v>1784.672</v>
      </c>
      <c r="E207" s="471"/>
      <c r="F207" s="471"/>
      <c r="G207" s="472"/>
      <c r="H207" s="161"/>
      <c r="I207" s="162"/>
      <c r="J207" s="161"/>
      <c r="K207" s="162"/>
      <c r="L207" s="161"/>
      <c r="M207" s="162"/>
      <c r="N207" s="161"/>
      <c r="O207" s="162"/>
      <c r="P207" s="161"/>
      <c r="Q207" s="162"/>
      <c r="R207" s="161"/>
      <c r="S207" s="162"/>
      <c r="T207" s="161"/>
      <c r="U207" s="162"/>
      <c r="V207" s="161"/>
      <c r="W207" s="162"/>
      <c r="X207" s="161"/>
      <c r="Y207" s="162"/>
      <c r="Z207" s="161"/>
      <c r="AA207" s="162"/>
      <c r="AB207" s="161"/>
      <c r="AC207" s="162"/>
      <c r="AD207" s="13" t="s">
        <v>307</v>
      </c>
    </row>
    <row r="208" spans="1:30" s="21" customFormat="1" ht="16.5">
      <c r="A208" s="23"/>
      <c r="B208" s="35" t="s">
        <v>35</v>
      </c>
      <c r="C208" s="155"/>
      <c r="D208" s="483"/>
      <c r="E208" s="484"/>
      <c r="F208" s="483"/>
      <c r="G208" s="484"/>
      <c r="H208" s="483"/>
      <c r="I208" s="484"/>
      <c r="J208" s="483"/>
      <c r="K208" s="484"/>
      <c r="L208" s="483"/>
      <c r="M208" s="484"/>
      <c r="N208" s="483"/>
      <c r="O208" s="484"/>
      <c r="P208" s="483">
        <v>0.2</v>
      </c>
      <c r="Q208" s="484"/>
      <c r="R208" s="483"/>
      <c r="S208" s="484"/>
      <c r="T208" s="483"/>
      <c r="U208" s="484"/>
      <c r="V208" s="473"/>
      <c r="W208" s="474"/>
      <c r="X208" s="483"/>
      <c r="Y208" s="484"/>
      <c r="Z208" s="467"/>
      <c r="AA208" s="468"/>
      <c r="AB208" s="467"/>
      <c r="AC208" s="468"/>
      <c r="AD208" s="13"/>
    </row>
    <row r="209" spans="1:30" s="21" customFormat="1" ht="16.5">
      <c r="A209" s="23"/>
      <c r="B209" s="35" t="s">
        <v>306</v>
      </c>
      <c r="C209" s="155"/>
      <c r="D209" s="469"/>
      <c r="E209" s="470"/>
      <c r="F209" s="469"/>
      <c r="G209" s="470"/>
      <c r="H209" s="469"/>
      <c r="I209" s="470"/>
      <c r="J209" s="469"/>
      <c r="K209" s="470"/>
      <c r="L209" s="469"/>
      <c r="M209" s="470"/>
      <c r="N209" s="469"/>
      <c r="O209" s="470"/>
      <c r="P209" s="469">
        <f>SUM(P208)</f>
        <v>0.2</v>
      </c>
      <c r="Q209" s="470"/>
      <c r="R209" s="469"/>
      <c r="S209" s="470"/>
      <c r="T209" s="469"/>
      <c r="U209" s="470"/>
      <c r="V209" s="469"/>
      <c r="W209" s="470"/>
      <c r="X209" s="469"/>
      <c r="Y209" s="470"/>
      <c r="Z209" s="467"/>
      <c r="AA209" s="468"/>
      <c r="AB209" s="467"/>
      <c r="AC209" s="468"/>
      <c r="AD209" s="13" t="s">
        <v>301</v>
      </c>
    </row>
    <row r="210" spans="1:30" s="21" customFormat="1" ht="16.5">
      <c r="A210" s="23"/>
      <c r="B210" s="35" t="s">
        <v>297</v>
      </c>
      <c r="C210" s="155"/>
      <c r="D210" s="460">
        <f>D209*D168</f>
        <v>0</v>
      </c>
      <c r="E210" s="461"/>
      <c r="F210" s="460">
        <f>F209*F168</f>
        <v>0</v>
      </c>
      <c r="G210" s="461"/>
      <c r="H210" s="460">
        <f>H209*H168</f>
        <v>0</v>
      </c>
      <c r="I210" s="461"/>
      <c r="J210" s="460">
        <f>J209*J168</f>
        <v>0</v>
      </c>
      <c r="K210" s="461"/>
      <c r="L210" s="460">
        <f>L209*L168</f>
        <v>0</v>
      </c>
      <c r="M210" s="461"/>
      <c r="N210" s="460">
        <f>N209*N168</f>
        <v>0</v>
      </c>
      <c r="O210" s="461"/>
      <c r="P210" s="460">
        <f>P209*P3</f>
        <v>44616.800000000003</v>
      </c>
      <c r="Q210" s="461"/>
      <c r="R210" s="460">
        <f>R209*R168</f>
        <v>0</v>
      </c>
      <c r="S210" s="461"/>
      <c r="T210" s="460">
        <f>T209*T168</f>
        <v>0</v>
      </c>
      <c r="U210" s="461"/>
      <c r="V210" s="460">
        <f>V209*V168</f>
        <v>0</v>
      </c>
      <c r="W210" s="461"/>
      <c r="X210" s="460">
        <f>X209*X168</f>
        <v>0</v>
      </c>
      <c r="Y210" s="461"/>
      <c r="Z210" s="462"/>
      <c r="AA210" s="463"/>
      <c r="AB210" s="462"/>
      <c r="AC210" s="463"/>
      <c r="AD210" s="13"/>
    </row>
    <row r="211" spans="1:30" s="21" customFormat="1" ht="16.5">
      <c r="A211" s="23" t="s">
        <v>450</v>
      </c>
      <c r="B211" s="35" t="s">
        <v>451</v>
      </c>
      <c r="C211" s="155">
        <v>1</v>
      </c>
      <c r="D211" s="464">
        <f>SUM(D214:Y214)*C211*40%/10</f>
        <v>1784.672</v>
      </c>
      <c r="E211" s="471"/>
      <c r="F211" s="471"/>
      <c r="G211" s="472"/>
      <c r="H211" s="161"/>
      <c r="I211" s="162"/>
      <c r="J211" s="161"/>
      <c r="K211" s="162"/>
      <c r="L211" s="161"/>
      <c r="M211" s="162"/>
      <c r="N211" s="161"/>
      <c r="O211" s="162"/>
      <c r="P211" s="161"/>
      <c r="Q211" s="162"/>
      <c r="R211" s="161"/>
      <c r="S211" s="162"/>
      <c r="T211" s="161"/>
      <c r="U211" s="162"/>
      <c r="V211" s="161"/>
      <c r="W211" s="162"/>
      <c r="X211" s="161"/>
      <c r="Y211" s="162"/>
      <c r="Z211" s="161"/>
      <c r="AA211" s="162"/>
      <c r="AB211" s="161"/>
      <c r="AC211" s="162"/>
      <c r="AD211" s="13" t="s">
        <v>307</v>
      </c>
    </row>
    <row r="212" spans="1:30" s="21" customFormat="1" ht="16.5">
      <c r="A212" s="23"/>
      <c r="B212" s="35" t="s">
        <v>35</v>
      </c>
      <c r="C212" s="155"/>
      <c r="D212" s="483"/>
      <c r="E212" s="484"/>
      <c r="F212" s="483"/>
      <c r="G212" s="484"/>
      <c r="H212" s="483"/>
      <c r="I212" s="484"/>
      <c r="J212" s="483"/>
      <c r="K212" s="484"/>
      <c r="L212" s="483"/>
      <c r="M212" s="484"/>
      <c r="N212" s="483"/>
      <c r="O212" s="484"/>
      <c r="P212" s="483">
        <v>0.2</v>
      </c>
      <c r="Q212" s="484"/>
      <c r="R212" s="483"/>
      <c r="S212" s="484"/>
      <c r="T212" s="483"/>
      <c r="U212" s="484"/>
      <c r="V212" s="473"/>
      <c r="W212" s="474"/>
      <c r="X212" s="483"/>
      <c r="Y212" s="484"/>
      <c r="Z212" s="467"/>
      <c r="AA212" s="468"/>
      <c r="AB212" s="467"/>
      <c r="AC212" s="468"/>
      <c r="AD212" s="13"/>
    </row>
    <row r="213" spans="1:30" s="21" customFormat="1" ht="16.5">
      <c r="A213" s="23"/>
      <c r="B213" s="35" t="s">
        <v>306</v>
      </c>
      <c r="C213" s="155"/>
      <c r="D213" s="469"/>
      <c r="E213" s="470"/>
      <c r="F213" s="469"/>
      <c r="G213" s="470"/>
      <c r="H213" s="469"/>
      <c r="I213" s="470"/>
      <c r="J213" s="469"/>
      <c r="K213" s="470"/>
      <c r="L213" s="469"/>
      <c r="M213" s="470"/>
      <c r="N213" s="469"/>
      <c r="O213" s="470"/>
      <c r="P213" s="469">
        <f>SUM(P212)</f>
        <v>0.2</v>
      </c>
      <c r="Q213" s="470"/>
      <c r="R213" s="469"/>
      <c r="S213" s="470"/>
      <c r="T213" s="469"/>
      <c r="U213" s="470"/>
      <c r="V213" s="469"/>
      <c r="W213" s="470"/>
      <c r="X213" s="469"/>
      <c r="Y213" s="470"/>
      <c r="Z213" s="467"/>
      <c r="AA213" s="468"/>
      <c r="AB213" s="467"/>
      <c r="AC213" s="468"/>
      <c r="AD213" s="13" t="s">
        <v>301</v>
      </c>
    </row>
    <row r="214" spans="1:30" s="21" customFormat="1" ht="16.5">
      <c r="A214" s="23"/>
      <c r="B214" s="35" t="s">
        <v>297</v>
      </c>
      <c r="C214" s="155"/>
      <c r="D214" s="460">
        <f>D213*D172</f>
        <v>0</v>
      </c>
      <c r="E214" s="461"/>
      <c r="F214" s="460">
        <f>F213*F172</f>
        <v>0</v>
      </c>
      <c r="G214" s="461"/>
      <c r="H214" s="460">
        <f>H213*H172</f>
        <v>0</v>
      </c>
      <c r="I214" s="461"/>
      <c r="J214" s="460">
        <f>J213*J172</f>
        <v>0</v>
      </c>
      <c r="K214" s="461"/>
      <c r="L214" s="460">
        <f>L213*L172</f>
        <v>0</v>
      </c>
      <c r="M214" s="461"/>
      <c r="N214" s="460">
        <f>N213*N172</f>
        <v>0</v>
      </c>
      <c r="O214" s="461"/>
      <c r="P214" s="460">
        <f>P213*P3</f>
        <v>44616.800000000003</v>
      </c>
      <c r="Q214" s="461"/>
      <c r="R214" s="460">
        <f>R213*R172</f>
        <v>0</v>
      </c>
      <c r="S214" s="461"/>
      <c r="T214" s="460">
        <f>T213*T172</f>
        <v>0</v>
      </c>
      <c r="U214" s="461"/>
      <c r="V214" s="460">
        <f>V213*V172</f>
        <v>0</v>
      </c>
      <c r="W214" s="461"/>
      <c r="X214" s="460">
        <f>X213*X172</f>
        <v>0</v>
      </c>
      <c r="Y214" s="461"/>
      <c r="Z214" s="462"/>
      <c r="AA214" s="463"/>
      <c r="AB214" s="462"/>
      <c r="AC214" s="463"/>
      <c r="AD214" s="13"/>
    </row>
    <row r="215" spans="1:30" s="21" customFormat="1" ht="16.5">
      <c r="A215" s="23" t="s">
        <v>452</v>
      </c>
      <c r="B215" s="35" t="s">
        <v>454</v>
      </c>
      <c r="C215" s="155">
        <v>1</v>
      </c>
      <c r="D215" s="464">
        <f>SUM(D218:Y218)*C215*40%*0.1</f>
        <v>939.56960000000026</v>
      </c>
      <c r="E215" s="471"/>
      <c r="F215" s="471"/>
      <c r="G215" s="472"/>
      <c r="H215" s="161"/>
      <c r="I215" s="162"/>
      <c r="J215" s="161"/>
      <c r="K215" s="162"/>
      <c r="L215" s="161"/>
      <c r="M215" s="162"/>
      <c r="N215" s="161"/>
      <c r="O215" s="162"/>
      <c r="P215" s="161"/>
      <c r="Q215" s="162"/>
      <c r="R215" s="161"/>
      <c r="S215" s="162"/>
      <c r="T215" s="161"/>
      <c r="U215" s="162"/>
      <c r="V215" s="161"/>
      <c r="W215" s="162"/>
      <c r="X215" s="161"/>
      <c r="Y215" s="162"/>
      <c r="Z215" s="161"/>
      <c r="AA215" s="162"/>
      <c r="AB215" s="462"/>
      <c r="AC215" s="463"/>
      <c r="AD215" s="13" t="s">
        <v>424</v>
      </c>
    </row>
    <row r="216" spans="1:30" s="21" customFormat="1" ht="16.5">
      <c r="A216" s="22"/>
      <c r="B216" s="35" t="s">
        <v>356</v>
      </c>
      <c r="C216" s="155"/>
      <c r="D216" s="483"/>
      <c r="E216" s="484"/>
      <c r="F216" s="483"/>
      <c r="G216" s="484"/>
      <c r="H216" s="483"/>
      <c r="I216" s="484"/>
      <c r="J216" s="483">
        <v>0.17</v>
      </c>
      <c r="K216" s="484"/>
      <c r="L216" s="483"/>
      <c r="M216" s="484"/>
      <c r="N216" s="483"/>
      <c r="O216" s="484"/>
      <c r="P216" s="483"/>
      <c r="Q216" s="484"/>
      <c r="R216" s="483"/>
      <c r="S216" s="484"/>
      <c r="T216" s="483"/>
      <c r="U216" s="484"/>
      <c r="V216" s="483"/>
      <c r="W216" s="484"/>
      <c r="X216" s="483"/>
      <c r="Y216" s="484"/>
      <c r="Z216" s="467"/>
      <c r="AA216" s="468"/>
      <c r="AB216" s="462"/>
      <c r="AC216" s="463"/>
      <c r="AD216" s="13" t="s">
        <v>458</v>
      </c>
    </row>
    <row r="217" spans="1:30" s="21" customFormat="1" ht="16.5">
      <c r="A217" s="23"/>
      <c r="B217" s="35" t="s">
        <v>361</v>
      </c>
      <c r="C217" s="155"/>
      <c r="D217" s="469"/>
      <c r="E217" s="470"/>
      <c r="F217" s="469"/>
      <c r="G217" s="470"/>
      <c r="H217" s="469"/>
      <c r="I217" s="470"/>
      <c r="J217" s="469">
        <f>SUM(J216:K216)</f>
        <v>0.17</v>
      </c>
      <c r="K217" s="470"/>
      <c r="L217" s="469"/>
      <c r="M217" s="470"/>
      <c r="N217" s="469"/>
      <c r="O217" s="470"/>
      <c r="P217" s="469"/>
      <c r="Q217" s="470"/>
      <c r="R217" s="469"/>
      <c r="S217" s="470"/>
      <c r="T217" s="469"/>
      <c r="U217" s="470"/>
      <c r="V217" s="469"/>
      <c r="W217" s="470"/>
      <c r="X217" s="469"/>
      <c r="Y217" s="470"/>
      <c r="Z217" s="469"/>
      <c r="AA217" s="470"/>
      <c r="AB217" s="462"/>
      <c r="AC217" s="463"/>
      <c r="AD217" s="13"/>
    </row>
    <row r="218" spans="1:30" s="21" customFormat="1" ht="16.5">
      <c r="A218" s="23"/>
      <c r="B218" s="35" t="s">
        <v>362</v>
      </c>
      <c r="C218" s="155"/>
      <c r="D218" s="460">
        <f>D217*D3</f>
        <v>0</v>
      </c>
      <c r="E218" s="461"/>
      <c r="F218" s="460">
        <f>F217*F3</f>
        <v>0</v>
      </c>
      <c r="G218" s="461"/>
      <c r="H218" s="460">
        <f>H217*H3</f>
        <v>0</v>
      </c>
      <c r="I218" s="461"/>
      <c r="J218" s="460">
        <f>J217*J3</f>
        <v>23489.24</v>
      </c>
      <c r="K218" s="461"/>
      <c r="L218" s="460">
        <f>L217*L3</f>
        <v>0</v>
      </c>
      <c r="M218" s="461"/>
      <c r="N218" s="460">
        <f>N217*N3</f>
        <v>0</v>
      </c>
      <c r="O218" s="461"/>
      <c r="P218" s="460">
        <f>P217*P3</f>
        <v>0</v>
      </c>
      <c r="Q218" s="461"/>
      <c r="R218" s="460">
        <f>R217*R3</f>
        <v>0</v>
      </c>
      <c r="S218" s="461"/>
      <c r="T218" s="460">
        <f>T217*T3</f>
        <v>0</v>
      </c>
      <c r="U218" s="461"/>
      <c r="V218" s="460">
        <f>V217*V3</f>
        <v>0</v>
      </c>
      <c r="W218" s="461"/>
      <c r="X218" s="460">
        <f>X217*X3</f>
        <v>0</v>
      </c>
      <c r="Y218" s="461"/>
      <c r="Z218" s="460">
        <f>Z217*Z3</f>
        <v>0</v>
      </c>
      <c r="AA218" s="461"/>
      <c r="AB218" s="462"/>
      <c r="AC218" s="463"/>
      <c r="AD218" s="13"/>
    </row>
    <row r="219" spans="1:30" s="21" customFormat="1" ht="16.5">
      <c r="A219" s="23" t="s">
        <v>455</v>
      </c>
      <c r="B219" s="35" t="s">
        <v>457</v>
      </c>
      <c r="C219" s="155">
        <v>1</v>
      </c>
      <c r="D219" s="464">
        <f>SUM(D222:Y222)*C219*40%*0.1</f>
        <v>939.56960000000026</v>
      </c>
      <c r="E219" s="471"/>
      <c r="F219" s="471"/>
      <c r="G219" s="472"/>
      <c r="H219" s="161"/>
      <c r="I219" s="162"/>
      <c r="J219" s="161"/>
      <c r="K219" s="162"/>
      <c r="L219" s="161"/>
      <c r="M219" s="162"/>
      <c r="N219" s="161"/>
      <c r="O219" s="162"/>
      <c r="P219" s="161"/>
      <c r="Q219" s="162"/>
      <c r="R219" s="161"/>
      <c r="S219" s="162"/>
      <c r="T219" s="161"/>
      <c r="U219" s="162"/>
      <c r="V219" s="161"/>
      <c r="W219" s="162"/>
      <c r="X219" s="161"/>
      <c r="Y219" s="162"/>
      <c r="Z219" s="161"/>
      <c r="AA219" s="162"/>
      <c r="AB219" s="462"/>
      <c r="AC219" s="463"/>
      <c r="AD219" s="13" t="s">
        <v>424</v>
      </c>
    </row>
    <row r="220" spans="1:30" s="21" customFormat="1" ht="16.5">
      <c r="A220" s="22"/>
      <c r="B220" s="35" t="s">
        <v>356</v>
      </c>
      <c r="C220" s="155"/>
      <c r="D220" s="483"/>
      <c r="E220" s="484"/>
      <c r="F220" s="483"/>
      <c r="G220" s="484"/>
      <c r="H220" s="483"/>
      <c r="I220" s="484"/>
      <c r="J220" s="483">
        <v>0.17</v>
      </c>
      <c r="K220" s="484"/>
      <c r="L220" s="483"/>
      <c r="M220" s="484"/>
      <c r="N220" s="483"/>
      <c r="O220" s="484"/>
      <c r="P220" s="483"/>
      <c r="Q220" s="484"/>
      <c r="R220" s="483"/>
      <c r="S220" s="484"/>
      <c r="T220" s="483"/>
      <c r="U220" s="484"/>
      <c r="V220" s="483"/>
      <c r="W220" s="484"/>
      <c r="X220" s="483"/>
      <c r="Y220" s="484"/>
      <c r="Z220" s="467"/>
      <c r="AA220" s="468"/>
      <c r="AB220" s="462"/>
      <c r="AC220" s="463"/>
      <c r="AD220" s="13" t="s">
        <v>458</v>
      </c>
    </row>
    <row r="221" spans="1:30" s="21" customFormat="1" ht="16.5">
      <c r="A221" s="23"/>
      <c r="B221" s="35" t="s">
        <v>361</v>
      </c>
      <c r="C221" s="155"/>
      <c r="D221" s="469"/>
      <c r="E221" s="470"/>
      <c r="F221" s="469"/>
      <c r="G221" s="470"/>
      <c r="H221" s="469"/>
      <c r="I221" s="470"/>
      <c r="J221" s="469">
        <f>SUM(J220:K220)</f>
        <v>0.17</v>
      </c>
      <c r="K221" s="470"/>
      <c r="L221" s="469"/>
      <c r="M221" s="470"/>
      <c r="N221" s="469"/>
      <c r="O221" s="470"/>
      <c r="P221" s="469"/>
      <c r="Q221" s="470"/>
      <c r="R221" s="469"/>
      <c r="S221" s="470"/>
      <c r="T221" s="469"/>
      <c r="U221" s="470"/>
      <c r="V221" s="469"/>
      <c r="W221" s="470"/>
      <c r="X221" s="469"/>
      <c r="Y221" s="470"/>
      <c r="Z221" s="469"/>
      <c r="AA221" s="470"/>
      <c r="AB221" s="462"/>
      <c r="AC221" s="463"/>
      <c r="AD221" s="13"/>
    </row>
    <row r="222" spans="1:30" s="21" customFormat="1" ht="16.5">
      <c r="A222" s="23"/>
      <c r="B222" s="35" t="s">
        <v>362</v>
      </c>
      <c r="C222" s="155"/>
      <c r="D222" s="460">
        <f>D221*D7</f>
        <v>0</v>
      </c>
      <c r="E222" s="461"/>
      <c r="F222" s="460">
        <f>F221*F7</f>
        <v>0</v>
      </c>
      <c r="G222" s="461"/>
      <c r="H222" s="460">
        <f>H221*H7</f>
        <v>0</v>
      </c>
      <c r="I222" s="461"/>
      <c r="J222" s="460">
        <f>J221*J3</f>
        <v>23489.24</v>
      </c>
      <c r="K222" s="461"/>
      <c r="L222" s="460">
        <f>L221*L7</f>
        <v>0</v>
      </c>
      <c r="M222" s="461"/>
      <c r="N222" s="460">
        <f>N221*N7</f>
        <v>0</v>
      </c>
      <c r="O222" s="461"/>
      <c r="P222" s="460">
        <f>P221*P7</f>
        <v>0</v>
      </c>
      <c r="Q222" s="461"/>
      <c r="R222" s="460">
        <f>R221*R7</f>
        <v>0</v>
      </c>
      <c r="S222" s="461"/>
      <c r="T222" s="460">
        <f>T221*T7</f>
        <v>0</v>
      </c>
      <c r="U222" s="461"/>
      <c r="V222" s="460">
        <f>V221*V7</f>
        <v>0</v>
      </c>
      <c r="W222" s="461"/>
      <c r="X222" s="460">
        <f>X221*X7</f>
        <v>0</v>
      </c>
      <c r="Y222" s="461"/>
      <c r="Z222" s="460">
        <f>Z221*Z7</f>
        <v>0</v>
      </c>
      <c r="AA222" s="461"/>
      <c r="AB222" s="462"/>
      <c r="AC222" s="463"/>
      <c r="AD222" s="13"/>
    </row>
    <row r="223" spans="1:30" s="21" customFormat="1" ht="16.5">
      <c r="A223" s="23" t="s">
        <v>462</v>
      </c>
      <c r="B223" s="35" t="s">
        <v>464</v>
      </c>
      <c r="C223" s="155">
        <v>1</v>
      </c>
      <c r="D223" s="464">
        <f>SUM(D226:Y226)*C223*40%*0.1</f>
        <v>1105.3760000000002</v>
      </c>
      <c r="E223" s="471"/>
      <c r="F223" s="471"/>
      <c r="G223" s="472"/>
      <c r="H223" s="161"/>
      <c r="I223" s="162"/>
      <c r="J223" s="161"/>
      <c r="K223" s="162"/>
      <c r="L223" s="161"/>
      <c r="M223" s="162"/>
      <c r="N223" s="161"/>
      <c r="O223" s="162"/>
      <c r="P223" s="161"/>
      <c r="Q223" s="162"/>
      <c r="R223" s="161"/>
      <c r="S223" s="162"/>
      <c r="T223" s="161"/>
      <c r="U223" s="162"/>
      <c r="V223" s="161"/>
      <c r="W223" s="162"/>
      <c r="X223" s="161"/>
      <c r="Y223" s="162"/>
      <c r="Z223" s="161"/>
      <c r="AA223" s="162"/>
      <c r="AB223" s="462"/>
      <c r="AC223" s="463"/>
      <c r="AD223" s="13" t="s">
        <v>465</v>
      </c>
    </row>
    <row r="224" spans="1:30" s="21" customFormat="1" ht="16.5">
      <c r="A224" s="22"/>
      <c r="B224" s="35" t="s">
        <v>356</v>
      </c>
      <c r="C224" s="155"/>
      <c r="D224" s="483"/>
      <c r="E224" s="484"/>
      <c r="F224" s="483"/>
      <c r="G224" s="484"/>
      <c r="H224" s="483"/>
      <c r="I224" s="484"/>
      <c r="J224" s="483">
        <v>0.2</v>
      </c>
      <c r="K224" s="484"/>
      <c r="L224" s="483"/>
      <c r="M224" s="484"/>
      <c r="N224" s="483"/>
      <c r="O224" s="484"/>
      <c r="P224" s="483"/>
      <c r="Q224" s="484"/>
      <c r="R224" s="483"/>
      <c r="S224" s="484"/>
      <c r="T224" s="483"/>
      <c r="U224" s="484"/>
      <c r="V224" s="483"/>
      <c r="W224" s="484"/>
      <c r="X224" s="483"/>
      <c r="Y224" s="484"/>
      <c r="Z224" s="467"/>
      <c r="AA224" s="468"/>
      <c r="AB224" s="462"/>
      <c r="AC224" s="463"/>
      <c r="AD224" s="13" t="s">
        <v>458</v>
      </c>
    </row>
    <row r="225" spans="1:30" s="21" customFormat="1" ht="16.5">
      <c r="A225" s="23"/>
      <c r="B225" s="35" t="s">
        <v>361</v>
      </c>
      <c r="C225" s="155"/>
      <c r="D225" s="469"/>
      <c r="E225" s="470"/>
      <c r="F225" s="469"/>
      <c r="G225" s="470"/>
      <c r="H225" s="469"/>
      <c r="I225" s="470"/>
      <c r="J225" s="469">
        <f>SUM(J224:K224)</f>
        <v>0.2</v>
      </c>
      <c r="K225" s="470"/>
      <c r="L225" s="469"/>
      <c r="M225" s="470"/>
      <c r="N225" s="469"/>
      <c r="O225" s="470"/>
      <c r="P225" s="469"/>
      <c r="Q225" s="470"/>
      <c r="R225" s="469"/>
      <c r="S225" s="470"/>
      <c r="T225" s="469"/>
      <c r="U225" s="470"/>
      <c r="V225" s="469"/>
      <c r="W225" s="470"/>
      <c r="X225" s="469"/>
      <c r="Y225" s="470"/>
      <c r="Z225" s="469"/>
      <c r="AA225" s="470"/>
      <c r="AB225" s="462"/>
      <c r="AC225" s="463"/>
      <c r="AD225" s="13"/>
    </row>
    <row r="226" spans="1:30" s="21" customFormat="1" ht="16.5">
      <c r="A226" s="23"/>
      <c r="B226" s="35" t="s">
        <v>362</v>
      </c>
      <c r="C226" s="155"/>
      <c r="D226" s="460">
        <f>D225*D11</f>
        <v>0</v>
      </c>
      <c r="E226" s="461"/>
      <c r="F226" s="460">
        <f>F225*F11</f>
        <v>0</v>
      </c>
      <c r="G226" s="461"/>
      <c r="H226" s="460">
        <f>H225*H11</f>
        <v>0</v>
      </c>
      <c r="I226" s="461"/>
      <c r="J226" s="460">
        <f>J225*J3</f>
        <v>27634.400000000001</v>
      </c>
      <c r="K226" s="461"/>
      <c r="L226" s="460">
        <f>L225*L11</f>
        <v>0</v>
      </c>
      <c r="M226" s="461"/>
      <c r="N226" s="460">
        <f>N225*N11</f>
        <v>0</v>
      </c>
      <c r="O226" s="461"/>
      <c r="P226" s="460">
        <f>P225*P11</f>
        <v>0</v>
      </c>
      <c r="Q226" s="461"/>
      <c r="R226" s="460">
        <f>R225*R11</f>
        <v>0</v>
      </c>
      <c r="S226" s="461"/>
      <c r="T226" s="460">
        <f>T225*T11</f>
        <v>0</v>
      </c>
      <c r="U226" s="461"/>
      <c r="V226" s="460">
        <f>V225*V11</f>
        <v>0</v>
      </c>
      <c r="W226" s="461"/>
      <c r="X226" s="460">
        <f>X225*X11</f>
        <v>0</v>
      </c>
      <c r="Y226" s="461"/>
      <c r="Z226" s="460">
        <f>Z225*Z11</f>
        <v>0</v>
      </c>
      <c r="AA226" s="461"/>
      <c r="AB226" s="462"/>
      <c r="AC226" s="463"/>
      <c r="AD226" s="13"/>
    </row>
    <row r="227" spans="1:30" s="21" customFormat="1" ht="16.5">
      <c r="A227" s="23"/>
      <c r="B227" s="35"/>
      <c r="C227" s="155"/>
      <c r="D227" s="161"/>
      <c r="E227" s="168"/>
      <c r="F227" s="168"/>
      <c r="G227" s="162"/>
      <c r="H227" s="161"/>
      <c r="I227" s="162"/>
      <c r="J227" s="161"/>
      <c r="K227" s="162"/>
      <c r="L227" s="161"/>
      <c r="M227" s="162"/>
      <c r="N227" s="161"/>
      <c r="O227" s="162"/>
      <c r="P227" s="161"/>
      <c r="Q227" s="162"/>
      <c r="R227" s="161"/>
      <c r="S227" s="162"/>
      <c r="T227" s="161"/>
      <c r="U227" s="162"/>
      <c r="V227" s="161"/>
      <c r="W227" s="162"/>
      <c r="X227" s="161"/>
      <c r="Y227" s="162"/>
      <c r="Z227" s="161"/>
      <c r="AA227" s="162"/>
      <c r="AB227" s="161"/>
      <c r="AC227" s="162"/>
      <c r="AD227" s="13"/>
    </row>
    <row r="228" spans="1:30" s="25" customFormat="1">
      <c r="A228" s="24"/>
      <c r="B228" s="37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</row>
    <row r="229" spans="1:30" s="25" customFormat="1">
      <c r="A229" s="26"/>
      <c r="B229" s="38"/>
    </row>
    <row r="230" spans="1:30" s="25" customFormat="1">
      <c r="A230" s="26"/>
      <c r="B230" s="38"/>
    </row>
    <row r="231" spans="1:30" s="25" customFormat="1">
      <c r="A231" s="26"/>
      <c r="B231" s="38"/>
    </row>
    <row r="232" spans="1:30" s="25" customFormat="1">
      <c r="A232" s="26"/>
      <c r="B232" s="38"/>
    </row>
  </sheetData>
  <mergeCells count="2511">
    <mergeCell ref="D225:E225"/>
    <mergeCell ref="F225:G225"/>
    <mergeCell ref="H225:I225"/>
    <mergeCell ref="J225:K225"/>
    <mergeCell ref="L225:M225"/>
    <mergeCell ref="N225:O225"/>
    <mergeCell ref="P225:Q225"/>
    <mergeCell ref="R225:S225"/>
    <mergeCell ref="T225:U225"/>
    <mergeCell ref="V225:W225"/>
    <mergeCell ref="X225:Y225"/>
    <mergeCell ref="Z225:AA225"/>
    <mergeCell ref="AB225:AC225"/>
    <mergeCell ref="D226:E226"/>
    <mergeCell ref="F226:G226"/>
    <mergeCell ref="H226:I226"/>
    <mergeCell ref="J226:K226"/>
    <mergeCell ref="L226:M226"/>
    <mergeCell ref="N226:O226"/>
    <mergeCell ref="P226:Q226"/>
    <mergeCell ref="R226:S226"/>
    <mergeCell ref="T226:U226"/>
    <mergeCell ref="V226:W226"/>
    <mergeCell ref="X226:Y226"/>
    <mergeCell ref="Z226:AA226"/>
    <mergeCell ref="AB226:AC226"/>
    <mergeCell ref="D222:E222"/>
    <mergeCell ref="F222:G222"/>
    <mergeCell ref="H222:I222"/>
    <mergeCell ref="J222:K222"/>
    <mergeCell ref="L222:M222"/>
    <mergeCell ref="N222:O222"/>
    <mergeCell ref="P222:Q222"/>
    <mergeCell ref="R222:S222"/>
    <mergeCell ref="T222:U222"/>
    <mergeCell ref="V222:W222"/>
    <mergeCell ref="X222:Y222"/>
    <mergeCell ref="Z222:AA222"/>
    <mergeCell ref="AB222:AC222"/>
    <mergeCell ref="D223:G223"/>
    <mergeCell ref="AB223:AC223"/>
    <mergeCell ref="D224:E224"/>
    <mergeCell ref="F224:G224"/>
    <mergeCell ref="H224:I224"/>
    <mergeCell ref="J224:K224"/>
    <mergeCell ref="L224:M224"/>
    <mergeCell ref="N224:O224"/>
    <mergeCell ref="P224:Q224"/>
    <mergeCell ref="R224:S224"/>
    <mergeCell ref="T224:U224"/>
    <mergeCell ref="V224:W224"/>
    <mergeCell ref="X224:Y224"/>
    <mergeCell ref="Z224:AA224"/>
    <mergeCell ref="AB224:AC224"/>
    <mergeCell ref="D220:E220"/>
    <mergeCell ref="F220:G220"/>
    <mergeCell ref="H220:I220"/>
    <mergeCell ref="J220:K220"/>
    <mergeCell ref="L220:M220"/>
    <mergeCell ref="N220:O220"/>
    <mergeCell ref="P220:Q220"/>
    <mergeCell ref="R220:S220"/>
    <mergeCell ref="T220:U220"/>
    <mergeCell ref="V220:W220"/>
    <mergeCell ref="X220:Y220"/>
    <mergeCell ref="Z220:AA220"/>
    <mergeCell ref="AB220:AC220"/>
    <mergeCell ref="D221:E221"/>
    <mergeCell ref="F221:G221"/>
    <mergeCell ref="H221:I221"/>
    <mergeCell ref="J221:K221"/>
    <mergeCell ref="L221:M221"/>
    <mergeCell ref="N221:O221"/>
    <mergeCell ref="P221:Q221"/>
    <mergeCell ref="R221:S221"/>
    <mergeCell ref="T221:U221"/>
    <mergeCell ref="V221:W221"/>
    <mergeCell ref="X221:Y221"/>
    <mergeCell ref="Z221:AA221"/>
    <mergeCell ref="AB221:AC221"/>
    <mergeCell ref="D218:E218"/>
    <mergeCell ref="F218:G218"/>
    <mergeCell ref="H218:I218"/>
    <mergeCell ref="J218:K218"/>
    <mergeCell ref="L218:M218"/>
    <mergeCell ref="N218:O218"/>
    <mergeCell ref="P218:Q218"/>
    <mergeCell ref="R218:S218"/>
    <mergeCell ref="T218:U218"/>
    <mergeCell ref="V218:W218"/>
    <mergeCell ref="X218:Y218"/>
    <mergeCell ref="Z218:AA218"/>
    <mergeCell ref="AB215:AC215"/>
    <mergeCell ref="AB216:AC216"/>
    <mergeCell ref="AB217:AC217"/>
    <mergeCell ref="AB218:AC218"/>
    <mergeCell ref="D219:G219"/>
    <mergeCell ref="AB219:AC219"/>
    <mergeCell ref="D215:G215"/>
    <mergeCell ref="D216:E216"/>
    <mergeCell ref="F216:G216"/>
    <mergeCell ref="H216:I216"/>
    <mergeCell ref="J216:K216"/>
    <mergeCell ref="L216:M216"/>
    <mergeCell ref="N216:O216"/>
    <mergeCell ref="P216:Q216"/>
    <mergeCell ref="R216:S216"/>
    <mergeCell ref="T216:U216"/>
    <mergeCell ref="V216:W216"/>
    <mergeCell ref="X216:Y216"/>
    <mergeCell ref="Z216:AA216"/>
    <mergeCell ref="D217:E217"/>
    <mergeCell ref="F217:G217"/>
    <mergeCell ref="H217:I217"/>
    <mergeCell ref="J217:K217"/>
    <mergeCell ref="L217:M217"/>
    <mergeCell ref="N217:O217"/>
    <mergeCell ref="P217:Q217"/>
    <mergeCell ref="R217:S217"/>
    <mergeCell ref="T217:U217"/>
    <mergeCell ref="V217:W217"/>
    <mergeCell ref="X217:Y217"/>
    <mergeCell ref="Z217:AA217"/>
    <mergeCell ref="D213:E213"/>
    <mergeCell ref="F213:G213"/>
    <mergeCell ref="H213:I213"/>
    <mergeCell ref="J213:K213"/>
    <mergeCell ref="L213:M213"/>
    <mergeCell ref="N213:O213"/>
    <mergeCell ref="P213:Q213"/>
    <mergeCell ref="R213:S213"/>
    <mergeCell ref="T213:U213"/>
    <mergeCell ref="V213:W213"/>
    <mergeCell ref="X213:Y213"/>
    <mergeCell ref="Z213:AA213"/>
    <mergeCell ref="AB213:AC213"/>
    <mergeCell ref="D214:E214"/>
    <mergeCell ref="F214:G214"/>
    <mergeCell ref="H214:I214"/>
    <mergeCell ref="J214:K214"/>
    <mergeCell ref="L214:M214"/>
    <mergeCell ref="N214:O214"/>
    <mergeCell ref="P214:Q214"/>
    <mergeCell ref="R214:S214"/>
    <mergeCell ref="T214:U214"/>
    <mergeCell ref="V214:W214"/>
    <mergeCell ref="X214:Y214"/>
    <mergeCell ref="Z214:AA214"/>
    <mergeCell ref="AB214:AC214"/>
    <mergeCell ref="D210:E210"/>
    <mergeCell ref="F210:G210"/>
    <mergeCell ref="H210:I210"/>
    <mergeCell ref="J210:K210"/>
    <mergeCell ref="L210:M210"/>
    <mergeCell ref="N210:O210"/>
    <mergeCell ref="P210:Q210"/>
    <mergeCell ref="R210:S210"/>
    <mergeCell ref="T210:U210"/>
    <mergeCell ref="V210:W210"/>
    <mergeCell ref="X210:Y210"/>
    <mergeCell ref="Z210:AA210"/>
    <mergeCell ref="AB210:AC210"/>
    <mergeCell ref="D211:G211"/>
    <mergeCell ref="D212:E212"/>
    <mergeCell ref="F212:G212"/>
    <mergeCell ref="H212:I212"/>
    <mergeCell ref="J212:K212"/>
    <mergeCell ref="L212:M212"/>
    <mergeCell ref="N212:O212"/>
    <mergeCell ref="P212:Q212"/>
    <mergeCell ref="R212:S212"/>
    <mergeCell ref="T212:U212"/>
    <mergeCell ref="V212:W212"/>
    <mergeCell ref="X212:Y212"/>
    <mergeCell ref="Z212:AA212"/>
    <mergeCell ref="AB212:AC212"/>
    <mergeCell ref="D207:G207"/>
    <mergeCell ref="D208:E208"/>
    <mergeCell ref="F208:G208"/>
    <mergeCell ref="H208:I208"/>
    <mergeCell ref="J208:K208"/>
    <mergeCell ref="L208:M208"/>
    <mergeCell ref="N208:O208"/>
    <mergeCell ref="P208:Q208"/>
    <mergeCell ref="R208:S208"/>
    <mergeCell ref="T208:U208"/>
    <mergeCell ref="V208:W208"/>
    <mergeCell ref="X208:Y208"/>
    <mergeCell ref="Z208:AA208"/>
    <mergeCell ref="AB208:AC208"/>
    <mergeCell ref="D209:E209"/>
    <mergeCell ref="F209:G209"/>
    <mergeCell ref="H209:I209"/>
    <mergeCell ref="J209:K209"/>
    <mergeCell ref="L209:M209"/>
    <mergeCell ref="N209:O209"/>
    <mergeCell ref="P209:Q209"/>
    <mergeCell ref="R209:S209"/>
    <mergeCell ref="T209:U209"/>
    <mergeCell ref="V209:W209"/>
    <mergeCell ref="X209:Y209"/>
    <mergeCell ref="Z209:AA209"/>
    <mergeCell ref="AB209:AC209"/>
    <mergeCell ref="D205:E205"/>
    <mergeCell ref="F205:G205"/>
    <mergeCell ref="H205:I205"/>
    <mergeCell ref="J205:K205"/>
    <mergeCell ref="L205:M205"/>
    <mergeCell ref="N205:O205"/>
    <mergeCell ref="P205:Q205"/>
    <mergeCell ref="R205:S205"/>
    <mergeCell ref="T205:U205"/>
    <mergeCell ref="V205:W205"/>
    <mergeCell ref="X205:Y205"/>
    <mergeCell ref="Z205:AA205"/>
    <mergeCell ref="AB205:AC205"/>
    <mergeCell ref="D206:E206"/>
    <mergeCell ref="F206:G206"/>
    <mergeCell ref="H206:I206"/>
    <mergeCell ref="J206:K206"/>
    <mergeCell ref="L206:M206"/>
    <mergeCell ref="N206:O206"/>
    <mergeCell ref="P206:Q206"/>
    <mergeCell ref="R206:S206"/>
    <mergeCell ref="T206:U206"/>
    <mergeCell ref="V206:W206"/>
    <mergeCell ref="X206:Y206"/>
    <mergeCell ref="Z206:AA206"/>
    <mergeCell ref="AB206:AC206"/>
    <mergeCell ref="D202:E202"/>
    <mergeCell ref="F202:G202"/>
    <mergeCell ref="H202:I202"/>
    <mergeCell ref="J202:K202"/>
    <mergeCell ref="L202:M202"/>
    <mergeCell ref="N202:O202"/>
    <mergeCell ref="P202:Q202"/>
    <mergeCell ref="R202:S202"/>
    <mergeCell ref="T202:U202"/>
    <mergeCell ref="V202:W202"/>
    <mergeCell ref="X202:Y202"/>
    <mergeCell ref="Z202:AA202"/>
    <mergeCell ref="AB202:AC202"/>
    <mergeCell ref="D203:G203"/>
    <mergeCell ref="D204:E204"/>
    <mergeCell ref="F204:G204"/>
    <mergeCell ref="H204:I204"/>
    <mergeCell ref="J204:K204"/>
    <mergeCell ref="L204:M204"/>
    <mergeCell ref="N204:O204"/>
    <mergeCell ref="P204:Q204"/>
    <mergeCell ref="R204:S204"/>
    <mergeCell ref="T204:U204"/>
    <mergeCell ref="V204:W204"/>
    <mergeCell ref="X204:Y204"/>
    <mergeCell ref="Z204:AA204"/>
    <mergeCell ref="AB204:AC204"/>
    <mergeCell ref="D199:G199"/>
    <mergeCell ref="AB199:AC199"/>
    <mergeCell ref="D200:E200"/>
    <mergeCell ref="F200:G200"/>
    <mergeCell ref="H200:I200"/>
    <mergeCell ref="J200:K200"/>
    <mergeCell ref="L200:M200"/>
    <mergeCell ref="N200:O200"/>
    <mergeCell ref="P200:Q200"/>
    <mergeCell ref="R200:S200"/>
    <mergeCell ref="T200:U200"/>
    <mergeCell ref="V200:W200"/>
    <mergeCell ref="X200:Y200"/>
    <mergeCell ref="Z200:AA200"/>
    <mergeCell ref="AB200:AC200"/>
    <mergeCell ref="D201:E201"/>
    <mergeCell ref="F201:G201"/>
    <mergeCell ref="H201:I201"/>
    <mergeCell ref="J201:K201"/>
    <mergeCell ref="L201:M201"/>
    <mergeCell ref="N201:O201"/>
    <mergeCell ref="P201:Q201"/>
    <mergeCell ref="R201:S201"/>
    <mergeCell ref="T201:U201"/>
    <mergeCell ref="V201:W201"/>
    <mergeCell ref="X201:Y201"/>
    <mergeCell ref="Z201:AA201"/>
    <mergeCell ref="AB201:AC201"/>
    <mergeCell ref="D198:E198"/>
    <mergeCell ref="F198:G198"/>
    <mergeCell ref="H198:I198"/>
    <mergeCell ref="J198:K198"/>
    <mergeCell ref="L198:M198"/>
    <mergeCell ref="N198:O198"/>
    <mergeCell ref="P198:Q198"/>
    <mergeCell ref="R198:S198"/>
    <mergeCell ref="T198:U198"/>
    <mergeCell ref="V198:W198"/>
    <mergeCell ref="X198:Y198"/>
    <mergeCell ref="Z198:AA198"/>
    <mergeCell ref="AB191:AC191"/>
    <mergeCell ref="AB192:AC192"/>
    <mergeCell ref="AB193:AC193"/>
    <mergeCell ref="AB194:AC194"/>
    <mergeCell ref="AB195:AC195"/>
    <mergeCell ref="AB196:AC196"/>
    <mergeCell ref="AB197:AC197"/>
    <mergeCell ref="AB198:AC198"/>
    <mergeCell ref="D195:G195"/>
    <mergeCell ref="D196:E196"/>
    <mergeCell ref="F196:G196"/>
    <mergeCell ref="H196:I196"/>
    <mergeCell ref="J196:K196"/>
    <mergeCell ref="L196:M196"/>
    <mergeCell ref="N196:O196"/>
    <mergeCell ref="P196:Q196"/>
    <mergeCell ref="R196:S196"/>
    <mergeCell ref="T196:U196"/>
    <mergeCell ref="V196:W196"/>
    <mergeCell ref="X196:Y196"/>
    <mergeCell ref="Z196:AA196"/>
    <mergeCell ref="D197:E197"/>
    <mergeCell ref="F197:G197"/>
    <mergeCell ref="H197:I197"/>
    <mergeCell ref="J197:K197"/>
    <mergeCell ref="L197:M197"/>
    <mergeCell ref="N197:O197"/>
    <mergeCell ref="P197:Q197"/>
    <mergeCell ref="R197:S197"/>
    <mergeCell ref="T197:U197"/>
    <mergeCell ref="V197:W197"/>
    <mergeCell ref="X197:Y197"/>
    <mergeCell ref="Z197:AA197"/>
    <mergeCell ref="D194:E194"/>
    <mergeCell ref="F194:G194"/>
    <mergeCell ref="H194:I194"/>
    <mergeCell ref="J194:K194"/>
    <mergeCell ref="L194:M194"/>
    <mergeCell ref="N194:O194"/>
    <mergeCell ref="P194:Q194"/>
    <mergeCell ref="R194:S194"/>
    <mergeCell ref="T194:U194"/>
    <mergeCell ref="V194:W194"/>
    <mergeCell ref="X194:Y194"/>
    <mergeCell ref="Z194:AA194"/>
    <mergeCell ref="D192:E192"/>
    <mergeCell ref="F192:G192"/>
    <mergeCell ref="H192:I192"/>
    <mergeCell ref="J192:K192"/>
    <mergeCell ref="L192:M192"/>
    <mergeCell ref="N192:O192"/>
    <mergeCell ref="P192:Q192"/>
    <mergeCell ref="R192:S192"/>
    <mergeCell ref="T192:U192"/>
    <mergeCell ref="V192:W192"/>
    <mergeCell ref="X192:Y192"/>
    <mergeCell ref="Z192:AA192"/>
    <mergeCell ref="D193:E193"/>
    <mergeCell ref="F193:G193"/>
    <mergeCell ref="H193:I193"/>
    <mergeCell ref="J193:K193"/>
    <mergeCell ref="L193:M193"/>
    <mergeCell ref="N193:O193"/>
    <mergeCell ref="P193:Q193"/>
    <mergeCell ref="R193:S193"/>
    <mergeCell ref="T193:U193"/>
    <mergeCell ref="V193:W193"/>
    <mergeCell ref="X193:Y193"/>
    <mergeCell ref="Z193:AA193"/>
    <mergeCell ref="D190:E190"/>
    <mergeCell ref="F190:G190"/>
    <mergeCell ref="H190:I190"/>
    <mergeCell ref="J190:K190"/>
    <mergeCell ref="L190:M190"/>
    <mergeCell ref="N190:O190"/>
    <mergeCell ref="P190:Q190"/>
    <mergeCell ref="R190:S190"/>
    <mergeCell ref="T190:U190"/>
    <mergeCell ref="V190:W190"/>
    <mergeCell ref="X190:Y190"/>
    <mergeCell ref="Z190:AA190"/>
    <mergeCell ref="AB187:AC187"/>
    <mergeCell ref="AB188:AC188"/>
    <mergeCell ref="AB189:AC189"/>
    <mergeCell ref="AB190:AC190"/>
    <mergeCell ref="D191:G191"/>
    <mergeCell ref="D187:G187"/>
    <mergeCell ref="D188:E188"/>
    <mergeCell ref="F188:G188"/>
    <mergeCell ref="H188:I188"/>
    <mergeCell ref="J188:K188"/>
    <mergeCell ref="L188:M188"/>
    <mergeCell ref="N188:O188"/>
    <mergeCell ref="P188:Q188"/>
    <mergeCell ref="R188:S188"/>
    <mergeCell ref="T188:U188"/>
    <mergeCell ref="V188:W188"/>
    <mergeCell ref="X188:Y188"/>
    <mergeCell ref="Z188:AA188"/>
    <mergeCell ref="D189:E189"/>
    <mergeCell ref="F189:G189"/>
    <mergeCell ref="H189:I189"/>
    <mergeCell ref="J189:K189"/>
    <mergeCell ref="L189:M189"/>
    <mergeCell ref="N189:O189"/>
    <mergeCell ref="P189:Q189"/>
    <mergeCell ref="R189:S189"/>
    <mergeCell ref="T189:U189"/>
    <mergeCell ref="V189:W189"/>
    <mergeCell ref="X189:Y189"/>
    <mergeCell ref="Z189:AA189"/>
    <mergeCell ref="D186:E186"/>
    <mergeCell ref="F186:G186"/>
    <mergeCell ref="H186:I186"/>
    <mergeCell ref="J186:K186"/>
    <mergeCell ref="L186:M186"/>
    <mergeCell ref="N186:O186"/>
    <mergeCell ref="P186:Q186"/>
    <mergeCell ref="R186:S186"/>
    <mergeCell ref="T186:U186"/>
    <mergeCell ref="V186:W186"/>
    <mergeCell ref="X186:Y186"/>
    <mergeCell ref="Z186:AA186"/>
    <mergeCell ref="AB182:AC182"/>
    <mergeCell ref="AB183:AC183"/>
    <mergeCell ref="AB184:AC184"/>
    <mergeCell ref="AB185:AC185"/>
    <mergeCell ref="AB186:AC186"/>
    <mergeCell ref="D184:E184"/>
    <mergeCell ref="F184:G184"/>
    <mergeCell ref="H184:I184"/>
    <mergeCell ref="J184:K184"/>
    <mergeCell ref="L184:M184"/>
    <mergeCell ref="N184:O184"/>
    <mergeCell ref="P184:Q184"/>
    <mergeCell ref="R184:S184"/>
    <mergeCell ref="T184:U184"/>
    <mergeCell ref="V184:W184"/>
    <mergeCell ref="X184:Y184"/>
    <mergeCell ref="Z184:AA184"/>
    <mergeCell ref="D185:E185"/>
    <mergeCell ref="F185:G185"/>
    <mergeCell ref="H185:I185"/>
    <mergeCell ref="J185:K185"/>
    <mergeCell ref="L185:M185"/>
    <mergeCell ref="N185:O185"/>
    <mergeCell ref="P185:Q185"/>
    <mergeCell ref="R185:S185"/>
    <mergeCell ref="T185:U185"/>
    <mergeCell ref="V185:W185"/>
    <mergeCell ref="X185:Y185"/>
    <mergeCell ref="Z185:AA185"/>
    <mergeCell ref="AB175:AC175"/>
    <mergeCell ref="AB176:AC176"/>
    <mergeCell ref="AB177:AC177"/>
    <mergeCell ref="AB178:AC178"/>
    <mergeCell ref="AB179:AC179"/>
    <mergeCell ref="AB180:AC180"/>
    <mergeCell ref="AB181:AC181"/>
    <mergeCell ref="D182:G182"/>
    <mergeCell ref="D183:E183"/>
    <mergeCell ref="F183:G183"/>
    <mergeCell ref="H183:I183"/>
    <mergeCell ref="J183:K183"/>
    <mergeCell ref="L183:M183"/>
    <mergeCell ref="N183:O183"/>
    <mergeCell ref="P183:Q183"/>
    <mergeCell ref="R183:S183"/>
    <mergeCell ref="T183:U183"/>
    <mergeCell ref="V183:W183"/>
    <mergeCell ref="X183:Y183"/>
    <mergeCell ref="Z183:AA183"/>
    <mergeCell ref="D180:E180"/>
    <mergeCell ref="F180:G180"/>
    <mergeCell ref="H180:I180"/>
    <mergeCell ref="J180:K180"/>
    <mergeCell ref="L180:M180"/>
    <mergeCell ref="N180:O180"/>
    <mergeCell ref="P180:Q180"/>
    <mergeCell ref="R180:S180"/>
    <mergeCell ref="T180:U180"/>
    <mergeCell ref="V180:W180"/>
    <mergeCell ref="X180:Y180"/>
    <mergeCell ref="Z180:AA180"/>
    <mergeCell ref="D181:E181"/>
    <mergeCell ref="F181:G181"/>
    <mergeCell ref="H181:I181"/>
    <mergeCell ref="J181:K181"/>
    <mergeCell ref="L181:M181"/>
    <mergeCell ref="N181:O181"/>
    <mergeCell ref="P181:Q181"/>
    <mergeCell ref="R181:S181"/>
    <mergeCell ref="T181:U181"/>
    <mergeCell ref="V181:W181"/>
    <mergeCell ref="X181:Y181"/>
    <mergeCell ref="Z181:AA181"/>
    <mergeCell ref="D178:E178"/>
    <mergeCell ref="F178:G178"/>
    <mergeCell ref="H178:I178"/>
    <mergeCell ref="J178:K178"/>
    <mergeCell ref="L178:M178"/>
    <mergeCell ref="N178:O178"/>
    <mergeCell ref="P178:Q178"/>
    <mergeCell ref="R178:S178"/>
    <mergeCell ref="T178:U178"/>
    <mergeCell ref="V178:W178"/>
    <mergeCell ref="X178:Y178"/>
    <mergeCell ref="Z178:AA178"/>
    <mergeCell ref="D179:E179"/>
    <mergeCell ref="F179:G179"/>
    <mergeCell ref="H179:I179"/>
    <mergeCell ref="J179:K179"/>
    <mergeCell ref="L179:M179"/>
    <mergeCell ref="N179:O179"/>
    <mergeCell ref="P179:Q179"/>
    <mergeCell ref="R179:S179"/>
    <mergeCell ref="T179:U179"/>
    <mergeCell ref="V179:W179"/>
    <mergeCell ref="X179:Y179"/>
    <mergeCell ref="Z179:AA179"/>
    <mergeCell ref="D175:G175"/>
    <mergeCell ref="D176:E176"/>
    <mergeCell ref="F176:G176"/>
    <mergeCell ref="H176:I176"/>
    <mergeCell ref="J176:K176"/>
    <mergeCell ref="L176:M176"/>
    <mergeCell ref="N176:O176"/>
    <mergeCell ref="P176:Q176"/>
    <mergeCell ref="R176:S176"/>
    <mergeCell ref="T176:U176"/>
    <mergeCell ref="V176:W176"/>
    <mergeCell ref="X176:Y176"/>
    <mergeCell ref="Z176:AA176"/>
    <mergeCell ref="D177:E177"/>
    <mergeCell ref="F177:G177"/>
    <mergeCell ref="H177:I177"/>
    <mergeCell ref="J177:K177"/>
    <mergeCell ref="L177:M177"/>
    <mergeCell ref="N177:O177"/>
    <mergeCell ref="P177:Q177"/>
    <mergeCell ref="R177:S177"/>
    <mergeCell ref="T177:U177"/>
    <mergeCell ref="V177:W177"/>
    <mergeCell ref="X177:Y177"/>
    <mergeCell ref="Z177:AA177"/>
    <mergeCell ref="D173:E173"/>
    <mergeCell ref="F173:G173"/>
    <mergeCell ref="H173:I173"/>
    <mergeCell ref="J173:K173"/>
    <mergeCell ref="L173:M173"/>
    <mergeCell ref="N173:O173"/>
    <mergeCell ref="P173:Q173"/>
    <mergeCell ref="R173:S173"/>
    <mergeCell ref="T173:U173"/>
    <mergeCell ref="V173:W173"/>
    <mergeCell ref="X173:Y173"/>
    <mergeCell ref="Z173:AA173"/>
    <mergeCell ref="AB173:AC173"/>
    <mergeCell ref="D174:E174"/>
    <mergeCell ref="F174:G174"/>
    <mergeCell ref="H174:I174"/>
    <mergeCell ref="J174:K174"/>
    <mergeCell ref="L174:M174"/>
    <mergeCell ref="N174:O174"/>
    <mergeCell ref="P174:Q174"/>
    <mergeCell ref="R174:S174"/>
    <mergeCell ref="T174:U174"/>
    <mergeCell ref="V174:W174"/>
    <mergeCell ref="X174:Y174"/>
    <mergeCell ref="Z174:AA174"/>
    <mergeCell ref="AB174:AC174"/>
    <mergeCell ref="D172:E172"/>
    <mergeCell ref="F172:G172"/>
    <mergeCell ref="H172:I172"/>
    <mergeCell ref="J172:K172"/>
    <mergeCell ref="L172:M172"/>
    <mergeCell ref="N172:O172"/>
    <mergeCell ref="P172:Q172"/>
    <mergeCell ref="R172:S172"/>
    <mergeCell ref="T172:U172"/>
    <mergeCell ref="V172:W172"/>
    <mergeCell ref="X172:Y172"/>
    <mergeCell ref="Z172:AA172"/>
    <mergeCell ref="AB172:AC172"/>
    <mergeCell ref="D170:G170"/>
    <mergeCell ref="H170:I170"/>
    <mergeCell ref="J170:K170"/>
    <mergeCell ref="L170:M170"/>
    <mergeCell ref="N170:O170"/>
    <mergeCell ref="P170:Q170"/>
    <mergeCell ref="R170:S170"/>
    <mergeCell ref="T170:U170"/>
    <mergeCell ref="V170:W170"/>
    <mergeCell ref="X170:Y170"/>
    <mergeCell ref="Z170:AA170"/>
    <mergeCell ref="AB170:AC170"/>
    <mergeCell ref="D171:E171"/>
    <mergeCell ref="F171:G171"/>
    <mergeCell ref="H171:I171"/>
    <mergeCell ref="J171:K171"/>
    <mergeCell ref="L171:M171"/>
    <mergeCell ref="N171:O171"/>
    <mergeCell ref="P171:Q171"/>
    <mergeCell ref="R171:S171"/>
    <mergeCell ref="T171:U171"/>
    <mergeCell ref="V171:W171"/>
    <mergeCell ref="X171:Y171"/>
    <mergeCell ref="Z171:AA171"/>
    <mergeCell ref="AB171:AC171"/>
    <mergeCell ref="D169:E169"/>
    <mergeCell ref="F169:G169"/>
    <mergeCell ref="H169:I169"/>
    <mergeCell ref="J169:K169"/>
    <mergeCell ref="L169:M169"/>
    <mergeCell ref="N169:O169"/>
    <mergeCell ref="P169:Q169"/>
    <mergeCell ref="R169:S169"/>
    <mergeCell ref="T169:U169"/>
    <mergeCell ref="V169:W169"/>
    <mergeCell ref="X169:Y169"/>
    <mergeCell ref="Z169:AA169"/>
    <mergeCell ref="AB163:AC163"/>
    <mergeCell ref="AB164:AC164"/>
    <mergeCell ref="AB165:AC165"/>
    <mergeCell ref="AB166:AC166"/>
    <mergeCell ref="AB167:AC167"/>
    <mergeCell ref="AB168:AC168"/>
    <mergeCell ref="AB169:AC169"/>
    <mergeCell ref="D167:E167"/>
    <mergeCell ref="F167:G167"/>
    <mergeCell ref="H167:I167"/>
    <mergeCell ref="J167:K167"/>
    <mergeCell ref="L167:M167"/>
    <mergeCell ref="N167:O167"/>
    <mergeCell ref="P167:Q167"/>
    <mergeCell ref="R167:S167"/>
    <mergeCell ref="T167:U167"/>
    <mergeCell ref="V167:W167"/>
    <mergeCell ref="X167:Y167"/>
    <mergeCell ref="Z167:AA167"/>
    <mergeCell ref="D168:E168"/>
    <mergeCell ref="F168:G168"/>
    <mergeCell ref="H168:I168"/>
    <mergeCell ref="J168:K168"/>
    <mergeCell ref="L168:M168"/>
    <mergeCell ref="N168:O168"/>
    <mergeCell ref="P168:Q168"/>
    <mergeCell ref="R168:S168"/>
    <mergeCell ref="T168:U168"/>
    <mergeCell ref="V168:W168"/>
    <mergeCell ref="X168:Y168"/>
    <mergeCell ref="Z168:AA168"/>
    <mergeCell ref="D165:E165"/>
    <mergeCell ref="F165:G165"/>
    <mergeCell ref="H165:I165"/>
    <mergeCell ref="J165:K165"/>
    <mergeCell ref="L165:M165"/>
    <mergeCell ref="N165:O165"/>
    <mergeCell ref="P165:Q165"/>
    <mergeCell ref="R165:S165"/>
    <mergeCell ref="T165:U165"/>
    <mergeCell ref="V165:W165"/>
    <mergeCell ref="X165:Y165"/>
    <mergeCell ref="Z165:AA165"/>
    <mergeCell ref="D166:E166"/>
    <mergeCell ref="F166:G166"/>
    <mergeCell ref="H166:I166"/>
    <mergeCell ref="J166:K166"/>
    <mergeCell ref="L166:M166"/>
    <mergeCell ref="N166:O166"/>
    <mergeCell ref="P166:Q166"/>
    <mergeCell ref="R166:S166"/>
    <mergeCell ref="T166:U166"/>
    <mergeCell ref="V166:W166"/>
    <mergeCell ref="X166:Y166"/>
    <mergeCell ref="Z166:AA166"/>
    <mergeCell ref="AB159:AC159"/>
    <mergeCell ref="AB160:AC160"/>
    <mergeCell ref="AB161:AC161"/>
    <mergeCell ref="AB162:AC162"/>
    <mergeCell ref="D163:G163"/>
    <mergeCell ref="D164:E164"/>
    <mergeCell ref="F164:G164"/>
    <mergeCell ref="H164:I164"/>
    <mergeCell ref="J164:K164"/>
    <mergeCell ref="L164:M164"/>
    <mergeCell ref="N164:O164"/>
    <mergeCell ref="P164:Q164"/>
    <mergeCell ref="R164:S164"/>
    <mergeCell ref="T164:U164"/>
    <mergeCell ref="V164:W164"/>
    <mergeCell ref="X164:Y164"/>
    <mergeCell ref="Z164:AA164"/>
    <mergeCell ref="D161:E161"/>
    <mergeCell ref="F161:G161"/>
    <mergeCell ref="H161:I161"/>
    <mergeCell ref="J161:K161"/>
    <mergeCell ref="L161:M161"/>
    <mergeCell ref="N161:O161"/>
    <mergeCell ref="P161:Q161"/>
    <mergeCell ref="R161:S161"/>
    <mergeCell ref="T161:U161"/>
    <mergeCell ref="V161:W161"/>
    <mergeCell ref="X161:Y161"/>
    <mergeCell ref="Z161:AA161"/>
    <mergeCell ref="D162:E162"/>
    <mergeCell ref="F162:G162"/>
    <mergeCell ref="H162:I162"/>
    <mergeCell ref="J162:K162"/>
    <mergeCell ref="L162:M162"/>
    <mergeCell ref="N162:O162"/>
    <mergeCell ref="P162:Q162"/>
    <mergeCell ref="R162:S162"/>
    <mergeCell ref="T162:U162"/>
    <mergeCell ref="V162:W162"/>
    <mergeCell ref="X162:Y162"/>
    <mergeCell ref="Z162:AA162"/>
    <mergeCell ref="D159:E159"/>
    <mergeCell ref="F159:G159"/>
    <mergeCell ref="H159:I159"/>
    <mergeCell ref="J159:K159"/>
    <mergeCell ref="L159:M159"/>
    <mergeCell ref="N159:O159"/>
    <mergeCell ref="P159:Q159"/>
    <mergeCell ref="R159:S159"/>
    <mergeCell ref="T159:U159"/>
    <mergeCell ref="V159:W159"/>
    <mergeCell ref="X159:Y159"/>
    <mergeCell ref="Z159:AA159"/>
    <mergeCell ref="D160:E160"/>
    <mergeCell ref="F160:G160"/>
    <mergeCell ref="H160:I160"/>
    <mergeCell ref="J160:K160"/>
    <mergeCell ref="L160:M160"/>
    <mergeCell ref="N160:O160"/>
    <mergeCell ref="P160:Q160"/>
    <mergeCell ref="R160:S160"/>
    <mergeCell ref="T160:U160"/>
    <mergeCell ref="V160:W160"/>
    <mergeCell ref="X160:Y160"/>
    <mergeCell ref="Z160:AA160"/>
    <mergeCell ref="D156:G156"/>
    <mergeCell ref="D157:E157"/>
    <mergeCell ref="F157:G157"/>
    <mergeCell ref="H157:I157"/>
    <mergeCell ref="J157:K157"/>
    <mergeCell ref="L157:M157"/>
    <mergeCell ref="N157:O157"/>
    <mergeCell ref="P157:Q157"/>
    <mergeCell ref="R157:S157"/>
    <mergeCell ref="T157:U157"/>
    <mergeCell ref="V157:W157"/>
    <mergeCell ref="X157:Y157"/>
    <mergeCell ref="Z157:AA157"/>
    <mergeCell ref="D158:E158"/>
    <mergeCell ref="F158:G158"/>
    <mergeCell ref="H158:I158"/>
    <mergeCell ref="J158:K158"/>
    <mergeCell ref="L158:M158"/>
    <mergeCell ref="N158:O158"/>
    <mergeCell ref="P158:Q158"/>
    <mergeCell ref="R158:S158"/>
    <mergeCell ref="T158:U158"/>
    <mergeCell ref="V158:W158"/>
    <mergeCell ref="X158:Y158"/>
    <mergeCell ref="Z158:AA158"/>
    <mergeCell ref="D155:E155"/>
    <mergeCell ref="F155:G155"/>
    <mergeCell ref="H155:I155"/>
    <mergeCell ref="J155:K155"/>
    <mergeCell ref="L155:M155"/>
    <mergeCell ref="N155:O155"/>
    <mergeCell ref="P155:Q155"/>
    <mergeCell ref="R155:S155"/>
    <mergeCell ref="T155:U155"/>
    <mergeCell ref="V155:W155"/>
    <mergeCell ref="X155:Y155"/>
    <mergeCell ref="Z155:AA155"/>
    <mergeCell ref="AB151:AC151"/>
    <mergeCell ref="AB152:AC152"/>
    <mergeCell ref="AB153:AC153"/>
    <mergeCell ref="AB154:AC154"/>
    <mergeCell ref="AB155:AC155"/>
    <mergeCell ref="D153:E153"/>
    <mergeCell ref="F153:G153"/>
    <mergeCell ref="H153:I153"/>
    <mergeCell ref="J153:K153"/>
    <mergeCell ref="L153:M153"/>
    <mergeCell ref="N153:O153"/>
    <mergeCell ref="P153:Q153"/>
    <mergeCell ref="R153:S153"/>
    <mergeCell ref="T153:U153"/>
    <mergeCell ref="V153:W153"/>
    <mergeCell ref="X153:Y153"/>
    <mergeCell ref="Z153:AA153"/>
    <mergeCell ref="D154:E154"/>
    <mergeCell ref="F154:G154"/>
    <mergeCell ref="H154:I154"/>
    <mergeCell ref="J154:K154"/>
    <mergeCell ref="L154:M154"/>
    <mergeCell ref="N154:O154"/>
    <mergeCell ref="P154:Q154"/>
    <mergeCell ref="R154:S154"/>
    <mergeCell ref="T154:U154"/>
    <mergeCell ref="V154:W154"/>
    <mergeCell ref="X154:Y154"/>
    <mergeCell ref="Z154:AA154"/>
    <mergeCell ref="D150:E150"/>
    <mergeCell ref="F150:G150"/>
    <mergeCell ref="H150:I150"/>
    <mergeCell ref="J150:K150"/>
    <mergeCell ref="L150:M150"/>
    <mergeCell ref="N150:O150"/>
    <mergeCell ref="P150:Q150"/>
    <mergeCell ref="R150:S150"/>
    <mergeCell ref="T150:U150"/>
    <mergeCell ref="V150:W150"/>
    <mergeCell ref="X150:Y150"/>
    <mergeCell ref="Z150:AA150"/>
    <mergeCell ref="AB150:AC150"/>
    <mergeCell ref="D151:G151"/>
    <mergeCell ref="D152:E152"/>
    <mergeCell ref="F152:G152"/>
    <mergeCell ref="H152:I152"/>
    <mergeCell ref="J152:K152"/>
    <mergeCell ref="L152:M152"/>
    <mergeCell ref="N152:O152"/>
    <mergeCell ref="P152:Q152"/>
    <mergeCell ref="R152:S152"/>
    <mergeCell ref="T152:U152"/>
    <mergeCell ref="V152:W152"/>
    <mergeCell ref="X152:Y152"/>
    <mergeCell ref="Z152:AA152"/>
    <mergeCell ref="D148:E148"/>
    <mergeCell ref="F148:G148"/>
    <mergeCell ref="H148:I148"/>
    <mergeCell ref="J148:K148"/>
    <mergeCell ref="L148:M148"/>
    <mergeCell ref="N148:O148"/>
    <mergeCell ref="P148:Q148"/>
    <mergeCell ref="R148:S148"/>
    <mergeCell ref="T148:U148"/>
    <mergeCell ref="V148:W148"/>
    <mergeCell ref="X148:Y148"/>
    <mergeCell ref="Z148:AA148"/>
    <mergeCell ref="AB148:AC148"/>
    <mergeCell ref="D149:E149"/>
    <mergeCell ref="F149:G149"/>
    <mergeCell ref="H149:I149"/>
    <mergeCell ref="J149:K149"/>
    <mergeCell ref="L149:M149"/>
    <mergeCell ref="N149:O149"/>
    <mergeCell ref="P149:Q149"/>
    <mergeCell ref="R149:S149"/>
    <mergeCell ref="T149:U149"/>
    <mergeCell ref="V149:W149"/>
    <mergeCell ref="X149:Y149"/>
    <mergeCell ref="Z149:AA149"/>
    <mergeCell ref="AB149:AC149"/>
    <mergeCell ref="D146:E146"/>
    <mergeCell ref="F146:G146"/>
    <mergeCell ref="H146:I146"/>
    <mergeCell ref="J146:K146"/>
    <mergeCell ref="L146:M146"/>
    <mergeCell ref="N146:O146"/>
    <mergeCell ref="P146:Q146"/>
    <mergeCell ref="R146:S146"/>
    <mergeCell ref="T146:U146"/>
    <mergeCell ref="V146:W146"/>
    <mergeCell ref="X146:Y146"/>
    <mergeCell ref="Z146:AA146"/>
    <mergeCell ref="AB146:AC146"/>
    <mergeCell ref="D147:E147"/>
    <mergeCell ref="F147:G147"/>
    <mergeCell ref="H147:I147"/>
    <mergeCell ref="J147:K147"/>
    <mergeCell ref="L147:M147"/>
    <mergeCell ref="N147:O147"/>
    <mergeCell ref="P147:Q147"/>
    <mergeCell ref="R147:S147"/>
    <mergeCell ref="T147:U147"/>
    <mergeCell ref="V147:W147"/>
    <mergeCell ref="X147:Y147"/>
    <mergeCell ref="Z147:AA147"/>
    <mergeCell ref="AB147:AC147"/>
    <mergeCell ref="D144:E144"/>
    <mergeCell ref="F144:G144"/>
    <mergeCell ref="H144:I144"/>
    <mergeCell ref="J144:K144"/>
    <mergeCell ref="L144:M144"/>
    <mergeCell ref="N144:O144"/>
    <mergeCell ref="P144:Q144"/>
    <mergeCell ref="R144:S144"/>
    <mergeCell ref="T144:U144"/>
    <mergeCell ref="V144:W144"/>
    <mergeCell ref="X144:Y144"/>
    <mergeCell ref="Z144:AA144"/>
    <mergeCell ref="AB144:AC144"/>
    <mergeCell ref="D145:G145"/>
    <mergeCell ref="H145:I145"/>
    <mergeCell ref="J145:K145"/>
    <mergeCell ref="L145:M145"/>
    <mergeCell ref="N145:O145"/>
    <mergeCell ref="P145:Q145"/>
    <mergeCell ref="R145:S145"/>
    <mergeCell ref="T145:U145"/>
    <mergeCell ref="V145:W145"/>
    <mergeCell ref="X145:Y145"/>
    <mergeCell ref="Z145:AA145"/>
    <mergeCell ref="AB145:AC145"/>
    <mergeCell ref="D141:G141"/>
    <mergeCell ref="D142:E142"/>
    <mergeCell ref="F142:G142"/>
    <mergeCell ref="H142:I142"/>
    <mergeCell ref="J142:K142"/>
    <mergeCell ref="L142:M142"/>
    <mergeCell ref="N142:O142"/>
    <mergeCell ref="P142:Q142"/>
    <mergeCell ref="R142:S142"/>
    <mergeCell ref="T142:U142"/>
    <mergeCell ref="V142:W142"/>
    <mergeCell ref="X142:Y142"/>
    <mergeCell ref="Z142:AA142"/>
    <mergeCell ref="AB142:AC142"/>
    <mergeCell ref="D143:E143"/>
    <mergeCell ref="F143:G143"/>
    <mergeCell ref="H143:I143"/>
    <mergeCell ref="J143:K143"/>
    <mergeCell ref="L143:M143"/>
    <mergeCell ref="N143:O143"/>
    <mergeCell ref="P143:Q143"/>
    <mergeCell ref="R143:S143"/>
    <mergeCell ref="T143:U143"/>
    <mergeCell ref="V143:W143"/>
    <mergeCell ref="X143:Y143"/>
    <mergeCell ref="Z143:AA143"/>
    <mergeCell ref="AB143:AC143"/>
    <mergeCell ref="D139:E139"/>
    <mergeCell ref="F139:G139"/>
    <mergeCell ref="H139:I139"/>
    <mergeCell ref="J139:K139"/>
    <mergeCell ref="L139:M139"/>
    <mergeCell ref="N139:O139"/>
    <mergeCell ref="P139:Q139"/>
    <mergeCell ref="R139:S139"/>
    <mergeCell ref="T139:U139"/>
    <mergeCell ref="V139:W139"/>
    <mergeCell ref="X139:Y139"/>
    <mergeCell ref="Z139:AA139"/>
    <mergeCell ref="AB139:AC139"/>
    <mergeCell ref="D140:E140"/>
    <mergeCell ref="F140:G140"/>
    <mergeCell ref="H140:I140"/>
    <mergeCell ref="J140:K140"/>
    <mergeCell ref="L140:M140"/>
    <mergeCell ref="N140:O140"/>
    <mergeCell ref="P140:Q140"/>
    <mergeCell ref="R140:S140"/>
    <mergeCell ref="T140:U140"/>
    <mergeCell ref="V140:W140"/>
    <mergeCell ref="X140:Y140"/>
    <mergeCell ref="Z140:AA140"/>
    <mergeCell ref="AB140:AC140"/>
    <mergeCell ref="T138:U138"/>
    <mergeCell ref="R138:S138"/>
    <mergeCell ref="P138:Q138"/>
    <mergeCell ref="N138:O138"/>
    <mergeCell ref="L138:M138"/>
    <mergeCell ref="J138:K138"/>
    <mergeCell ref="H138:I138"/>
    <mergeCell ref="F138:G138"/>
    <mergeCell ref="D138:E138"/>
    <mergeCell ref="AB137:AC137"/>
    <mergeCell ref="Z137:AA137"/>
    <mergeCell ref="X137:Y137"/>
    <mergeCell ref="V137:W137"/>
    <mergeCell ref="T137:U137"/>
    <mergeCell ref="R137:S137"/>
    <mergeCell ref="P137:Q137"/>
    <mergeCell ref="N137:O137"/>
    <mergeCell ref="L137:M137"/>
    <mergeCell ref="J137:K137"/>
    <mergeCell ref="H137:I137"/>
    <mergeCell ref="F137:G137"/>
    <mergeCell ref="D137:E137"/>
    <mergeCell ref="AB138:AC138"/>
    <mergeCell ref="AB134:AC134"/>
    <mergeCell ref="D135:E135"/>
    <mergeCell ref="F135:G135"/>
    <mergeCell ref="H135:I135"/>
    <mergeCell ref="J135:K135"/>
    <mergeCell ref="L135:M135"/>
    <mergeCell ref="N135:O135"/>
    <mergeCell ref="P135:Q135"/>
    <mergeCell ref="R135:S135"/>
    <mergeCell ref="T135:U135"/>
    <mergeCell ref="V135:W135"/>
    <mergeCell ref="X135:Y135"/>
    <mergeCell ref="Z135:AA135"/>
    <mergeCell ref="AB135:AC135"/>
    <mergeCell ref="D136:E136"/>
    <mergeCell ref="F136:G136"/>
    <mergeCell ref="H136:I136"/>
    <mergeCell ref="J136:K136"/>
    <mergeCell ref="L136:M136"/>
    <mergeCell ref="N136:O136"/>
    <mergeCell ref="P136:Q136"/>
    <mergeCell ref="R136:S136"/>
    <mergeCell ref="T136:U136"/>
    <mergeCell ref="V136:W136"/>
    <mergeCell ref="X136:Y136"/>
    <mergeCell ref="Z136:AA136"/>
    <mergeCell ref="AB136:AC136"/>
    <mergeCell ref="AB131:AC131"/>
    <mergeCell ref="D132:E132"/>
    <mergeCell ref="F132:G132"/>
    <mergeCell ref="H132:I132"/>
    <mergeCell ref="J132:K132"/>
    <mergeCell ref="L132:M132"/>
    <mergeCell ref="N132:O132"/>
    <mergeCell ref="P132:Q132"/>
    <mergeCell ref="R132:S132"/>
    <mergeCell ref="T132:U132"/>
    <mergeCell ref="V132:W132"/>
    <mergeCell ref="X132:Y132"/>
    <mergeCell ref="Z132:AA132"/>
    <mergeCell ref="AB132:AC132"/>
    <mergeCell ref="D133:E133"/>
    <mergeCell ref="F133:G133"/>
    <mergeCell ref="H133:I133"/>
    <mergeCell ref="J133:K133"/>
    <mergeCell ref="L133:M133"/>
    <mergeCell ref="N133:O133"/>
    <mergeCell ref="P133:Q133"/>
    <mergeCell ref="R133:S133"/>
    <mergeCell ref="T133:U133"/>
    <mergeCell ref="V133:W133"/>
    <mergeCell ref="X133:Y133"/>
    <mergeCell ref="Z133:AA133"/>
    <mergeCell ref="AB133:AC133"/>
    <mergeCell ref="Z64:AA64"/>
    <mergeCell ref="Z65:AA65"/>
    <mergeCell ref="Z66:AA66"/>
    <mergeCell ref="Z129:AA129"/>
    <mergeCell ref="Z138:AA138"/>
    <mergeCell ref="D130:G130"/>
    <mergeCell ref="D131:E131"/>
    <mergeCell ref="F131:G131"/>
    <mergeCell ref="H131:I131"/>
    <mergeCell ref="J131:K131"/>
    <mergeCell ref="L131:M131"/>
    <mergeCell ref="N131:O131"/>
    <mergeCell ref="P131:Q131"/>
    <mergeCell ref="R131:S131"/>
    <mergeCell ref="T131:U131"/>
    <mergeCell ref="V131:W131"/>
    <mergeCell ref="X131:Y131"/>
    <mergeCell ref="Z131:AA131"/>
    <mergeCell ref="D134:E134"/>
    <mergeCell ref="F134:G134"/>
    <mergeCell ref="H134:I134"/>
    <mergeCell ref="J134:K134"/>
    <mergeCell ref="L134:M134"/>
    <mergeCell ref="N134:O134"/>
    <mergeCell ref="P134:Q134"/>
    <mergeCell ref="R134:S134"/>
    <mergeCell ref="T134:U134"/>
    <mergeCell ref="V134:W134"/>
    <mergeCell ref="X134:Y134"/>
    <mergeCell ref="Z134:AA134"/>
    <mergeCell ref="X138:Y138"/>
    <mergeCell ref="V138:W138"/>
    <mergeCell ref="Z3:AA3"/>
    <mergeCell ref="Z4:AA4"/>
    <mergeCell ref="Z6:AA6"/>
    <mergeCell ref="Z7:AA7"/>
    <mergeCell ref="Z8:AA8"/>
    <mergeCell ref="Z9:AA9"/>
    <mergeCell ref="Z10:AA10"/>
    <mergeCell ref="Z11:AA11"/>
    <mergeCell ref="Z12:AA12"/>
    <mergeCell ref="Z13:AA13"/>
    <mergeCell ref="Z14:AA14"/>
    <mergeCell ref="Z15:AA15"/>
    <mergeCell ref="Z16:AA16"/>
    <mergeCell ref="Z17:AA17"/>
    <mergeCell ref="Z19:AA19"/>
    <mergeCell ref="Z20:AA20"/>
    <mergeCell ref="Z21:AA21"/>
    <mergeCell ref="D128:E128"/>
    <mergeCell ref="F128:G128"/>
    <mergeCell ref="H128:I128"/>
    <mergeCell ref="J128:K128"/>
    <mergeCell ref="L128:M128"/>
    <mergeCell ref="N128:O128"/>
    <mergeCell ref="P128:Q128"/>
    <mergeCell ref="R128:S128"/>
    <mergeCell ref="T128:U128"/>
    <mergeCell ref="V128:W128"/>
    <mergeCell ref="X128:Y128"/>
    <mergeCell ref="AB128:AC128"/>
    <mergeCell ref="Z127:AA127"/>
    <mergeCell ref="Z128:AA128"/>
    <mergeCell ref="D129:E129"/>
    <mergeCell ref="F129:G129"/>
    <mergeCell ref="H129:I129"/>
    <mergeCell ref="J129:K129"/>
    <mergeCell ref="L129:M129"/>
    <mergeCell ref="N129:O129"/>
    <mergeCell ref="P129:Q129"/>
    <mergeCell ref="R129:S129"/>
    <mergeCell ref="T129:U129"/>
    <mergeCell ref="V129:W129"/>
    <mergeCell ref="X129:Y129"/>
    <mergeCell ref="AB129:AC129"/>
    <mergeCell ref="D125:E125"/>
    <mergeCell ref="F125:G125"/>
    <mergeCell ref="H125:I125"/>
    <mergeCell ref="J125:K125"/>
    <mergeCell ref="L125:M125"/>
    <mergeCell ref="N125:O125"/>
    <mergeCell ref="P125:Q125"/>
    <mergeCell ref="R125:S125"/>
    <mergeCell ref="T125:U125"/>
    <mergeCell ref="V125:W125"/>
    <mergeCell ref="X125:Y125"/>
    <mergeCell ref="AB125:AC125"/>
    <mergeCell ref="Z124:AA124"/>
    <mergeCell ref="Z125:AA125"/>
    <mergeCell ref="D126:G126"/>
    <mergeCell ref="D127:E127"/>
    <mergeCell ref="F127:G127"/>
    <mergeCell ref="H127:I127"/>
    <mergeCell ref="J127:K127"/>
    <mergeCell ref="L127:M127"/>
    <mergeCell ref="N127:O127"/>
    <mergeCell ref="P127:Q127"/>
    <mergeCell ref="R127:S127"/>
    <mergeCell ref="T127:U127"/>
    <mergeCell ref="V127:W127"/>
    <mergeCell ref="X127:Y127"/>
    <mergeCell ref="AB127:AC127"/>
    <mergeCell ref="D123:E123"/>
    <mergeCell ref="F123:G123"/>
    <mergeCell ref="H123:I123"/>
    <mergeCell ref="J123:K123"/>
    <mergeCell ref="L123:M123"/>
    <mergeCell ref="N123:O123"/>
    <mergeCell ref="P123:Q123"/>
    <mergeCell ref="R123:S123"/>
    <mergeCell ref="T123:U123"/>
    <mergeCell ref="V123:W123"/>
    <mergeCell ref="X123:Y123"/>
    <mergeCell ref="AB123:AC123"/>
    <mergeCell ref="Z122:AA122"/>
    <mergeCell ref="Z123:AA123"/>
    <mergeCell ref="D124:E124"/>
    <mergeCell ref="F124:G124"/>
    <mergeCell ref="H124:I124"/>
    <mergeCell ref="J124:K124"/>
    <mergeCell ref="L124:M124"/>
    <mergeCell ref="N124:O124"/>
    <mergeCell ref="P124:Q124"/>
    <mergeCell ref="R124:S124"/>
    <mergeCell ref="T124:U124"/>
    <mergeCell ref="V124:W124"/>
    <mergeCell ref="X124:Y124"/>
    <mergeCell ref="AB124:AC124"/>
    <mergeCell ref="D120:E120"/>
    <mergeCell ref="F120:G120"/>
    <mergeCell ref="H120:I120"/>
    <mergeCell ref="J120:K120"/>
    <mergeCell ref="L120:M120"/>
    <mergeCell ref="N120:O120"/>
    <mergeCell ref="P120:Q120"/>
    <mergeCell ref="R120:S120"/>
    <mergeCell ref="T120:U120"/>
    <mergeCell ref="V120:W120"/>
    <mergeCell ref="X120:Y120"/>
    <mergeCell ref="AB120:AC120"/>
    <mergeCell ref="Z119:AA119"/>
    <mergeCell ref="Z120:AA120"/>
    <mergeCell ref="D121:G121"/>
    <mergeCell ref="D122:E122"/>
    <mergeCell ref="F122:G122"/>
    <mergeCell ref="H122:I122"/>
    <mergeCell ref="J122:K122"/>
    <mergeCell ref="L122:M122"/>
    <mergeCell ref="N122:O122"/>
    <mergeCell ref="P122:Q122"/>
    <mergeCell ref="R122:S122"/>
    <mergeCell ref="T122:U122"/>
    <mergeCell ref="V122:W122"/>
    <mergeCell ref="X122:Y122"/>
    <mergeCell ref="AB122:AC122"/>
    <mergeCell ref="D118:E118"/>
    <mergeCell ref="F118:G118"/>
    <mergeCell ref="H118:I118"/>
    <mergeCell ref="J118:K118"/>
    <mergeCell ref="L118:M118"/>
    <mergeCell ref="N118:O118"/>
    <mergeCell ref="P118:Q118"/>
    <mergeCell ref="R118:S118"/>
    <mergeCell ref="T118:U118"/>
    <mergeCell ref="V118:W118"/>
    <mergeCell ref="X118:Y118"/>
    <mergeCell ref="AB118:AC118"/>
    <mergeCell ref="Z117:AA117"/>
    <mergeCell ref="Z118:AA118"/>
    <mergeCell ref="D119:E119"/>
    <mergeCell ref="F119:G119"/>
    <mergeCell ref="H119:I119"/>
    <mergeCell ref="J119:K119"/>
    <mergeCell ref="L119:M119"/>
    <mergeCell ref="N119:O119"/>
    <mergeCell ref="P119:Q119"/>
    <mergeCell ref="R119:S119"/>
    <mergeCell ref="T119:U119"/>
    <mergeCell ref="V119:W119"/>
    <mergeCell ref="X119:Y119"/>
    <mergeCell ref="AB119:AC119"/>
    <mergeCell ref="D116:E116"/>
    <mergeCell ref="F116:G116"/>
    <mergeCell ref="H116:I116"/>
    <mergeCell ref="J116:K116"/>
    <mergeCell ref="L116:M116"/>
    <mergeCell ref="N116:O116"/>
    <mergeCell ref="P116:Q116"/>
    <mergeCell ref="R116:S116"/>
    <mergeCell ref="T116:U116"/>
    <mergeCell ref="V116:W116"/>
    <mergeCell ref="X116:Y116"/>
    <mergeCell ref="AB116:AC116"/>
    <mergeCell ref="Z115:AA115"/>
    <mergeCell ref="Z116:AA116"/>
    <mergeCell ref="D117:E117"/>
    <mergeCell ref="F117:G117"/>
    <mergeCell ref="H117:I117"/>
    <mergeCell ref="J117:K117"/>
    <mergeCell ref="L117:M117"/>
    <mergeCell ref="N117:O117"/>
    <mergeCell ref="P117:Q117"/>
    <mergeCell ref="R117:S117"/>
    <mergeCell ref="T117:U117"/>
    <mergeCell ref="V117:W117"/>
    <mergeCell ref="X117:Y117"/>
    <mergeCell ref="AB117:AC117"/>
    <mergeCell ref="D114:E114"/>
    <mergeCell ref="F114:G114"/>
    <mergeCell ref="H114:I114"/>
    <mergeCell ref="J114:K114"/>
    <mergeCell ref="L114:M114"/>
    <mergeCell ref="N114:O114"/>
    <mergeCell ref="P114:Q114"/>
    <mergeCell ref="R114:S114"/>
    <mergeCell ref="T114:U114"/>
    <mergeCell ref="V114:W114"/>
    <mergeCell ref="X114:Y114"/>
    <mergeCell ref="AB114:AC114"/>
    <mergeCell ref="Z113:AA113"/>
    <mergeCell ref="Z114:AA114"/>
    <mergeCell ref="D115:G115"/>
    <mergeCell ref="H115:I115"/>
    <mergeCell ref="J115:K115"/>
    <mergeCell ref="L115:M115"/>
    <mergeCell ref="N115:O115"/>
    <mergeCell ref="P115:Q115"/>
    <mergeCell ref="R115:S115"/>
    <mergeCell ref="T115:U115"/>
    <mergeCell ref="V115:W115"/>
    <mergeCell ref="X115:Y115"/>
    <mergeCell ref="AB115:AC115"/>
    <mergeCell ref="D112:E112"/>
    <mergeCell ref="F112:G112"/>
    <mergeCell ref="H112:I112"/>
    <mergeCell ref="J112:K112"/>
    <mergeCell ref="L112:M112"/>
    <mergeCell ref="N112:O112"/>
    <mergeCell ref="P112:Q112"/>
    <mergeCell ref="R112:S112"/>
    <mergeCell ref="T112:U112"/>
    <mergeCell ref="V112:W112"/>
    <mergeCell ref="X112:Y112"/>
    <mergeCell ref="AB112:AC112"/>
    <mergeCell ref="Z111:AA111"/>
    <mergeCell ref="Z112:AA112"/>
    <mergeCell ref="D113:E113"/>
    <mergeCell ref="F113:G113"/>
    <mergeCell ref="H113:I113"/>
    <mergeCell ref="J113:K113"/>
    <mergeCell ref="L113:M113"/>
    <mergeCell ref="N113:O113"/>
    <mergeCell ref="P113:Q113"/>
    <mergeCell ref="R113:S113"/>
    <mergeCell ref="T113:U113"/>
    <mergeCell ref="V113:W113"/>
    <mergeCell ref="X113:Y113"/>
    <mergeCell ref="AB113:AC113"/>
    <mergeCell ref="D110:E110"/>
    <mergeCell ref="F110:G110"/>
    <mergeCell ref="H110:I110"/>
    <mergeCell ref="J110:K110"/>
    <mergeCell ref="L110:M110"/>
    <mergeCell ref="N110:O110"/>
    <mergeCell ref="P110:Q110"/>
    <mergeCell ref="R110:S110"/>
    <mergeCell ref="T110:U110"/>
    <mergeCell ref="V110:W110"/>
    <mergeCell ref="X110:Y110"/>
    <mergeCell ref="AB110:AC110"/>
    <mergeCell ref="Z109:AA109"/>
    <mergeCell ref="Z110:AA110"/>
    <mergeCell ref="D111:E111"/>
    <mergeCell ref="F111:G111"/>
    <mergeCell ref="H111:I111"/>
    <mergeCell ref="J111:K111"/>
    <mergeCell ref="L111:M111"/>
    <mergeCell ref="N111:O111"/>
    <mergeCell ref="P111:Q111"/>
    <mergeCell ref="R111:S111"/>
    <mergeCell ref="T111:U111"/>
    <mergeCell ref="V111:W111"/>
    <mergeCell ref="X111:Y111"/>
    <mergeCell ref="AB111:AC111"/>
    <mergeCell ref="D107:E107"/>
    <mergeCell ref="F107:G107"/>
    <mergeCell ref="H107:I107"/>
    <mergeCell ref="J107:K107"/>
    <mergeCell ref="L107:M107"/>
    <mergeCell ref="N107:O107"/>
    <mergeCell ref="P107:Q107"/>
    <mergeCell ref="R107:S107"/>
    <mergeCell ref="T107:U107"/>
    <mergeCell ref="V107:W107"/>
    <mergeCell ref="X107:Y107"/>
    <mergeCell ref="AB107:AC107"/>
    <mergeCell ref="Z106:AA106"/>
    <mergeCell ref="Z107:AA107"/>
    <mergeCell ref="D108:G108"/>
    <mergeCell ref="D109:E109"/>
    <mergeCell ref="F109:G109"/>
    <mergeCell ref="H109:I109"/>
    <mergeCell ref="J109:K109"/>
    <mergeCell ref="L109:M109"/>
    <mergeCell ref="N109:O109"/>
    <mergeCell ref="P109:Q109"/>
    <mergeCell ref="R109:S109"/>
    <mergeCell ref="T109:U109"/>
    <mergeCell ref="V109:W109"/>
    <mergeCell ref="X109:Y109"/>
    <mergeCell ref="AB109:AC109"/>
    <mergeCell ref="D105:E105"/>
    <mergeCell ref="F105:G105"/>
    <mergeCell ref="H105:I105"/>
    <mergeCell ref="J105:K105"/>
    <mergeCell ref="L105:M105"/>
    <mergeCell ref="N105:O105"/>
    <mergeCell ref="P105:Q105"/>
    <mergeCell ref="R105:S105"/>
    <mergeCell ref="T105:U105"/>
    <mergeCell ref="V105:W105"/>
    <mergeCell ref="X105:Y105"/>
    <mergeCell ref="AB105:AC105"/>
    <mergeCell ref="Z104:AA104"/>
    <mergeCell ref="Z105:AA105"/>
    <mergeCell ref="D106:E106"/>
    <mergeCell ref="F106:G106"/>
    <mergeCell ref="H106:I106"/>
    <mergeCell ref="J106:K106"/>
    <mergeCell ref="L106:M106"/>
    <mergeCell ref="N106:O106"/>
    <mergeCell ref="P106:Q106"/>
    <mergeCell ref="R106:S106"/>
    <mergeCell ref="T106:U106"/>
    <mergeCell ref="V106:W106"/>
    <mergeCell ref="X106:Y106"/>
    <mergeCell ref="AB106:AC106"/>
    <mergeCell ref="D103:E103"/>
    <mergeCell ref="F103:G103"/>
    <mergeCell ref="H103:I103"/>
    <mergeCell ref="J103:K103"/>
    <mergeCell ref="L103:M103"/>
    <mergeCell ref="N103:O103"/>
    <mergeCell ref="P103:Q103"/>
    <mergeCell ref="R103:S103"/>
    <mergeCell ref="T103:U103"/>
    <mergeCell ref="V103:W103"/>
    <mergeCell ref="X103:Y103"/>
    <mergeCell ref="AB103:AC103"/>
    <mergeCell ref="Z102:AA102"/>
    <mergeCell ref="Z103:AA103"/>
    <mergeCell ref="D104:E104"/>
    <mergeCell ref="F104:G104"/>
    <mergeCell ref="H104:I104"/>
    <mergeCell ref="J104:K104"/>
    <mergeCell ref="L104:M104"/>
    <mergeCell ref="N104:O104"/>
    <mergeCell ref="P104:Q104"/>
    <mergeCell ref="R104:S104"/>
    <mergeCell ref="T104:U104"/>
    <mergeCell ref="V104:W104"/>
    <mergeCell ref="X104:Y104"/>
    <mergeCell ref="AB104:AC104"/>
    <mergeCell ref="D100:E100"/>
    <mergeCell ref="F100:G100"/>
    <mergeCell ref="H100:I100"/>
    <mergeCell ref="J100:K100"/>
    <mergeCell ref="L100:M100"/>
    <mergeCell ref="N100:O100"/>
    <mergeCell ref="P100:Q100"/>
    <mergeCell ref="R100:S100"/>
    <mergeCell ref="T100:U100"/>
    <mergeCell ref="V100:W100"/>
    <mergeCell ref="X100:Y100"/>
    <mergeCell ref="AB100:AC100"/>
    <mergeCell ref="Z99:AA99"/>
    <mergeCell ref="Z100:AA100"/>
    <mergeCell ref="D101:G101"/>
    <mergeCell ref="D102:E102"/>
    <mergeCell ref="F102:G102"/>
    <mergeCell ref="H102:I102"/>
    <mergeCell ref="J102:K102"/>
    <mergeCell ref="L102:M102"/>
    <mergeCell ref="N102:O102"/>
    <mergeCell ref="P102:Q102"/>
    <mergeCell ref="R102:S102"/>
    <mergeCell ref="T102:U102"/>
    <mergeCell ref="V102:W102"/>
    <mergeCell ref="X102:Y102"/>
    <mergeCell ref="AB102:AC102"/>
    <mergeCell ref="D98:E98"/>
    <mergeCell ref="F98:G98"/>
    <mergeCell ref="H98:I98"/>
    <mergeCell ref="J98:K98"/>
    <mergeCell ref="L98:M98"/>
    <mergeCell ref="N98:O98"/>
    <mergeCell ref="P98:Q98"/>
    <mergeCell ref="R98:S98"/>
    <mergeCell ref="T98:U98"/>
    <mergeCell ref="V98:W98"/>
    <mergeCell ref="X98:Y98"/>
    <mergeCell ref="AB98:AC98"/>
    <mergeCell ref="Z97:AA97"/>
    <mergeCell ref="Z98:AA98"/>
    <mergeCell ref="D99:E99"/>
    <mergeCell ref="F99:G99"/>
    <mergeCell ref="H99:I99"/>
    <mergeCell ref="J99:K99"/>
    <mergeCell ref="L99:M99"/>
    <mergeCell ref="N99:O99"/>
    <mergeCell ref="P99:Q99"/>
    <mergeCell ref="R99:S99"/>
    <mergeCell ref="T99:U99"/>
    <mergeCell ref="V99:W99"/>
    <mergeCell ref="X99:Y99"/>
    <mergeCell ref="AB99:AC99"/>
    <mergeCell ref="D95:E95"/>
    <mergeCell ref="F95:G95"/>
    <mergeCell ref="H95:I95"/>
    <mergeCell ref="J95:K95"/>
    <mergeCell ref="L95:M95"/>
    <mergeCell ref="N95:O95"/>
    <mergeCell ref="P95:Q95"/>
    <mergeCell ref="R95:S95"/>
    <mergeCell ref="T95:U95"/>
    <mergeCell ref="V95:W95"/>
    <mergeCell ref="X95:Y95"/>
    <mergeCell ref="AB95:AC95"/>
    <mergeCell ref="Z94:AA94"/>
    <mergeCell ref="Z95:AA95"/>
    <mergeCell ref="D96:G96"/>
    <mergeCell ref="D97:E97"/>
    <mergeCell ref="F97:G97"/>
    <mergeCell ref="H97:I97"/>
    <mergeCell ref="J97:K97"/>
    <mergeCell ref="L97:M97"/>
    <mergeCell ref="N97:O97"/>
    <mergeCell ref="P97:Q97"/>
    <mergeCell ref="R97:S97"/>
    <mergeCell ref="T97:U97"/>
    <mergeCell ref="V97:W97"/>
    <mergeCell ref="X97:Y97"/>
    <mergeCell ref="AB97:AC97"/>
    <mergeCell ref="D92:G92"/>
    <mergeCell ref="D93:E93"/>
    <mergeCell ref="F93:G93"/>
    <mergeCell ref="H93:I93"/>
    <mergeCell ref="J93:K93"/>
    <mergeCell ref="L93:M93"/>
    <mergeCell ref="N93:O93"/>
    <mergeCell ref="P93:Q93"/>
    <mergeCell ref="R93:S93"/>
    <mergeCell ref="T93:U93"/>
    <mergeCell ref="V93:W93"/>
    <mergeCell ref="X93:Y93"/>
    <mergeCell ref="AB93:AC93"/>
    <mergeCell ref="Z91:AA91"/>
    <mergeCell ref="Z93:AA93"/>
    <mergeCell ref="D94:E94"/>
    <mergeCell ref="F94:G94"/>
    <mergeCell ref="H94:I94"/>
    <mergeCell ref="J94:K94"/>
    <mergeCell ref="L94:M94"/>
    <mergeCell ref="N94:O94"/>
    <mergeCell ref="P94:Q94"/>
    <mergeCell ref="R94:S94"/>
    <mergeCell ref="T94:U94"/>
    <mergeCell ref="V94:W94"/>
    <mergeCell ref="X94:Y94"/>
    <mergeCell ref="AB94:AC94"/>
    <mergeCell ref="D90:E90"/>
    <mergeCell ref="F90:G90"/>
    <mergeCell ref="H90:I90"/>
    <mergeCell ref="J90:K90"/>
    <mergeCell ref="L90:M90"/>
    <mergeCell ref="N90:O90"/>
    <mergeCell ref="P90:Q90"/>
    <mergeCell ref="R90:S90"/>
    <mergeCell ref="T90:U90"/>
    <mergeCell ref="V90:W90"/>
    <mergeCell ref="X90:Y90"/>
    <mergeCell ref="AB90:AC90"/>
    <mergeCell ref="Z89:AA89"/>
    <mergeCell ref="Z90:AA90"/>
    <mergeCell ref="D91:E91"/>
    <mergeCell ref="F91:G91"/>
    <mergeCell ref="H91:I91"/>
    <mergeCell ref="J91:K91"/>
    <mergeCell ref="L91:M91"/>
    <mergeCell ref="N91:O91"/>
    <mergeCell ref="P91:Q91"/>
    <mergeCell ref="R91:S91"/>
    <mergeCell ref="T91:U91"/>
    <mergeCell ref="V91:W91"/>
    <mergeCell ref="X91:Y91"/>
    <mergeCell ref="AB91:AC91"/>
    <mergeCell ref="D88:E88"/>
    <mergeCell ref="F88:G88"/>
    <mergeCell ref="H88:I88"/>
    <mergeCell ref="J88:K88"/>
    <mergeCell ref="L88:M88"/>
    <mergeCell ref="N88:O88"/>
    <mergeCell ref="P88:Q88"/>
    <mergeCell ref="R88:S88"/>
    <mergeCell ref="T88:U88"/>
    <mergeCell ref="V88:W88"/>
    <mergeCell ref="X88:Y88"/>
    <mergeCell ref="AB88:AC88"/>
    <mergeCell ref="Z87:AA87"/>
    <mergeCell ref="Z88:AA88"/>
    <mergeCell ref="D89:E89"/>
    <mergeCell ref="F89:G89"/>
    <mergeCell ref="H89:I89"/>
    <mergeCell ref="J89:K89"/>
    <mergeCell ref="L89:M89"/>
    <mergeCell ref="N89:O89"/>
    <mergeCell ref="P89:Q89"/>
    <mergeCell ref="R89:S89"/>
    <mergeCell ref="T89:U89"/>
    <mergeCell ref="V89:W89"/>
    <mergeCell ref="X89:Y89"/>
    <mergeCell ref="AB89:AC89"/>
    <mergeCell ref="D85:G85"/>
    <mergeCell ref="D86:E86"/>
    <mergeCell ref="F86:G86"/>
    <mergeCell ref="H86:I86"/>
    <mergeCell ref="J86:K86"/>
    <mergeCell ref="L86:M86"/>
    <mergeCell ref="N86:O86"/>
    <mergeCell ref="P86:Q86"/>
    <mergeCell ref="R86:S86"/>
    <mergeCell ref="T86:U86"/>
    <mergeCell ref="V86:W86"/>
    <mergeCell ref="X86:Y86"/>
    <mergeCell ref="AB86:AC86"/>
    <mergeCell ref="Z84:AA84"/>
    <mergeCell ref="Z86:AA86"/>
    <mergeCell ref="D87:E87"/>
    <mergeCell ref="F87:G87"/>
    <mergeCell ref="H87:I87"/>
    <mergeCell ref="J87:K87"/>
    <mergeCell ref="L87:M87"/>
    <mergeCell ref="N87:O87"/>
    <mergeCell ref="P87:Q87"/>
    <mergeCell ref="R87:S87"/>
    <mergeCell ref="T87:U87"/>
    <mergeCell ref="V87:W87"/>
    <mergeCell ref="X87:Y87"/>
    <mergeCell ref="AB87:AC87"/>
    <mergeCell ref="D83:E83"/>
    <mergeCell ref="F83:G83"/>
    <mergeCell ref="H83:I83"/>
    <mergeCell ref="J83:K83"/>
    <mergeCell ref="L83:M83"/>
    <mergeCell ref="N83:O83"/>
    <mergeCell ref="P83:Q83"/>
    <mergeCell ref="R83:S83"/>
    <mergeCell ref="T83:U83"/>
    <mergeCell ref="V83:W83"/>
    <mergeCell ref="X83:Y83"/>
    <mergeCell ref="AB83:AC83"/>
    <mergeCell ref="Z82:AA82"/>
    <mergeCell ref="Z83:AA83"/>
    <mergeCell ref="D84:E84"/>
    <mergeCell ref="F84:G84"/>
    <mergeCell ref="H84:I84"/>
    <mergeCell ref="J84:K84"/>
    <mergeCell ref="L84:M84"/>
    <mergeCell ref="N84:O84"/>
    <mergeCell ref="P84:Q84"/>
    <mergeCell ref="R84:S84"/>
    <mergeCell ref="T84:U84"/>
    <mergeCell ref="V84:W84"/>
    <mergeCell ref="X84:Y84"/>
    <mergeCell ref="AB84:AC84"/>
    <mergeCell ref="D81:E81"/>
    <mergeCell ref="F81:G81"/>
    <mergeCell ref="H81:I81"/>
    <mergeCell ref="J81:K81"/>
    <mergeCell ref="L81:M81"/>
    <mergeCell ref="N81:O81"/>
    <mergeCell ref="P81:Q81"/>
    <mergeCell ref="R81:S81"/>
    <mergeCell ref="T81:U81"/>
    <mergeCell ref="V81:W81"/>
    <mergeCell ref="X81:Y81"/>
    <mergeCell ref="AB81:AC81"/>
    <mergeCell ref="Z80:AA80"/>
    <mergeCell ref="Z81:AA81"/>
    <mergeCell ref="D82:E82"/>
    <mergeCell ref="F82:G82"/>
    <mergeCell ref="H82:I82"/>
    <mergeCell ref="J82:K82"/>
    <mergeCell ref="L82:M82"/>
    <mergeCell ref="N82:O82"/>
    <mergeCell ref="P82:Q82"/>
    <mergeCell ref="R82:S82"/>
    <mergeCell ref="T82:U82"/>
    <mergeCell ref="V82:W82"/>
    <mergeCell ref="X82:Y82"/>
    <mergeCell ref="AB82:AC82"/>
    <mergeCell ref="D79:E79"/>
    <mergeCell ref="F79:G79"/>
    <mergeCell ref="H79:I79"/>
    <mergeCell ref="J79:K79"/>
    <mergeCell ref="L79:M79"/>
    <mergeCell ref="N79:O79"/>
    <mergeCell ref="P79:Q79"/>
    <mergeCell ref="R79:S79"/>
    <mergeCell ref="T79:U79"/>
    <mergeCell ref="V79:W79"/>
    <mergeCell ref="X79:Y79"/>
    <mergeCell ref="AB79:AC79"/>
    <mergeCell ref="Z78:AA78"/>
    <mergeCell ref="Z79:AA79"/>
    <mergeCell ref="D80:E80"/>
    <mergeCell ref="F80:G80"/>
    <mergeCell ref="H80:I80"/>
    <mergeCell ref="J80:K80"/>
    <mergeCell ref="L80:M80"/>
    <mergeCell ref="N80:O80"/>
    <mergeCell ref="P80:Q80"/>
    <mergeCell ref="R80:S80"/>
    <mergeCell ref="T80:U80"/>
    <mergeCell ref="V80:W80"/>
    <mergeCell ref="X80:Y80"/>
    <mergeCell ref="AB80:AC80"/>
    <mergeCell ref="N76:O76"/>
    <mergeCell ref="P76:Q76"/>
    <mergeCell ref="R76:S76"/>
    <mergeCell ref="T76:U76"/>
    <mergeCell ref="V76:W76"/>
    <mergeCell ref="X76:Y76"/>
    <mergeCell ref="AB76:AC76"/>
    <mergeCell ref="Z76:AA76"/>
    <mergeCell ref="Z77:AA77"/>
    <mergeCell ref="D78:G78"/>
    <mergeCell ref="H78:I78"/>
    <mergeCell ref="J78:K78"/>
    <mergeCell ref="L78:M78"/>
    <mergeCell ref="N78:O78"/>
    <mergeCell ref="P78:Q78"/>
    <mergeCell ref="R78:S78"/>
    <mergeCell ref="T78:U78"/>
    <mergeCell ref="V78:W78"/>
    <mergeCell ref="X78:Y78"/>
    <mergeCell ref="AB78:AC78"/>
    <mergeCell ref="D74:G74"/>
    <mergeCell ref="D75:E75"/>
    <mergeCell ref="F75:G75"/>
    <mergeCell ref="H75:I75"/>
    <mergeCell ref="J75:K75"/>
    <mergeCell ref="L75:M75"/>
    <mergeCell ref="N75:O75"/>
    <mergeCell ref="P75:Q75"/>
    <mergeCell ref="R75:S75"/>
    <mergeCell ref="T75:U75"/>
    <mergeCell ref="V75:W75"/>
    <mergeCell ref="X75:Y75"/>
    <mergeCell ref="AB75:AC75"/>
    <mergeCell ref="Z73:AA73"/>
    <mergeCell ref="Z75:AA75"/>
    <mergeCell ref="D77:E77"/>
    <mergeCell ref="F77:G77"/>
    <mergeCell ref="H77:I77"/>
    <mergeCell ref="J77:K77"/>
    <mergeCell ref="L77:M77"/>
    <mergeCell ref="N77:O77"/>
    <mergeCell ref="P77:Q77"/>
    <mergeCell ref="R77:S77"/>
    <mergeCell ref="T77:U77"/>
    <mergeCell ref="V77:W77"/>
    <mergeCell ref="X77:Y77"/>
    <mergeCell ref="AB77:AC77"/>
    <mergeCell ref="D76:E76"/>
    <mergeCell ref="F76:G76"/>
    <mergeCell ref="H76:I76"/>
    <mergeCell ref="J76:K76"/>
    <mergeCell ref="L76:M76"/>
    <mergeCell ref="D72:E72"/>
    <mergeCell ref="F72:G72"/>
    <mergeCell ref="H72:I72"/>
    <mergeCell ref="J72:K72"/>
    <mergeCell ref="L72:M72"/>
    <mergeCell ref="N72:O72"/>
    <mergeCell ref="P72:Q72"/>
    <mergeCell ref="R72:S72"/>
    <mergeCell ref="T72:U72"/>
    <mergeCell ref="V72:W72"/>
    <mergeCell ref="X72:Y72"/>
    <mergeCell ref="AB72:AC72"/>
    <mergeCell ref="Z71:AA71"/>
    <mergeCell ref="Z72:AA72"/>
    <mergeCell ref="D73:E73"/>
    <mergeCell ref="F73:G73"/>
    <mergeCell ref="H73:I73"/>
    <mergeCell ref="J73:K73"/>
    <mergeCell ref="L73:M73"/>
    <mergeCell ref="N73:O73"/>
    <mergeCell ref="P73:Q73"/>
    <mergeCell ref="R73:S73"/>
    <mergeCell ref="T73:U73"/>
    <mergeCell ref="V73:W73"/>
    <mergeCell ref="X73:Y73"/>
    <mergeCell ref="AB73:AC73"/>
    <mergeCell ref="D69:E69"/>
    <mergeCell ref="F69:G69"/>
    <mergeCell ref="H69:I69"/>
    <mergeCell ref="J69:K69"/>
    <mergeCell ref="L69:M69"/>
    <mergeCell ref="N69:O69"/>
    <mergeCell ref="P69:Q69"/>
    <mergeCell ref="R69:S69"/>
    <mergeCell ref="T69:U69"/>
    <mergeCell ref="V69:W69"/>
    <mergeCell ref="X69:Y69"/>
    <mergeCell ref="AB69:AC69"/>
    <mergeCell ref="Z68:AA68"/>
    <mergeCell ref="Z69:AA69"/>
    <mergeCell ref="D70:G70"/>
    <mergeCell ref="D71:E71"/>
    <mergeCell ref="F71:G71"/>
    <mergeCell ref="H71:I71"/>
    <mergeCell ref="J71:K71"/>
    <mergeCell ref="L71:M71"/>
    <mergeCell ref="N71:O71"/>
    <mergeCell ref="P71:Q71"/>
    <mergeCell ref="R71:S71"/>
    <mergeCell ref="T71:U71"/>
    <mergeCell ref="V71:W71"/>
    <mergeCell ref="X71:Y71"/>
    <mergeCell ref="AB71:AC71"/>
    <mergeCell ref="D67:E67"/>
    <mergeCell ref="F67:G67"/>
    <mergeCell ref="H67:I67"/>
    <mergeCell ref="J67:K67"/>
    <mergeCell ref="L67:M67"/>
    <mergeCell ref="N67:O67"/>
    <mergeCell ref="P67:Q67"/>
    <mergeCell ref="R67:S67"/>
    <mergeCell ref="T67:U67"/>
    <mergeCell ref="V67:W67"/>
    <mergeCell ref="X67:Y67"/>
    <mergeCell ref="AB67:AC67"/>
    <mergeCell ref="Z67:AA67"/>
    <mergeCell ref="D68:E68"/>
    <mergeCell ref="F68:G68"/>
    <mergeCell ref="H68:I68"/>
    <mergeCell ref="J68:K68"/>
    <mergeCell ref="L68:M68"/>
    <mergeCell ref="N68:O68"/>
    <mergeCell ref="P68:Q68"/>
    <mergeCell ref="R68:S68"/>
    <mergeCell ref="T68:U68"/>
    <mergeCell ref="V68:W68"/>
    <mergeCell ref="X68:Y68"/>
    <mergeCell ref="AB68:AC68"/>
    <mergeCell ref="D65:E65"/>
    <mergeCell ref="F65:G65"/>
    <mergeCell ref="H65:I65"/>
    <mergeCell ref="J65:K65"/>
    <mergeCell ref="L65:M65"/>
    <mergeCell ref="N65:O65"/>
    <mergeCell ref="P65:Q65"/>
    <mergeCell ref="R65:S65"/>
    <mergeCell ref="T65:U65"/>
    <mergeCell ref="V65:W65"/>
    <mergeCell ref="X65:Y65"/>
    <mergeCell ref="AB65:AC65"/>
    <mergeCell ref="D66:E66"/>
    <mergeCell ref="F66:G66"/>
    <mergeCell ref="H66:I66"/>
    <mergeCell ref="J66:K66"/>
    <mergeCell ref="L66:M66"/>
    <mergeCell ref="N66:O66"/>
    <mergeCell ref="P66:Q66"/>
    <mergeCell ref="R66:S66"/>
    <mergeCell ref="T66:U66"/>
    <mergeCell ref="V66:W66"/>
    <mergeCell ref="X66:Y66"/>
    <mergeCell ref="AB66:AC66"/>
    <mergeCell ref="D49:E49"/>
    <mergeCell ref="F49:G49"/>
    <mergeCell ref="H49:I49"/>
    <mergeCell ref="J49:K49"/>
    <mergeCell ref="L49:M49"/>
    <mergeCell ref="N49:O49"/>
    <mergeCell ref="P49:Q49"/>
    <mergeCell ref="R49:S49"/>
    <mergeCell ref="T49:U49"/>
    <mergeCell ref="V49:W49"/>
    <mergeCell ref="X49:Y49"/>
    <mergeCell ref="AB49:AC49"/>
    <mergeCell ref="Z48:AA48"/>
    <mergeCell ref="Z49:AA49"/>
    <mergeCell ref="D64:E64"/>
    <mergeCell ref="F64:G64"/>
    <mergeCell ref="H64:I64"/>
    <mergeCell ref="J64:K64"/>
    <mergeCell ref="L64:M64"/>
    <mergeCell ref="N64:O64"/>
    <mergeCell ref="P64:Q64"/>
    <mergeCell ref="R64:S64"/>
    <mergeCell ref="T64:U64"/>
    <mergeCell ref="V64:W64"/>
    <mergeCell ref="X64:Y64"/>
    <mergeCell ref="AB64:AC64"/>
    <mergeCell ref="Z50:AA50"/>
    <mergeCell ref="Z51:AA51"/>
    <mergeCell ref="Z52:AA52"/>
    <mergeCell ref="Z53:AA53"/>
    <mergeCell ref="Z54:AA54"/>
    <mergeCell ref="Z55:AA55"/>
    <mergeCell ref="D46:G46"/>
    <mergeCell ref="D47:E47"/>
    <mergeCell ref="F47:G47"/>
    <mergeCell ref="H47:I47"/>
    <mergeCell ref="J47:K47"/>
    <mergeCell ref="L47:M47"/>
    <mergeCell ref="N47:O47"/>
    <mergeCell ref="P47:Q47"/>
    <mergeCell ref="R47:S47"/>
    <mergeCell ref="T47:U47"/>
    <mergeCell ref="V47:W47"/>
    <mergeCell ref="X47:Y47"/>
    <mergeCell ref="AB47:AC47"/>
    <mergeCell ref="Z45:AA45"/>
    <mergeCell ref="Z47:AA47"/>
    <mergeCell ref="D48:E48"/>
    <mergeCell ref="F48:G48"/>
    <mergeCell ref="H48:I48"/>
    <mergeCell ref="J48:K48"/>
    <mergeCell ref="L48:M48"/>
    <mergeCell ref="N48:O48"/>
    <mergeCell ref="P48:Q48"/>
    <mergeCell ref="R48:S48"/>
    <mergeCell ref="T48:U48"/>
    <mergeCell ref="V48:W48"/>
    <mergeCell ref="X48:Y48"/>
    <mergeCell ref="AB48:AC48"/>
    <mergeCell ref="D44:E44"/>
    <mergeCell ref="F44:G44"/>
    <mergeCell ref="H44:I44"/>
    <mergeCell ref="J44:K44"/>
    <mergeCell ref="L44:M44"/>
    <mergeCell ref="N44:O44"/>
    <mergeCell ref="P44:Q44"/>
    <mergeCell ref="R44:S44"/>
    <mergeCell ref="T44:U44"/>
    <mergeCell ref="V44:W44"/>
    <mergeCell ref="X44:Y44"/>
    <mergeCell ref="AB44:AC44"/>
    <mergeCell ref="Z43:AA43"/>
    <mergeCell ref="Z44:AA44"/>
    <mergeCell ref="D45:E45"/>
    <mergeCell ref="F45:G45"/>
    <mergeCell ref="H45:I45"/>
    <mergeCell ref="J45:K45"/>
    <mergeCell ref="L45:M45"/>
    <mergeCell ref="N45:O45"/>
    <mergeCell ref="P45:Q45"/>
    <mergeCell ref="R45:S45"/>
    <mergeCell ref="T45:U45"/>
    <mergeCell ref="V45:W45"/>
    <mergeCell ref="X45:Y45"/>
    <mergeCell ref="AB45:AC45"/>
    <mergeCell ref="D41:E41"/>
    <mergeCell ref="F41:G41"/>
    <mergeCell ref="H41:I41"/>
    <mergeCell ref="J41:K41"/>
    <mergeCell ref="L41:M41"/>
    <mergeCell ref="N41:O41"/>
    <mergeCell ref="P41:Q41"/>
    <mergeCell ref="R41:S41"/>
    <mergeCell ref="T41:U41"/>
    <mergeCell ref="V41:W41"/>
    <mergeCell ref="X41:Y41"/>
    <mergeCell ref="AB41:AC41"/>
    <mergeCell ref="Z40:AA40"/>
    <mergeCell ref="Z41:AA41"/>
    <mergeCell ref="D42:G42"/>
    <mergeCell ref="D43:E43"/>
    <mergeCell ref="F43:G43"/>
    <mergeCell ref="H43:I43"/>
    <mergeCell ref="J43:K43"/>
    <mergeCell ref="L43:M43"/>
    <mergeCell ref="N43:O43"/>
    <mergeCell ref="P43:Q43"/>
    <mergeCell ref="R43:S43"/>
    <mergeCell ref="T43:U43"/>
    <mergeCell ref="V43:W43"/>
    <mergeCell ref="X43:Y43"/>
    <mergeCell ref="AB43:AC43"/>
    <mergeCell ref="D38:G38"/>
    <mergeCell ref="D39:E39"/>
    <mergeCell ref="F39:G39"/>
    <mergeCell ref="H39:I39"/>
    <mergeCell ref="J39:K39"/>
    <mergeCell ref="L39:M39"/>
    <mergeCell ref="N39:O39"/>
    <mergeCell ref="P39:Q39"/>
    <mergeCell ref="R39:S39"/>
    <mergeCell ref="T39:U39"/>
    <mergeCell ref="V39:W39"/>
    <mergeCell ref="X39:Y39"/>
    <mergeCell ref="AB39:AC39"/>
    <mergeCell ref="Z37:AA37"/>
    <mergeCell ref="Z39:AA39"/>
    <mergeCell ref="D40:E40"/>
    <mergeCell ref="F40:G40"/>
    <mergeCell ref="H40:I40"/>
    <mergeCell ref="J40:K40"/>
    <mergeCell ref="L40:M40"/>
    <mergeCell ref="N40:O40"/>
    <mergeCell ref="P40:Q40"/>
    <mergeCell ref="R40:S40"/>
    <mergeCell ref="T40:U40"/>
    <mergeCell ref="V40:W40"/>
    <mergeCell ref="X40:Y40"/>
    <mergeCell ref="AB40:AC40"/>
    <mergeCell ref="D36:E36"/>
    <mergeCell ref="F36:G36"/>
    <mergeCell ref="H36:I36"/>
    <mergeCell ref="J36:K36"/>
    <mergeCell ref="L36:M36"/>
    <mergeCell ref="N36:O36"/>
    <mergeCell ref="P36:Q36"/>
    <mergeCell ref="R36:S36"/>
    <mergeCell ref="T36:U36"/>
    <mergeCell ref="V36:W36"/>
    <mergeCell ref="X36:Y36"/>
    <mergeCell ref="AB36:AC36"/>
    <mergeCell ref="Z35:AA35"/>
    <mergeCell ref="Z36:AA36"/>
    <mergeCell ref="D37:E37"/>
    <mergeCell ref="F37:G37"/>
    <mergeCell ref="H37:I37"/>
    <mergeCell ref="J37:K37"/>
    <mergeCell ref="L37:M37"/>
    <mergeCell ref="N37:O37"/>
    <mergeCell ref="P37:Q37"/>
    <mergeCell ref="R37:S37"/>
    <mergeCell ref="T37:U37"/>
    <mergeCell ref="V37:W37"/>
    <mergeCell ref="X37:Y37"/>
    <mergeCell ref="AB37:AC37"/>
    <mergeCell ref="D33:E33"/>
    <mergeCell ref="F33:G33"/>
    <mergeCell ref="H33:I33"/>
    <mergeCell ref="J33:K33"/>
    <mergeCell ref="L33:M33"/>
    <mergeCell ref="N33:O33"/>
    <mergeCell ref="P33:Q33"/>
    <mergeCell ref="R33:S33"/>
    <mergeCell ref="T33:U33"/>
    <mergeCell ref="V33:W33"/>
    <mergeCell ref="X33:Y33"/>
    <mergeCell ref="AB33:AC33"/>
    <mergeCell ref="Z32:AA32"/>
    <mergeCell ref="Z33:AA33"/>
    <mergeCell ref="D34:G34"/>
    <mergeCell ref="D35:E35"/>
    <mergeCell ref="F35:G35"/>
    <mergeCell ref="H35:I35"/>
    <mergeCell ref="J35:K35"/>
    <mergeCell ref="L35:M35"/>
    <mergeCell ref="N35:O35"/>
    <mergeCell ref="P35:Q35"/>
    <mergeCell ref="R35:S35"/>
    <mergeCell ref="T35:U35"/>
    <mergeCell ref="V35:W35"/>
    <mergeCell ref="X35:Y35"/>
    <mergeCell ref="AB35:AC35"/>
    <mergeCell ref="D30:G30"/>
    <mergeCell ref="D31:E31"/>
    <mergeCell ref="F31:G31"/>
    <mergeCell ref="H31:I31"/>
    <mergeCell ref="J31:K31"/>
    <mergeCell ref="L31:M31"/>
    <mergeCell ref="N31:O31"/>
    <mergeCell ref="P31:Q31"/>
    <mergeCell ref="R31:S31"/>
    <mergeCell ref="T31:U31"/>
    <mergeCell ref="V31:W31"/>
    <mergeCell ref="X31:Y31"/>
    <mergeCell ref="AB31:AC31"/>
    <mergeCell ref="Z29:AA29"/>
    <mergeCell ref="Z31:AA31"/>
    <mergeCell ref="D32:E32"/>
    <mergeCell ref="F32:G32"/>
    <mergeCell ref="H32:I32"/>
    <mergeCell ref="J32:K32"/>
    <mergeCell ref="L32:M32"/>
    <mergeCell ref="N32:O32"/>
    <mergeCell ref="P32:Q32"/>
    <mergeCell ref="R32:S32"/>
    <mergeCell ref="T32:U32"/>
    <mergeCell ref="V32:W32"/>
    <mergeCell ref="X32:Y32"/>
    <mergeCell ref="AB32:AC32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X28:Y28"/>
    <mergeCell ref="AB28:AC28"/>
    <mergeCell ref="Z27:AA27"/>
    <mergeCell ref="Z28:AA28"/>
    <mergeCell ref="D29:E29"/>
    <mergeCell ref="F29:G29"/>
    <mergeCell ref="H29:I29"/>
    <mergeCell ref="J29:K29"/>
    <mergeCell ref="L29:M29"/>
    <mergeCell ref="N29:O29"/>
    <mergeCell ref="P29:Q29"/>
    <mergeCell ref="R29:S29"/>
    <mergeCell ref="T29:U29"/>
    <mergeCell ref="V29:W29"/>
    <mergeCell ref="X29:Y29"/>
    <mergeCell ref="AB29:AC29"/>
    <mergeCell ref="D25:E25"/>
    <mergeCell ref="F25:G25"/>
    <mergeCell ref="H25:I25"/>
    <mergeCell ref="J25:K25"/>
    <mergeCell ref="L25:M25"/>
    <mergeCell ref="N25:O25"/>
    <mergeCell ref="P25:Q25"/>
    <mergeCell ref="R25:S25"/>
    <mergeCell ref="T25:U25"/>
    <mergeCell ref="V25:W25"/>
    <mergeCell ref="X25:Y25"/>
    <mergeCell ref="AB25:AC25"/>
    <mergeCell ref="Z25:AA25"/>
    <mergeCell ref="D26:G26"/>
    <mergeCell ref="D27:E27"/>
    <mergeCell ref="F27:G27"/>
    <mergeCell ref="H27:I27"/>
    <mergeCell ref="J27:K27"/>
    <mergeCell ref="L27:M27"/>
    <mergeCell ref="N27:O27"/>
    <mergeCell ref="P27:Q27"/>
    <mergeCell ref="R27:S27"/>
    <mergeCell ref="T27:U27"/>
    <mergeCell ref="V27:W27"/>
    <mergeCell ref="X27:Y27"/>
    <mergeCell ref="AB27:AC27"/>
    <mergeCell ref="V21:W21"/>
    <mergeCell ref="X21:Y21"/>
    <mergeCell ref="AB21:AC21"/>
    <mergeCell ref="D22:G22"/>
    <mergeCell ref="D23:E23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X23:Y23"/>
    <mergeCell ref="AB23:AC23"/>
    <mergeCell ref="D24:E24"/>
    <mergeCell ref="F24:G24"/>
    <mergeCell ref="H24:I24"/>
    <mergeCell ref="J24:K24"/>
    <mergeCell ref="L24:M24"/>
    <mergeCell ref="N24:O24"/>
    <mergeCell ref="P24:Q24"/>
    <mergeCell ref="R24:S24"/>
    <mergeCell ref="T24:U24"/>
    <mergeCell ref="V24:W24"/>
    <mergeCell ref="X24:Y24"/>
    <mergeCell ref="AB24:AC24"/>
    <mergeCell ref="Z23:AA23"/>
    <mergeCell ref="Z24:AA24"/>
    <mergeCell ref="AB156:AC156"/>
    <mergeCell ref="AB157:AC157"/>
    <mergeCell ref="AB158:AC158"/>
    <mergeCell ref="L19:M19"/>
    <mergeCell ref="N19:O19"/>
    <mergeCell ref="P19:Q19"/>
    <mergeCell ref="R19:S19"/>
    <mergeCell ref="T19:U19"/>
    <mergeCell ref="V19:W19"/>
    <mergeCell ref="X19:Y19"/>
    <mergeCell ref="AB19:AC19"/>
    <mergeCell ref="D20:E20"/>
    <mergeCell ref="F20:G20"/>
    <mergeCell ref="H20:I20"/>
    <mergeCell ref="J20:K20"/>
    <mergeCell ref="L20:M20"/>
    <mergeCell ref="N20:O20"/>
    <mergeCell ref="P20:Q20"/>
    <mergeCell ref="R20:S20"/>
    <mergeCell ref="T20:U20"/>
    <mergeCell ref="V20:W20"/>
    <mergeCell ref="X20:Y20"/>
    <mergeCell ref="AB20:AC20"/>
    <mergeCell ref="D21:E21"/>
    <mergeCell ref="F21:G21"/>
    <mergeCell ref="H21:I21"/>
    <mergeCell ref="J21:K21"/>
    <mergeCell ref="L21:M21"/>
    <mergeCell ref="N21:O21"/>
    <mergeCell ref="P21:Q21"/>
    <mergeCell ref="R21:S21"/>
    <mergeCell ref="T52:U52"/>
    <mergeCell ref="P12:Q12"/>
    <mergeCell ref="R12:S12"/>
    <mergeCell ref="T12:U12"/>
    <mergeCell ref="V12:W12"/>
    <mergeCell ref="X12:Y12"/>
    <mergeCell ref="D12:E12"/>
    <mergeCell ref="F12:G12"/>
    <mergeCell ref="H12:I12"/>
    <mergeCell ref="J12:K12"/>
    <mergeCell ref="L12:M12"/>
    <mergeCell ref="N12:O12"/>
    <mergeCell ref="AB2:AC2"/>
    <mergeCell ref="AB3:AC3"/>
    <mergeCell ref="AB4:AC4"/>
    <mergeCell ref="AB6:AC6"/>
    <mergeCell ref="AB7:AC7"/>
    <mergeCell ref="AB8:AC8"/>
    <mergeCell ref="AB9:AC9"/>
    <mergeCell ref="AB10:AC10"/>
    <mergeCell ref="AB11:AC11"/>
    <mergeCell ref="AB12:AC12"/>
    <mergeCell ref="D9:E9"/>
    <mergeCell ref="F9:G9"/>
    <mergeCell ref="H9:I9"/>
    <mergeCell ref="J9:K9"/>
    <mergeCell ref="L9:M9"/>
    <mergeCell ref="D8:E8"/>
    <mergeCell ref="F8:G8"/>
    <mergeCell ref="H8:I8"/>
    <mergeCell ref="J8:K8"/>
    <mergeCell ref="L8:M8"/>
    <mergeCell ref="Z2:AA2"/>
    <mergeCell ref="N8:O8"/>
    <mergeCell ref="N11:O11"/>
    <mergeCell ref="P11:Q11"/>
    <mergeCell ref="R11:S11"/>
    <mergeCell ref="T11:U11"/>
    <mergeCell ref="V11:W11"/>
    <mergeCell ref="X11:Y11"/>
    <mergeCell ref="P10:Q10"/>
    <mergeCell ref="R10:S10"/>
    <mergeCell ref="T10:U10"/>
    <mergeCell ref="V10:W10"/>
    <mergeCell ref="X10:Y10"/>
    <mergeCell ref="D11:E11"/>
    <mergeCell ref="F11:G11"/>
    <mergeCell ref="H11:I11"/>
    <mergeCell ref="J11:K11"/>
    <mergeCell ref="L11:M11"/>
    <mergeCell ref="D10:E10"/>
    <mergeCell ref="F10:G10"/>
    <mergeCell ref="H10:I10"/>
    <mergeCell ref="J10:K10"/>
    <mergeCell ref="L10:M10"/>
    <mergeCell ref="N10:O10"/>
    <mergeCell ref="A1:M1"/>
    <mergeCell ref="N7:O7"/>
    <mergeCell ref="P7:Q7"/>
    <mergeCell ref="R7:S7"/>
    <mergeCell ref="T7:U7"/>
    <mergeCell ref="V7:W7"/>
    <mergeCell ref="X7:Y7"/>
    <mergeCell ref="P6:Q6"/>
    <mergeCell ref="R6:S6"/>
    <mergeCell ref="T6:U6"/>
    <mergeCell ref="V6:W6"/>
    <mergeCell ref="X6:Y6"/>
    <mergeCell ref="D7:E7"/>
    <mergeCell ref="F7:G7"/>
    <mergeCell ref="H7:I7"/>
    <mergeCell ref="J7:K7"/>
    <mergeCell ref="L7:M7"/>
    <mergeCell ref="P4:Q4"/>
    <mergeCell ref="R4:S4"/>
    <mergeCell ref="T4:U4"/>
    <mergeCell ref="V4:W4"/>
    <mergeCell ref="X4:Y4"/>
    <mergeCell ref="D6:G6"/>
    <mergeCell ref="H6:I6"/>
    <mergeCell ref="J6:K6"/>
    <mergeCell ref="L6:M6"/>
    <mergeCell ref="N6:O6"/>
    <mergeCell ref="D4:E4"/>
    <mergeCell ref="F4:G4"/>
    <mergeCell ref="H4:I4"/>
    <mergeCell ref="J4:K4"/>
    <mergeCell ref="L4:M4"/>
    <mergeCell ref="P2:Q2"/>
    <mergeCell ref="R2:S2"/>
    <mergeCell ref="T2:U2"/>
    <mergeCell ref="V2:W2"/>
    <mergeCell ref="X2:Y2"/>
    <mergeCell ref="D3:E3"/>
    <mergeCell ref="F3:G3"/>
    <mergeCell ref="H3:I3"/>
    <mergeCell ref="J3:K3"/>
    <mergeCell ref="L3:M3"/>
    <mergeCell ref="A2:A4"/>
    <mergeCell ref="B2:B4"/>
    <mergeCell ref="C2:C4"/>
    <mergeCell ref="D2:E2"/>
    <mergeCell ref="F2:G2"/>
    <mergeCell ref="H2:I2"/>
    <mergeCell ref="J2:K2"/>
    <mergeCell ref="L2:M2"/>
    <mergeCell ref="N2:O2"/>
    <mergeCell ref="N4:O4"/>
    <mergeCell ref="P14:Q14"/>
    <mergeCell ref="R14:S14"/>
    <mergeCell ref="T14:U14"/>
    <mergeCell ref="V14:W14"/>
    <mergeCell ref="X14:Y14"/>
    <mergeCell ref="D13:G13"/>
    <mergeCell ref="H13:I13"/>
    <mergeCell ref="J13:K13"/>
    <mergeCell ref="L13:M13"/>
    <mergeCell ref="N13:O13"/>
    <mergeCell ref="P13:Q13"/>
    <mergeCell ref="R13:S13"/>
    <mergeCell ref="T13:U13"/>
    <mergeCell ref="V13:W13"/>
    <mergeCell ref="X13:Y13"/>
    <mergeCell ref="N3:O3"/>
    <mergeCell ref="P3:Q3"/>
    <mergeCell ref="R3:S3"/>
    <mergeCell ref="T3:U3"/>
    <mergeCell ref="V3:W3"/>
    <mergeCell ref="X3:Y3"/>
    <mergeCell ref="N9:O9"/>
    <mergeCell ref="P9:Q9"/>
    <mergeCell ref="R9:S9"/>
    <mergeCell ref="T9:U9"/>
    <mergeCell ref="V9:W9"/>
    <mergeCell ref="X9:Y9"/>
    <mergeCell ref="P8:Q8"/>
    <mergeCell ref="R8:S8"/>
    <mergeCell ref="T8:U8"/>
    <mergeCell ref="V8:W8"/>
    <mergeCell ref="X8:Y8"/>
    <mergeCell ref="D15:E15"/>
    <mergeCell ref="F15:G15"/>
    <mergeCell ref="H15:I15"/>
    <mergeCell ref="J15:K15"/>
    <mergeCell ref="L15:M15"/>
    <mergeCell ref="N15:O15"/>
    <mergeCell ref="P15:Q15"/>
    <mergeCell ref="R15:S15"/>
    <mergeCell ref="T15:U15"/>
    <mergeCell ref="V15:W15"/>
    <mergeCell ref="X15:Y15"/>
    <mergeCell ref="AB13:AC13"/>
    <mergeCell ref="AB14:AC14"/>
    <mergeCell ref="AB15:AC15"/>
    <mergeCell ref="D16:E16"/>
    <mergeCell ref="F16:G16"/>
    <mergeCell ref="H16:I16"/>
    <mergeCell ref="J16:K16"/>
    <mergeCell ref="L16:M16"/>
    <mergeCell ref="N16:O16"/>
    <mergeCell ref="P16:Q16"/>
    <mergeCell ref="R16:S16"/>
    <mergeCell ref="T16:U16"/>
    <mergeCell ref="V16:W16"/>
    <mergeCell ref="X16:Y16"/>
    <mergeCell ref="AB16:AC16"/>
    <mergeCell ref="D14:E14"/>
    <mergeCell ref="F14:G14"/>
    <mergeCell ref="H14:I14"/>
    <mergeCell ref="J14:K14"/>
    <mergeCell ref="L14:M14"/>
    <mergeCell ref="N14:O14"/>
    <mergeCell ref="V52:W52"/>
    <mergeCell ref="X52:Y52"/>
    <mergeCell ref="AB52:AC52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X17:Y17"/>
    <mergeCell ref="AB17:AC17"/>
    <mergeCell ref="D50:G50"/>
    <mergeCell ref="H50:I50"/>
    <mergeCell ref="J50:K50"/>
    <mergeCell ref="L50:M50"/>
    <mergeCell ref="N50:O50"/>
    <mergeCell ref="P50:Q50"/>
    <mergeCell ref="R50:S50"/>
    <mergeCell ref="T50:U50"/>
    <mergeCell ref="V50:W50"/>
    <mergeCell ref="X50:Y50"/>
    <mergeCell ref="AB50:AC50"/>
    <mergeCell ref="D18:G18"/>
    <mergeCell ref="D19:E19"/>
    <mergeCell ref="F19:G19"/>
    <mergeCell ref="H19:I19"/>
    <mergeCell ref="J19:K19"/>
    <mergeCell ref="T21:U21"/>
    <mergeCell ref="D53:E53"/>
    <mergeCell ref="F53:G53"/>
    <mergeCell ref="H53:I53"/>
    <mergeCell ref="J53:K53"/>
    <mergeCell ref="L53:M53"/>
    <mergeCell ref="N53:O53"/>
    <mergeCell ref="P53:Q53"/>
    <mergeCell ref="R53:S53"/>
    <mergeCell ref="T53:U53"/>
    <mergeCell ref="V53:W53"/>
    <mergeCell ref="X53:Y53"/>
    <mergeCell ref="AB53:AC53"/>
    <mergeCell ref="D51:E51"/>
    <mergeCell ref="F51:G51"/>
    <mergeCell ref="H51:I51"/>
    <mergeCell ref="J51:K51"/>
    <mergeCell ref="L51:M51"/>
    <mergeCell ref="N51:O51"/>
    <mergeCell ref="P51:Q51"/>
    <mergeCell ref="R51:S51"/>
    <mergeCell ref="T51:U51"/>
    <mergeCell ref="V51:W51"/>
    <mergeCell ref="X51:Y51"/>
    <mergeCell ref="AB51:AC51"/>
    <mergeCell ref="D52:E52"/>
    <mergeCell ref="F52:G52"/>
    <mergeCell ref="H52:I52"/>
    <mergeCell ref="J52:K52"/>
    <mergeCell ref="L52:M52"/>
    <mergeCell ref="N52:O52"/>
    <mergeCell ref="P52:Q52"/>
    <mergeCell ref="R52:S52"/>
    <mergeCell ref="D54:E54"/>
    <mergeCell ref="F54:G54"/>
    <mergeCell ref="H54:I54"/>
    <mergeCell ref="J54:K54"/>
    <mergeCell ref="L54:M54"/>
    <mergeCell ref="N54:O54"/>
    <mergeCell ref="P54:Q54"/>
    <mergeCell ref="R54:S54"/>
    <mergeCell ref="T54:U54"/>
    <mergeCell ref="V54:W54"/>
    <mergeCell ref="X54:Y54"/>
    <mergeCell ref="AB54:AC54"/>
    <mergeCell ref="D55:E55"/>
    <mergeCell ref="F55:G55"/>
    <mergeCell ref="H55:I55"/>
    <mergeCell ref="J55:K55"/>
    <mergeCell ref="L55:M55"/>
    <mergeCell ref="N55:O55"/>
    <mergeCell ref="P55:Q55"/>
    <mergeCell ref="R55:S55"/>
    <mergeCell ref="T55:U55"/>
    <mergeCell ref="V55:W55"/>
    <mergeCell ref="X55:Y55"/>
    <mergeCell ref="AB55:AC55"/>
    <mergeCell ref="D56:G56"/>
    <mergeCell ref="H56:I56"/>
    <mergeCell ref="J56:K56"/>
    <mergeCell ref="L56:M56"/>
    <mergeCell ref="N56:O56"/>
    <mergeCell ref="P56:Q56"/>
    <mergeCell ref="R56:S56"/>
    <mergeCell ref="T56:U56"/>
    <mergeCell ref="V56:W56"/>
    <mergeCell ref="X56:Y56"/>
    <mergeCell ref="AB56:AC56"/>
    <mergeCell ref="D57:E57"/>
    <mergeCell ref="F57:G57"/>
    <mergeCell ref="H57:I57"/>
    <mergeCell ref="J57:K57"/>
    <mergeCell ref="L57:M57"/>
    <mergeCell ref="N57:O57"/>
    <mergeCell ref="P57:Q57"/>
    <mergeCell ref="R57:S57"/>
    <mergeCell ref="T57:U57"/>
    <mergeCell ref="V57:W57"/>
    <mergeCell ref="X57:Y57"/>
    <mergeCell ref="AB57:AC57"/>
    <mergeCell ref="Z56:AA56"/>
    <mergeCell ref="Z57:AA57"/>
    <mergeCell ref="D58:E58"/>
    <mergeCell ref="F58:G58"/>
    <mergeCell ref="H58:I58"/>
    <mergeCell ref="J58:K58"/>
    <mergeCell ref="L58:M58"/>
    <mergeCell ref="N58:O58"/>
    <mergeCell ref="P58:Q58"/>
    <mergeCell ref="R58:S58"/>
    <mergeCell ref="T58:U58"/>
    <mergeCell ref="V58:W58"/>
    <mergeCell ref="X58:Y58"/>
    <mergeCell ref="AB58:AC58"/>
    <mergeCell ref="D59:E59"/>
    <mergeCell ref="F59:G59"/>
    <mergeCell ref="H59:I59"/>
    <mergeCell ref="J59:K59"/>
    <mergeCell ref="L59:M59"/>
    <mergeCell ref="N59:O59"/>
    <mergeCell ref="P59:Q59"/>
    <mergeCell ref="R59:S59"/>
    <mergeCell ref="T59:U59"/>
    <mergeCell ref="V59:W59"/>
    <mergeCell ref="X59:Y59"/>
    <mergeCell ref="AB59:AC59"/>
    <mergeCell ref="Z58:AA58"/>
    <mergeCell ref="Z59:AA59"/>
    <mergeCell ref="D60:E60"/>
    <mergeCell ref="F60:G60"/>
    <mergeCell ref="H60:I60"/>
    <mergeCell ref="J60:K60"/>
    <mergeCell ref="L60:M60"/>
    <mergeCell ref="N60:O60"/>
    <mergeCell ref="P60:Q60"/>
    <mergeCell ref="R60:S60"/>
    <mergeCell ref="T60:U60"/>
    <mergeCell ref="V60:W60"/>
    <mergeCell ref="X60:Y60"/>
    <mergeCell ref="AB60:AC60"/>
    <mergeCell ref="D61:E61"/>
    <mergeCell ref="F61:G61"/>
    <mergeCell ref="H61:I61"/>
    <mergeCell ref="J61:K61"/>
    <mergeCell ref="L61:M61"/>
    <mergeCell ref="N61:O61"/>
    <mergeCell ref="P61:Q61"/>
    <mergeCell ref="R61:S61"/>
    <mergeCell ref="T61:U61"/>
    <mergeCell ref="V61:W61"/>
    <mergeCell ref="X61:Y61"/>
    <mergeCell ref="AB61:AC61"/>
    <mergeCell ref="Z60:AA60"/>
    <mergeCell ref="Z61:AA61"/>
    <mergeCell ref="D62:E62"/>
    <mergeCell ref="F62:G62"/>
    <mergeCell ref="H62:I62"/>
    <mergeCell ref="J62:K62"/>
    <mergeCell ref="L62:M62"/>
    <mergeCell ref="N62:O62"/>
    <mergeCell ref="P62:Q62"/>
    <mergeCell ref="R62:S62"/>
    <mergeCell ref="T62:U62"/>
    <mergeCell ref="V62:W62"/>
    <mergeCell ref="X62:Y62"/>
    <mergeCell ref="AB62:AC62"/>
    <mergeCell ref="D63:G63"/>
    <mergeCell ref="H63:I63"/>
    <mergeCell ref="J63:K63"/>
    <mergeCell ref="L63:M63"/>
    <mergeCell ref="N63:O63"/>
    <mergeCell ref="P63:Q63"/>
    <mergeCell ref="R63:S63"/>
    <mergeCell ref="T63:U63"/>
    <mergeCell ref="V63:W63"/>
    <mergeCell ref="X63:Y63"/>
    <mergeCell ref="AB63:AC63"/>
    <mergeCell ref="Z62:AA62"/>
    <mergeCell ref="Z63:AA63"/>
  </mergeCells>
  <phoneticPr fontId="2" type="noConversion"/>
  <printOptions horizontalCentered="1"/>
  <pageMargins left="0.19685039370078741" right="0.19685039370078741" top="0.6692913385826772" bottom="0.47244094488188981" header="0.51181102362204722" footer="0.23622047244094491"/>
  <pageSetup paperSize="9" scale="57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AJ99"/>
  <sheetViews>
    <sheetView view="pageBreakPreview" zoomScaleNormal="100" zoomScaleSheetLayoutView="100" workbookViewId="0">
      <pane ySplit="3" topLeftCell="A4" activePane="bottomLeft" state="frozenSplit"/>
      <selection activeCell="C30" sqref="C30"/>
      <selection pane="bottomLeft" activeCell="C20" sqref="C20"/>
    </sheetView>
  </sheetViews>
  <sheetFormatPr defaultRowHeight="16.5"/>
  <cols>
    <col min="1" max="1" width="6.25" style="179" customWidth="1"/>
    <col min="2" max="2" width="14.875" style="180" customWidth="1"/>
    <col min="3" max="3" width="29.75" style="181" customWidth="1"/>
    <col min="4" max="4" width="5.5" style="182" customWidth="1"/>
    <col min="5" max="5" width="5" style="182" customWidth="1"/>
    <col min="6" max="6" width="8.875" style="182" customWidth="1"/>
    <col min="7" max="7" width="10.125" style="182" customWidth="1"/>
    <col min="8" max="8" width="8.875" style="182" customWidth="1"/>
    <col min="9" max="9" width="10.125" style="182" customWidth="1"/>
    <col min="10" max="10" width="9.75" style="182" customWidth="1"/>
    <col min="11" max="11" width="10.125" style="182" customWidth="1"/>
    <col min="12" max="12" width="8.75" style="183" customWidth="1"/>
    <col min="13" max="13" width="9" style="170"/>
    <col min="14" max="36" width="9" style="171"/>
    <col min="37" max="256" width="9" style="184"/>
    <col min="257" max="257" width="6.25" style="184" customWidth="1"/>
    <col min="258" max="258" width="14.875" style="184" customWidth="1"/>
    <col min="259" max="259" width="29.75" style="184" customWidth="1"/>
    <col min="260" max="260" width="5.5" style="184" customWidth="1"/>
    <col min="261" max="261" width="5" style="184" customWidth="1"/>
    <col min="262" max="262" width="8.875" style="184" customWidth="1"/>
    <col min="263" max="263" width="10.125" style="184" customWidth="1"/>
    <col min="264" max="264" width="8.875" style="184" customWidth="1"/>
    <col min="265" max="265" width="10.125" style="184" customWidth="1"/>
    <col min="266" max="266" width="9.75" style="184" customWidth="1"/>
    <col min="267" max="267" width="10.125" style="184" customWidth="1"/>
    <col min="268" max="268" width="8.75" style="184" customWidth="1"/>
    <col min="269" max="512" width="9" style="184"/>
    <col min="513" max="513" width="6.25" style="184" customWidth="1"/>
    <col min="514" max="514" width="14.875" style="184" customWidth="1"/>
    <col min="515" max="515" width="29.75" style="184" customWidth="1"/>
    <col min="516" max="516" width="5.5" style="184" customWidth="1"/>
    <col min="517" max="517" width="5" style="184" customWidth="1"/>
    <col min="518" max="518" width="8.875" style="184" customWidth="1"/>
    <col min="519" max="519" width="10.125" style="184" customWidth="1"/>
    <col min="520" max="520" width="8.875" style="184" customWidth="1"/>
    <col min="521" max="521" width="10.125" style="184" customWidth="1"/>
    <col min="522" max="522" width="9.75" style="184" customWidth="1"/>
    <col min="523" max="523" width="10.125" style="184" customWidth="1"/>
    <col min="524" max="524" width="8.75" style="184" customWidth="1"/>
    <col min="525" max="768" width="9" style="184"/>
    <col min="769" max="769" width="6.25" style="184" customWidth="1"/>
    <col min="770" max="770" width="14.875" style="184" customWidth="1"/>
    <col min="771" max="771" width="29.75" style="184" customWidth="1"/>
    <col min="772" max="772" width="5.5" style="184" customWidth="1"/>
    <col min="773" max="773" width="5" style="184" customWidth="1"/>
    <col min="774" max="774" width="8.875" style="184" customWidth="1"/>
    <col min="775" max="775" width="10.125" style="184" customWidth="1"/>
    <col min="776" max="776" width="8.875" style="184" customWidth="1"/>
    <col min="777" max="777" width="10.125" style="184" customWidth="1"/>
    <col min="778" max="778" width="9.75" style="184" customWidth="1"/>
    <col min="779" max="779" width="10.125" style="184" customWidth="1"/>
    <col min="780" max="780" width="8.75" style="184" customWidth="1"/>
    <col min="781" max="1024" width="9" style="184"/>
    <col min="1025" max="1025" width="6.25" style="184" customWidth="1"/>
    <col min="1026" max="1026" width="14.875" style="184" customWidth="1"/>
    <col min="1027" max="1027" width="29.75" style="184" customWidth="1"/>
    <col min="1028" max="1028" width="5.5" style="184" customWidth="1"/>
    <col min="1029" max="1029" width="5" style="184" customWidth="1"/>
    <col min="1030" max="1030" width="8.875" style="184" customWidth="1"/>
    <col min="1031" max="1031" width="10.125" style="184" customWidth="1"/>
    <col min="1032" max="1032" width="8.875" style="184" customWidth="1"/>
    <col min="1033" max="1033" width="10.125" style="184" customWidth="1"/>
    <col min="1034" max="1034" width="9.75" style="184" customWidth="1"/>
    <col min="1035" max="1035" width="10.125" style="184" customWidth="1"/>
    <col min="1036" max="1036" width="8.75" style="184" customWidth="1"/>
    <col min="1037" max="1280" width="9" style="184"/>
    <col min="1281" max="1281" width="6.25" style="184" customWidth="1"/>
    <col min="1282" max="1282" width="14.875" style="184" customWidth="1"/>
    <col min="1283" max="1283" width="29.75" style="184" customWidth="1"/>
    <col min="1284" max="1284" width="5.5" style="184" customWidth="1"/>
    <col min="1285" max="1285" width="5" style="184" customWidth="1"/>
    <col min="1286" max="1286" width="8.875" style="184" customWidth="1"/>
    <col min="1287" max="1287" width="10.125" style="184" customWidth="1"/>
    <col min="1288" max="1288" width="8.875" style="184" customWidth="1"/>
    <col min="1289" max="1289" width="10.125" style="184" customWidth="1"/>
    <col min="1290" max="1290" width="9.75" style="184" customWidth="1"/>
    <col min="1291" max="1291" width="10.125" style="184" customWidth="1"/>
    <col min="1292" max="1292" width="8.75" style="184" customWidth="1"/>
    <col min="1293" max="1536" width="9" style="184"/>
    <col min="1537" max="1537" width="6.25" style="184" customWidth="1"/>
    <col min="1538" max="1538" width="14.875" style="184" customWidth="1"/>
    <col min="1539" max="1539" width="29.75" style="184" customWidth="1"/>
    <col min="1540" max="1540" width="5.5" style="184" customWidth="1"/>
    <col min="1541" max="1541" width="5" style="184" customWidth="1"/>
    <col min="1542" max="1542" width="8.875" style="184" customWidth="1"/>
    <col min="1543" max="1543" width="10.125" style="184" customWidth="1"/>
    <col min="1544" max="1544" width="8.875" style="184" customWidth="1"/>
    <col min="1545" max="1545" width="10.125" style="184" customWidth="1"/>
    <col min="1546" max="1546" width="9.75" style="184" customWidth="1"/>
    <col min="1547" max="1547" width="10.125" style="184" customWidth="1"/>
    <col min="1548" max="1548" width="8.75" style="184" customWidth="1"/>
    <col min="1549" max="1792" width="9" style="184"/>
    <col min="1793" max="1793" width="6.25" style="184" customWidth="1"/>
    <col min="1794" max="1794" width="14.875" style="184" customWidth="1"/>
    <col min="1795" max="1795" width="29.75" style="184" customWidth="1"/>
    <col min="1796" max="1796" width="5.5" style="184" customWidth="1"/>
    <col min="1797" max="1797" width="5" style="184" customWidth="1"/>
    <col min="1798" max="1798" width="8.875" style="184" customWidth="1"/>
    <col min="1799" max="1799" width="10.125" style="184" customWidth="1"/>
    <col min="1800" max="1800" width="8.875" style="184" customWidth="1"/>
    <col min="1801" max="1801" width="10.125" style="184" customWidth="1"/>
    <col min="1802" max="1802" width="9.75" style="184" customWidth="1"/>
    <col min="1803" max="1803" width="10.125" style="184" customWidth="1"/>
    <col min="1804" max="1804" width="8.75" style="184" customWidth="1"/>
    <col min="1805" max="2048" width="9" style="184"/>
    <col min="2049" max="2049" width="6.25" style="184" customWidth="1"/>
    <col min="2050" max="2050" width="14.875" style="184" customWidth="1"/>
    <col min="2051" max="2051" width="29.75" style="184" customWidth="1"/>
    <col min="2052" max="2052" width="5.5" style="184" customWidth="1"/>
    <col min="2053" max="2053" width="5" style="184" customWidth="1"/>
    <col min="2054" max="2054" width="8.875" style="184" customWidth="1"/>
    <col min="2055" max="2055" width="10.125" style="184" customWidth="1"/>
    <col min="2056" max="2056" width="8.875" style="184" customWidth="1"/>
    <col min="2057" max="2057" width="10.125" style="184" customWidth="1"/>
    <col min="2058" max="2058" width="9.75" style="184" customWidth="1"/>
    <col min="2059" max="2059" width="10.125" style="184" customWidth="1"/>
    <col min="2060" max="2060" width="8.75" style="184" customWidth="1"/>
    <col min="2061" max="2304" width="9" style="184"/>
    <col min="2305" max="2305" width="6.25" style="184" customWidth="1"/>
    <col min="2306" max="2306" width="14.875" style="184" customWidth="1"/>
    <col min="2307" max="2307" width="29.75" style="184" customWidth="1"/>
    <col min="2308" max="2308" width="5.5" style="184" customWidth="1"/>
    <col min="2309" max="2309" width="5" style="184" customWidth="1"/>
    <col min="2310" max="2310" width="8.875" style="184" customWidth="1"/>
    <col min="2311" max="2311" width="10.125" style="184" customWidth="1"/>
    <col min="2312" max="2312" width="8.875" style="184" customWidth="1"/>
    <col min="2313" max="2313" width="10.125" style="184" customWidth="1"/>
    <col min="2314" max="2314" width="9.75" style="184" customWidth="1"/>
    <col min="2315" max="2315" width="10.125" style="184" customWidth="1"/>
    <col min="2316" max="2316" width="8.75" style="184" customWidth="1"/>
    <col min="2317" max="2560" width="9" style="184"/>
    <col min="2561" max="2561" width="6.25" style="184" customWidth="1"/>
    <col min="2562" max="2562" width="14.875" style="184" customWidth="1"/>
    <col min="2563" max="2563" width="29.75" style="184" customWidth="1"/>
    <col min="2564" max="2564" width="5.5" style="184" customWidth="1"/>
    <col min="2565" max="2565" width="5" style="184" customWidth="1"/>
    <col min="2566" max="2566" width="8.875" style="184" customWidth="1"/>
    <col min="2567" max="2567" width="10.125" style="184" customWidth="1"/>
    <col min="2568" max="2568" width="8.875" style="184" customWidth="1"/>
    <col min="2569" max="2569" width="10.125" style="184" customWidth="1"/>
    <col min="2570" max="2570" width="9.75" style="184" customWidth="1"/>
    <col min="2571" max="2571" width="10.125" style="184" customWidth="1"/>
    <col min="2572" max="2572" width="8.75" style="184" customWidth="1"/>
    <col min="2573" max="2816" width="9" style="184"/>
    <col min="2817" max="2817" width="6.25" style="184" customWidth="1"/>
    <col min="2818" max="2818" width="14.875" style="184" customWidth="1"/>
    <col min="2819" max="2819" width="29.75" style="184" customWidth="1"/>
    <col min="2820" max="2820" width="5.5" style="184" customWidth="1"/>
    <col min="2821" max="2821" width="5" style="184" customWidth="1"/>
    <col min="2822" max="2822" width="8.875" style="184" customWidth="1"/>
    <col min="2823" max="2823" width="10.125" style="184" customWidth="1"/>
    <col min="2824" max="2824" width="8.875" style="184" customWidth="1"/>
    <col min="2825" max="2825" width="10.125" style="184" customWidth="1"/>
    <col min="2826" max="2826" width="9.75" style="184" customWidth="1"/>
    <col min="2827" max="2827" width="10.125" style="184" customWidth="1"/>
    <col min="2828" max="2828" width="8.75" style="184" customWidth="1"/>
    <col min="2829" max="3072" width="9" style="184"/>
    <col min="3073" max="3073" width="6.25" style="184" customWidth="1"/>
    <col min="3074" max="3074" width="14.875" style="184" customWidth="1"/>
    <col min="3075" max="3075" width="29.75" style="184" customWidth="1"/>
    <col min="3076" max="3076" width="5.5" style="184" customWidth="1"/>
    <col min="3077" max="3077" width="5" style="184" customWidth="1"/>
    <col min="3078" max="3078" width="8.875" style="184" customWidth="1"/>
    <col min="3079" max="3079" width="10.125" style="184" customWidth="1"/>
    <col min="3080" max="3080" width="8.875" style="184" customWidth="1"/>
    <col min="3081" max="3081" width="10.125" style="184" customWidth="1"/>
    <col min="3082" max="3082" width="9.75" style="184" customWidth="1"/>
    <col min="3083" max="3083" width="10.125" style="184" customWidth="1"/>
    <col min="3084" max="3084" width="8.75" style="184" customWidth="1"/>
    <col min="3085" max="3328" width="9" style="184"/>
    <col min="3329" max="3329" width="6.25" style="184" customWidth="1"/>
    <col min="3330" max="3330" width="14.875" style="184" customWidth="1"/>
    <col min="3331" max="3331" width="29.75" style="184" customWidth="1"/>
    <col min="3332" max="3332" width="5.5" style="184" customWidth="1"/>
    <col min="3333" max="3333" width="5" style="184" customWidth="1"/>
    <col min="3334" max="3334" width="8.875" style="184" customWidth="1"/>
    <col min="3335" max="3335" width="10.125" style="184" customWidth="1"/>
    <col min="3336" max="3336" width="8.875" style="184" customWidth="1"/>
    <col min="3337" max="3337" width="10.125" style="184" customWidth="1"/>
    <col min="3338" max="3338" width="9.75" style="184" customWidth="1"/>
    <col min="3339" max="3339" width="10.125" style="184" customWidth="1"/>
    <col min="3340" max="3340" width="8.75" style="184" customWidth="1"/>
    <col min="3341" max="3584" width="9" style="184"/>
    <col min="3585" max="3585" width="6.25" style="184" customWidth="1"/>
    <col min="3586" max="3586" width="14.875" style="184" customWidth="1"/>
    <col min="3587" max="3587" width="29.75" style="184" customWidth="1"/>
    <col min="3588" max="3588" width="5.5" style="184" customWidth="1"/>
    <col min="3589" max="3589" width="5" style="184" customWidth="1"/>
    <col min="3590" max="3590" width="8.875" style="184" customWidth="1"/>
    <col min="3591" max="3591" width="10.125" style="184" customWidth="1"/>
    <col min="3592" max="3592" width="8.875" style="184" customWidth="1"/>
    <col min="3593" max="3593" width="10.125" style="184" customWidth="1"/>
    <col min="3594" max="3594" width="9.75" style="184" customWidth="1"/>
    <col min="3595" max="3595" width="10.125" style="184" customWidth="1"/>
    <col min="3596" max="3596" width="8.75" style="184" customWidth="1"/>
    <col min="3597" max="3840" width="9" style="184"/>
    <col min="3841" max="3841" width="6.25" style="184" customWidth="1"/>
    <col min="3842" max="3842" width="14.875" style="184" customWidth="1"/>
    <col min="3843" max="3843" width="29.75" style="184" customWidth="1"/>
    <col min="3844" max="3844" width="5.5" style="184" customWidth="1"/>
    <col min="3845" max="3845" width="5" style="184" customWidth="1"/>
    <col min="3846" max="3846" width="8.875" style="184" customWidth="1"/>
    <col min="3847" max="3847" width="10.125" style="184" customWidth="1"/>
    <col min="3848" max="3848" width="8.875" style="184" customWidth="1"/>
    <col min="3849" max="3849" width="10.125" style="184" customWidth="1"/>
    <col min="3850" max="3850" width="9.75" style="184" customWidth="1"/>
    <col min="3851" max="3851" width="10.125" style="184" customWidth="1"/>
    <col min="3852" max="3852" width="8.75" style="184" customWidth="1"/>
    <col min="3853" max="4096" width="9" style="184"/>
    <col min="4097" max="4097" width="6.25" style="184" customWidth="1"/>
    <col min="4098" max="4098" width="14.875" style="184" customWidth="1"/>
    <col min="4099" max="4099" width="29.75" style="184" customWidth="1"/>
    <col min="4100" max="4100" width="5.5" style="184" customWidth="1"/>
    <col min="4101" max="4101" width="5" style="184" customWidth="1"/>
    <col min="4102" max="4102" width="8.875" style="184" customWidth="1"/>
    <col min="4103" max="4103" width="10.125" style="184" customWidth="1"/>
    <col min="4104" max="4104" width="8.875" style="184" customWidth="1"/>
    <col min="4105" max="4105" width="10.125" style="184" customWidth="1"/>
    <col min="4106" max="4106" width="9.75" style="184" customWidth="1"/>
    <col min="4107" max="4107" width="10.125" style="184" customWidth="1"/>
    <col min="4108" max="4108" width="8.75" style="184" customWidth="1"/>
    <col min="4109" max="4352" width="9" style="184"/>
    <col min="4353" max="4353" width="6.25" style="184" customWidth="1"/>
    <col min="4354" max="4354" width="14.875" style="184" customWidth="1"/>
    <col min="4355" max="4355" width="29.75" style="184" customWidth="1"/>
    <col min="4356" max="4356" width="5.5" style="184" customWidth="1"/>
    <col min="4357" max="4357" width="5" style="184" customWidth="1"/>
    <col min="4358" max="4358" width="8.875" style="184" customWidth="1"/>
    <col min="4359" max="4359" width="10.125" style="184" customWidth="1"/>
    <col min="4360" max="4360" width="8.875" style="184" customWidth="1"/>
    <col min="4361" max="4361" width="10.125" style="184" customWidth="1"/>
    <col min="4362" max="4362" width="9.75" style="184" customWidth="1"/>
    <col min="4363" max="4363" width="10.125" style="184" customWidth="1"/>
    <col min="4364" max="4364" width="8.75" style="184" customWidth="1"/>
    <col min="4365" max="4608" width="9" style="184"/>
    <col min="4609" max="4609" width="6.25" style="184" customWidth="1"/>
    <col min="4610" max="4610" width="14.875" style="184" customWidth="1"/>
    <col min="4611" max="4611" width="29.75" style="184" customWidth="1"/>
    <col min="4612" max="4612" width="5.5" style="184" customWidth="1"/>
    <col min="4613" max="4613" width="5" style="184" customWidth="1"/>
    <col min="4614" max="4614" width="8.875" style="184" customWidth="1"/>
    <col min="4615" max="4615" width="10.125" style="184" customWidth="1"/>
    <col min="4616" max="4616" width="8.875" style="184" customWidth="1"/>
    <col min="4617" max="4617" width="10.125" style="184" customWidth="1"/>
    <col min="4618" max="4618" width="9.75" style="184" customWidth="1"/>
    <col min="4619" max="4619" width="10.125" style="184" customWidth="1"/>
    <col min="4620" max="4620" width="8.75" style="184" customWidth="1"/>
    <col min="4621" max="4864" width="9" style="184"/>
    <col min="4865" max="4865" width="6.25" style="184" customWidth="1"/>
    <col min="4866" max="4866" width="14.875" style="184" customWidth="1"/>
    <col min="4867" max="4867" width="29.75" style="184" customWidth="1"/>
    <col min="4868" max="4868" width="5.5" style="184" customWidth="1"/>
    <col min="4869" max="4869" width="5" style="184" customWidth="1"/>
    <col min="4870" max="4870" width="8.875" style="184" customWidth="1"/>
    <col min="4871" max="4871" width="10.125" style="184" customWidth="1"/>
    <col min="4872" max="4872" width="8.875" style="184" customWidth="1"/>
    <col min="4873" max="4873" width="10.125" style="184" customWidth="1"/>
    <col min="4874" max="4874" width="9.75" style="184" customWidth="1"/>
    <col min="4875" max="4875" width="10.125" style="184" customWidth="1"/>
    <col min="4876" max="4876" width="8.75" style="184" customWidth="1"/>
    <col min="4877" max="5120" width="9" style="184"/>
    <col min="5121" max="5121" width="6.25" style="184" customWidth="1"/>
    <col min="5122" max="5122" width="14.875" style="184" customWidth="1"/>
    <col min="5123" max="5123" width="29.75" style="184" customWidth="1"/>
    <col min="5124" max="5124" width="5.5" style="184" customWidth="1"/>
    <col min="5125" max="5125" width="5" style="184" customWidth="1"/>
    <col min="5126" max="5126" width="8.875" style="184" customWidth="1"/>
    <col min="5127" max="5127" width="10.125" style="184" customWidth="1"/>
    <col min="5128" max="5128" width="8.875" style="184" customWidth="1"/>
    <col min="5129" max="5129" width="10.125" style="184" customWidth="1"/>
    <col min="5130" max="5130" width="9.75" style="184" customWidth="1"/>
    <col min="5131" max="5131" width="10.125" style="184" customWidth="1"/>
    <col min="5132" max="5132" width="8.75" style="184" customWidth="1"/>
    <col min="5133" max="5376" width="9" style="184"/>
    <col min="5377" max="5377" width="6.25" style="184" customWidth="1"/>
    <col min="5378" max="5378" width="14.875" style="184" customWidth="1"/>
    <col min="5379" max="5379" width="29.75" style="184" customWidth="1"/>
    <col min="5380" max="5380" width="5.5" style="184" customWidth="1"/>
    <col min="5381" max="5381" width="5" style="184" customWidth="1"/>
    <col min="5382" max="5382" width="8.875" style="184" customWidth="1"/>
    <col min="5383" max="5383" width="10.125" style="184" customWidth="1"/>
    <col min="5384" max="5384" width="8.875" style="184" customWidth="1"/>
    <col min="5385" max="5385" width="10.125" style="184" customWidth="1"/>
    <col min="5386" max="5386" width="9.75" style="184" customWidth="1"/>
    <col min="5387" max="5387" width="10.125" style="184" customWidth="1"/>
    <col min="5388" max="5388" width="8.75" style="184" customWidth="1"/>
    <col min="5389" max="5632" width="9" style="184"/>
    <col min="5633" max="5633" width="6.25" style="184" customWidth="1"/>
    <col min="5634" max="5634" width="14.875" style="184" customWidth="1"/>
    <col min="5635" max="5635" width="29.75" style="184" customWidth="1"/>
    <col min="5636" max="5636" width="5.5" style="184" customWidth="1"/>
    <col min="5637" max="5637" width="5" style="184" customWidth="1"/>
    <col min="5638" max="5638" width="8.875" style="184" customWidth="1"/>
    <col min="5639" max="5639" width="10.125" style="184" customWidth="1"/>
    <col min="5640" max="5640" width="8.875" style="184" customWidth="1"/>
    <col min="5641" max="5641" width="10.125" style="184" customWidth="1"/>
    <col min="5642" max="5642" width="9.75" style="184" customWidth="1"/>
    <col min="5643" max="5643" width="10.125" style="184" customWidth="1"/>
    <col min="5644" max="5644" width="8.75" style="184" customWidth="1"/>
    <col min="5645" max="5888" width="9" style="184"/>
    <col min="5889" max="5889" width="6.25" style="184" customWidth="1"/>
    <col min="5890" max="5890" width="14.875" style="184" customWidth="1"/>
    <col min="5891" max="5891" width="29.75" style="184" customWidth="1"/>
    <col min="5892" max="5892" width="5.5" style="184" customWidth="1"/>
    <col min="5893" max="5893" width="5" style="184" customWidth="1"/>
    <col min="5894" max="5894" width="8.875" style="184" customWidth="1"/>
    <col min="5895" max="5895" width="10.125" style="184" customWidth="1"/>
    <col min="5896" max="5896" width="8.875" style="184" customWidth="1"/>
    <col min="5897" max="5897" width="10.125" style="184" customWidth="1"/>
    <col min="5898" max="5898" width="9.75" style="184" customWidth="1"/>
    <col min="5899" max="5899" width="10.125" style="184" customWidth="1"/>
    <col min="5900" max="5900" width="8.75" style="184" customWidth="1"/>
    <col min="5901" max="6144" width="9" style="184"/>
    <col min="6145" max="6145" width="6.25" style="184" customWidth="1"/>
    <col min="6146" max="6146" width="14.875" style="184" customWidth="1"/>
    <col min="6147" max="6147" width="29.75" style="184" customWidth="1"/>
    <col min="6148" max="6148" width="5.5" style="184" customWidth="1"/>
    <col min="6149" max="6149" width="5" style="184" customWidth="1"/>
    <col min="6150" max="6150" width="8.875" style="184" customWidth="1"/>
    <col min="6151" max="6151" width="10.125" style="184" customWidth="1"/>
    <col min="6152" max="6152" width="8.875" style="184" customWidth="1"/>
    <col min="6153" max="6153" width="10.125" style="184" customWidth="1"/>
    <col min="6154" max="6154" width="9.75" style="184" customWidth="1"/>
    <col min="6155" max="6155" width="10.125" style="184" customWidth="1"/>
    <col min="6156" max="6156" width="8.75" style="184" customWidth="1"/>
    <col min="6157" max="6400" width="9" style="184"/>
    <col min="6401" max="6401" width="6.25" style="184" customWidth="1"/>
    <col min="6402" max="6402" width="14.875" style="184" customWidth="1"/>
    <col min="6403" max="6403" width="29.75" style="184" customWidth="1"/>
    <col min="6404" max="6404" width="5.5" style="184" customWidth="1"/>
    <col min="6405" max="6405" width="5" style="184" customWidth="1"/>
    <col min="6406" max="6406" width="8.875" style="184" customWidth="1"/>
    <col min="6407" max="6407" width="10.125" style="184" customWidth="1"/>
    <col min="6408" max="6408" width="8.875" style="184" customWidth="1"/>
    <col min="6409" max="6409" width="10.125" style="184" customWidth="1"/>
    <col min="6410" max="6410" width="9.75" style="184" customWidth="1"/>
    <col min="6411" max="6411" width="10.125" style="184" customWidth="1"/>
    <col min="6412" max="6412" width="8.75" style="184" customWidth="1"/>
    <col min="6413" max="6656" width="9" style="184"/>
    <col min="6657" max="6657" width="6.25" style="184" customWidth="1"/>
    <col min="6658" max="6658" width="14.875" style="184" customWidth="1"/>
    <col min="6659" max="6659" width="29.75" style="184" customWidth="1"/>
    <col min="6660" max="6660" width="5.5" style="184" customWidth="1"/>
    <col min="6661" max="6661" width="5" style="184" customWidth="1"/>
    <col min="6662" max="6662" width="8.875" style="184" customWidth="1"/>
    <col min="6663" max="6663" width="10.125" style="184" customWidth="1"/>
    <col min="6664" max="6664" width="8.875" style="184" customWidth="1"/>
    <col min="6665" max="6665" width="10.125" style="184" customWidth="1"/>
    <col min="6666" max="6666" width="9.75" style="184" customWidth="1"/>
    <col min="6667" max="6667" width="10.125" style="184" customWidth="1"/>
    <col min="6668" max="6668" width="8.75" style="184" customWidth="1"/>
    <col min="6669" max="6912" width="9" style="184"/>
    <col min="6913" max="6913" width="6.25" style="184" customWidth="1"/>
    <col min="6914" max="6914" width="14.875" style="184" customWidth="1"/>
    <col min="6915" max="6915" width="29.75" style="184" customWidth="1"/>
    <col min="6916" max="6916" width="5.5" style="184" customWidth="1"/>
    <col min="6917" max="6917" width="5" style="184" customWidth="1"/>
    <col min="6918" max="6918" width="8.875" style="184" customWidth="1"/>
    <col min="6919" max="6919" width="10.125" style="184" customWidth="1"/>
    <col min="6920" max="6920" width="8.875" style="184" customWidth="1"/>
    <col min="6921" max="6921" width="10.125" style="184" customWidth="1"/>
    <col min="6922" max="6922" width="9.75" style="184" customWidth="1"/>
    <col min="6923" max="6923" width="10.125" style="184" customWidth="1"/>
    <col min="6924" max="6924" width="8.75" style="184" customWidth="1"/>
    <col min="6925" max="7168" width="9" style="184"/>
    <col min="7169" max="7169" width="6.25" style="184" customWidth="1"/>
    <col min="7170" max="7170" width="14.875" style="184" customWidth="1"/>
    <col min="7171" max="7171" width="29.75" style="184" customWidth="1"/>
    <col min="7172" max="7172" width="5.5" style="184" customWidth="1"/>
    <col min="7173" max="7173" width="5" style="184" customWidth="1"/>
    <col min="7174" max="7174" width="8.875" style="184" customWidth="1"/>
    <col min="7175" max="7175" width="10.125" style="184" customWidth="1"/>
    <col min="7176" max="7176" width="8.875" style="184" customWidth="1"/>
    <col min="7177" max="7177" width="10.125" style="184" customWidth="1"/>
    <col min="7178" max="7178" width="9.75" style="184" customWidth="1"/>
    <col min="7179" max="7179" width="10.125" style="184" customWidth="1"/>
    <col min="7180" max="7180" width="8.75" style="184" customWidth="1"/>
    <col min="7181" max="7424" width="9" style="184"/>
    <col min="7425" max="7425" width="6.25" style="184" customWidth="1"/>
    <col min="7426" max="7426" width="14.875" style="184" customWidth="1"/>
    <col min="7427" max="7427" width="29.75" style="184" customWidth="1"/>
    <col min="7428" max="7428" width="5.5" style="184" customWidth="1"/>
    <col min="7429" max="7429" width="5" style="184" customWidth="1"/>
    <col min="7430" max="7430" width="8.875" style="184" customWidth="1"/>
    <col min="7431" max="7431" width="10.125" style="184" customWidth="1"/>
    <col min="7432" max="7432" width="8.875" style="184" customWidth="1"/>
    <col min="7433" max="7433" width="10.125" style="184" customWidth="1"/>
    <col min="7434" max="7434" width="9.75" style="184" customWidth="1"/>
    <col min="7435" max="7435" width="10.125" style="184" customWidth="1"/>
    <col min="7436" max="7436" width="8.75" style="184" customWidth="1"/>
    <col min="7437" max="7680" width="9" style="184"/>
    <col min="7681" max="7681" width="6.25" style="184" customWidth="1"/>
    <col min="7682" max="7682" width="14.875" style="184" customWidth="1"/>
    <col min="7683" max="7683" width="29.75" style="184" customWidth="1"/>
    <col min="7684" max="7684" width="5.5" style="184" customWidth="1"/>
    <col min="7685" max="7685" width="5" style="184" customWidth="1"/>
    <col min="7686" max="7686" width="8.875" style="184" customWidth="1"/>
    <col min="7687" max="7687" width="10.125" style="184" customWidth="1"/>
    <col min="7688" max="7688" width="8.875" style="184" customWidth="1"/>
    <col min="7689" max="7689" width="10.125" style="184" customWidth="1"/>
    <col min="7690" max="7690" width="9.75" style="184" customWidth="1"/>
    <col min="7691" max="7691" width="10.125" style="184" customWidth="1"/>
    <col min="7692" max="7692" width="8.75" style="184" customWidth="1"/>
    <col min="7693" max="7936" width="9" style="184"/>
    <col min="7937" max="7937" width="6.25" style="184" customWidth="1"/>
    <col min="7938" max="7938" width="14.875" style="184" customWidth="1"/>
    <col min="7939" max="7939" width="29.75" style="184" customWidth="1"/>
    <col min="7940" max="7940" width="5.5" style="184" customWidth="1"/>
    <col min="7941" max="7941" width="5" style="184" customWidth="1"/>
    <col min="7942" max="7942" width="8.875" style="184" customWidth="1"/>
    <col min="7943" max="7943" width="10.125" style="184" customWidth="1"/>
    <col min="7944" max="7944" width="8.875" style="184" customWidth="1"/>
    <col min="7945" max="7945" width="10.125" style="184" customWidth="1"/>
    <col min="7946" max="7946" width="9.75" style="184" customWidth="1"/>
    <col min="7947" max="7947" width="10.125" style="184" customWidth="1"/>
    <col min="7948" max="7948" width="8.75" style="184" customWidth="1"/>
    <col min="7949" max="8192" width="9" style="184"/>
    <col min="8193" max="8193" width="6.25" style="184" customWidth="1"/>
    <col min="8194" max="8194" width="14.875" style="184" customWidth="1"/>
    <col min="8195" max="8195" width="29.75" style="184" customWidth="1"/>
    <col min="8196" max="8196" width="5.5" style="184" customWidth="1"/>
    <col min="8197" max="8197" width="5" style="184" customWidth="1"/>
    <col min="8198" max="8198" width="8.875" style="184" customWidth="1"/>
    <col min="8199" max="8199" width="10.125" style="184" customWidth="1"/>
    <col min="8200" max="8200" width="8.875" style="184" customWidth="1"/>
    <col min="8201" max="8201" width="10.125" style="184" customWidth="1"/>
    <col min="8202" max="8202" width="9.75" style="184" customWidth="1"/>
    <col min="8203" max="8203" width="10.125" style="184" customWidth="1"/>
    <col min="8204" max="8204" width="8.75" style="184" customWidth="1"/>
    <col min="8205" max="8448" width="9" style="184"/>
    <col min="8449" max="8449" width="6.25" style="184" customWidth="1"/>
    <col min="8450" max="8450" width="14.875" style="184" customWidth="1"/>
    <col min="8451" max="8451" width="29.75" style="184" customWidth="1"/>
    <col min="8452" max="8452" width="5.5" style="184" customWidth="1"/>
    <col min="8453" max="8453" width="5" style="184" customWidth="1"/>
    <col min="8454" max="8454" width="8.875" style="184" customWidth="1"/>
    <col min="8455" max="8455" width="10.125" style="184" customWidth="1"/>
    <col min="8456" max="8456" width="8.875" style="184" customWidth="1"/>
    <col min="8457" max="8457" width="10.125" style="184" customWidth="1"/>
    <col min="8458" max="8458" width="9.75" style="184" customWidth="1"/>
    <col min="8459" max="8459" width="10.125" style="184" customWidth="1"/>
    <col min="8460" max="8460" width="8.75" style="184" customWidth="1"/>
    <col min="8461" max="8704" width="9" style="184"/>
    <col min="8705" max="8705" width="6.25" style="184" customWidth="1"/>
    <col min="8706" max="8706" width="14.875" style="184" customWidth="1"/>
    <col min="8707" max="8707" width="29.75" style="184" customWidth="1"/>
    <col min="8708" max="8708" width="5.5" style="184" customWidth="1"/>
    <col min="8709" max="8709" width="5" style="184" customWidth="1"/>
    <col min="8710" max="8710" width="8.875" style="184" customWidth="1"/>
    <col min="8711" max="8711" width="10.125" style="184" customWidth="1"/>
    <col min="8712" max="8712" width="8.875" style="184" customWidth="1"/>
    <col min="8713" max="8713" width="10.125" style="184" customWidth="1"/>
    <col min="8714" max="8714" width="9.75" style="184" customWidth="1"/>
    <col min="8715" max="8715" width="10.125" style="184" customWidth="1"/>
    <col min="8716" max="8716" width="8.75" style="184" customWidth="1"/>
    <col min="8717" max="8960" width="9" style="184"/>
    <col min="8961" max="8961" width="6.25" style="184" customWidth="1"/>
    <col min="8962" max="8962" width="14.875" style="184" customWidth="1"/>
    <col min="8963" max="8963" width="29.75" style="184" customWidth="1"/>
    <col min="8964" max="8964" width="5.5" style="184" customWidth="1"/>
    <col min="8965" max="8965" width="5" style="184" customWidth="1"/>
    <col min="8966" max="8966" width="8.875" style="184" customWidth="1"/>
    <col min="8967" max="8967" width="10.125" style="184" customWidth="1"/>
    <col min="8968" max="8968" width="8.875" style="184" customWidth="1"/>
    <col min="8969" max="8969" width="10.125" style="184" customWidth="1"/>
    <col min="8970" max="8970" width="9.75" style="184" customWidth="1"/>
    <col min="8971" max="8971" width="10.125" style="184" customWidth="1"/>
    <col min="8972" max="8972" width="8.75" style="184" customWidth="1"/>
    <col min="8973" max="9216" width="9" style="184"/>
    <col min="9217" max="9217" width="6.25" style="184" customWidth="1"/>
    <col min="9218" max="9218" width="14.875" style="184" customWidth="1"/>
    <col min="9219" max="9219" width="29.75" style="184" customWidth="1"/>
    <col min="9220" max="9220" width="5.5" style="184" customWidth="1"/>
    <col min="9221" max="9221" width="5" style="184" customWidth="1"/>
    <col min="9222" max="9222" width="8.875" style="184" customWidth="1"/>
    <col min="9223" max="9223" width="10.125" style="184" customWidth="1"/>
    <col min="9224" max="9224" width="8.875" style="184" customWidth="1"/>
    <col min="9225" max="9225" width="10.125" style="184" customWidth="1"/>
    <col min="9226" max="9226" width="9.75" style="184" customWidth="1"/>
    <col min="9227" max="9227" width="10.125" style="184" customWidth="1"/>
    <col min="9228" max="9228" width="8.75" style="184" customWidth="1"/>
    <col min="9229" max="9472" width="9" style="184"/>
    <col min="9473" max="9473" width="6.25" style="184" customWidth="1"/>
    <col min="9474" max="9474" width="14.875" style="184" customWidth="1"/>
    <col min="9475" max="9475" width="29.75" style="184" customWidth="1"/>
    <col min="9476" max="9476" width="5.5" style="184" customWidth="1"/>
    <col min="9477" max="9477" width="5" style="184" customWidth="1"/>
    <col min="9478" max="9478" width="8.875" style="184" customWidth="1"/>
    <col min="9479" max="9479" width="10.125" style="184" customWidth="1"/>
    <col min="9480" max="9480" width="8.875" style="184" customWidth="1"/>
    <col min="9481" max="9481" width="10.125" style="184" customWidth="1"/>
    <col min="9482" max="9482" width="9.75" style="184" customWidth="1"/>
    <col min="9483" max="9483" width="10.125" style="184" customWidth="1"/>
    <col min="9484" max="9484" width="8.75" style="184" customWidth="1"/>
    <col min="9485" max="9728" width="9" style="184"/>
    <col min="9729" max="9729" width="6.25" style="184" customWidth="1"/>
    <col min="9730" max="9730" width="14.875" style="184" customWidth="1"/>
    <col min="9731" max="9731" width="29.75" style="184" customWidth="1"/>
    <col min="9732" max="9732" width="5.5" style="184" customWidth="1"/>
    <col min="9733" max="9733" width="5" style="184" customWidth="1"/>
    <col min="9734" max="9734" width="8.875" style="184" customWidth="1"/>
    <col min="9735" max="9735" width="10.125" style="184" customWidth="1"/>
    <col min="9736" max="9736" width="8.875" style="184" customWidth="1"/>
    <col min="9737" max="9737" width="10.125" style="184" customWidth="1"/>
    <col min="9738" max="9738" width="9.75" style="184" customWidth="1"/>
    <col min="9739" max="9739" width="10.125" style="184" customWidth="1"/>
    <col min="9740" max="9740" width="8.75" style="184" customWidth="1"/>
    <col min="9741" max="9984" width="9" style="184"/>
    <col min="9985" max="9985" width="6.25" style="184" customWidth="1"/>
    <col min="9986" max="9986" width="14.875" style="184" customWidth="1"/>
    <col min="9987" max="9987" width="29.75" style="184" customWidth="1"/>
    <col min="9988" max="9988" width="5.5" style="184" customWidth="1"/>
    <col min="9989" max="9989" width="5" style="184" customWidth="1"/>
    <col min="9990" max="9990" width="8.875" style="184" customWidth="1"/>
    <col min="9991" max="9991" width="10.125" style="184" customWidth="1"/>
    <col min="9992" max="9992" width="8.875" style="184" customWidth="1"/>
    <col min="9993" max="9993" width="10.125" style="184" customWidth="1"/>
    <col min="9994" max="9994" width="9.75" style="184" customWidth="1"/>
    <col min="9995" max="9995" width="10.125" style="184" customWidth="1"/>
    <col min="9996" max="9996" width="8.75" style="184" customWidth="1"/>
    <col min="9997" max="10240" width="9" style="184"/>
    <col min="10241" max="10241" width="6.25" style="184" customWidth="1"/>
    <col min="10242" max="10242" width="14.875" style="184" customWidth="1"/>
    <col min="10243" max="10243" width="29.75" style="184" customWidth="1"/>
    <col min="10244" max="10244" width="5.5" style="184" customWidth="1"/>
    <col min="10245" max="10245" width="5" style="184" customWidth="1"/>
    <col min="10246" max="10246" width="8.875" style="184" customWidth="1"/>
    <col min="10247" max="10247" width="10.125" style="184" customWidth="1"/>
    <col min="10248" max="10248" width="8.875" style="184" customWidth="1"/>
    <col min="10249" max="10249" width="10.125" style="184" customWidth="1"/>
    <col min="10250" max="10250" width="9.75" style="184" customWidth="1"/>
    <col min="10251" max="10251" width="10.125" style="184" customWidth="1"/>
    <col min="10252" max="10252" width="8.75" style="184" customWidth="1"/>
    <col min="10253" max="10496" width="9" style="184"/>
    <col min="10497" max="10497" width="6.25" style="184" customWidth="1"/>
    <col min="10498" max="10498" width="14.875" style="184" customWidth="1"/>
    <col min="10499" max="10499" width="29.75" style="184" customWidth="1"/>
    <col min="10500" max="10500" width="5.5" style="184" customWidth="1"/>
    <col min="10501" max="10501" width="5" style="184" customWidth="1"/>
    <col min="10502" max="10502" width="8.875" style="184" customWidth="1"/>
    <col min="10503" max="10503" width="10.125" style="184" customWidth="1"/>
    <col min="10504" max="10504" width="8.875" style="184" customWidth="1"/>
    <col min="10505" max="10505" width="10.125" style="184" customWidth="1"/>
    <col min="10506" max="10506" width="9.75" style="184" customWidth="1"/>
    <col min="10507" max="10507" width="10.125" style="184" customWidth="1"/>
    <col min="10508" max="10508" width="8.75" style="184" customWidth="1"/>
    <col min="10509" max="10752" width="9" style="184"/>
    <col min="10753" max="10753" width="6.25" style="184" customWidth="1"/>
    <col min="10754" max="10754" width="14.875" style="184" customWidth="1"/>
    <col min="10755" max="10755" width="29.75" style="184" customWidth="1"/>
    <col min="10756" max="10756" width="5.5" style="184" customWidth="1"/>
    <col min="10757" max="10757" width="5" style="184" customWidth="1"/>
    <col min="10758" max="10758" width="8.875" style="184" customWidth="1"/>
    <col min="10759" max="10759" width="10.125" style="184" customWidth="1"/>
    <col min="10760" max="10760" width="8.875" style="184" customWidth="1"/>
    <col min="10761" max="10761" width="10.125" style="184" customWidth="1"/>
    <col min="10762" max="10762" width="9.75" style="184" customWidth="1"/>
    <col min="10763" max="10763" width="10.125" style="184" customWidth="1"/>
    <col min="10764" max="10764" width="8.75" style="184" customWidth="1"/>
    <col min="10765" max="11008" width="9" style="184"/>
    <col min="11009" max="11009" width="6.25" style="184" customWidth="1"/>
    <col min="11010" max="11010" width="14.875" style="184" customWidth="1"/>
    <col min="11011" max="11011" width="29.75" style="184" customWidth="1"/>
    <col min="11012" max="11012" width="5.5" style="184" customWidth="1"/>
    <col min="11013" max="11013" width="5" style="184" customWidth="1"/>
    <col min="11014" max="11014" width="8.875" style="184" customWidth="1"/>
    <col min="11015" max="11015" width="10.125" style="184" customWidth="1"/>
    <col min="11016" max="11016" width="8.875" style="184" customWidth="1"/>
    <col min="11017" max="11017" width="10.125" style="184" customWidth="1"/>
    <col min="11018" max="11018" width="9.75" style="184" customWidth="1"/>
    <col min="11019" max="11019" width="10.125" style="184" customWidth="1"/>
    <col min="11020" max="11020" width="8.75" style="184" customWidth="1"/>
    <col min="11021" max="11264" width="9" style="184"/>
    <col min="11265" max="11265" width="6.25" style="184" customWidth="1"/>
    <col min="11266" max="11266" width="14.875" style="184" customWidth="1"/>
    <col min="11267" max="11267" width="29.75" style="184" customWidth="1"/>
    <col min="11268" max="11268" width="5.5" style="184" customWidth="1"/>
    <col min="11269" max="11269" width="5" style="184" customWidth="1"/>
    <col min="11270" max="11270" width="8.875" style="184" customWidth="1"/>
    <col min="11271" max="11271" width="10.125" style="184" customWidth="1"/>
    <col min="11272" max="11272" width="8.875" style="184" customWidth="1"/>
    <col min="11273" max="11273" width="10.125" style="184" customWidth="1"/>
    <col min="11274" max="11274" width="9.75" style="184" customWidth="1"/>
    <col min="11275" max="11275" width="10.125" style="184" customWidth="1"/>
    <col min="11276" max="11276" width="8.75" style="184" customWidth="1"/>
    <col min="11277" max="11520" width="9" style="184"/>
    <col min="11521" max="11521" width="6.25" style="184" customWidth="1"/>
    <col min="11522" max="11522" width="14.875" style="184" customWidth="1"/>
    <col min="11523" max="11523" width="29.75" style="184" customWidth="1"/>
    <col min="11524" max="11524" width="5.5" style="184" customWidth="1"/>
    <col min="11525" max="11525" width="5" style="184" customWidth="1"/>
    <col min="11526" max="11526" width="8.875" style="184" customWidth="1"/>
    <col min="11527" max="11527" width="10.125" style="184" customWidth="1"/>
    <col min="11528" max="11528" width="8.875" style="184" customWidth="1"/>
    <col min="11529" max="11529" width="10.125" style="184" customWidth="1"/>
    <col min="11530" max="11530" width="9.75" style="184" customWidth="1"/>
    <col min="11531" max="11531" width="10.125" style="184" customWidth="1"/>
    <col min="11532" max="11532" width="8.75" style="184" customWidth="1"/>
    <col min="11533" max="11776" width="9" style="184"/>
    <col min="11777" max="11777" width="6.25" style="184" customWidth="1"/>
    <col min="11778" max="11778" width="14.875" style="184" customWidth="1"/>
    <col min="11779" max="11779" width="29.75" style="184" customWidth="1"/>
    <col min="11780" max="11780" width="5.5" style="184" customWidth="1"/>
    <col min="11781" max="11781" width="5" style="184" customWidth="1"/>
    <col min="11782" max="11782" width="8.875" style="184" customWidth="1"/>
    <col min="11783" max="11783" width="10.125" style="184" customWidth="1"/>
    <col min="11784" max="11784" width="8.875" style="184" customWidth="1"/>
    <col min="11785" max="11785" width="10.125" style="184" customWidth="1"/>
    <col min="11786" max="11786" width="9.75" style="184" customWidth="1"/>
    <col min="11787" max="11787" width="10.125" style="184" customWidth="1"/>
    <col min="11788" max="11788" width="8.75" style="184" customWidth="1"/>
    <col min="11789" max="12032" width="9" style="184"/>
    <col min="12033" max="12033" width="6.25" style="184" customWidth="1"/>
    <col min="12034" max="12034" width="14.875" style="184" customWidth="1"/>
    <col min="12035" max="12035" width="29.75" style="184" customWidth="1"/>
    <col min="12036" max="12036" width="5.5" style="184" customWidth="1"/>
    <col min="12037" max="12037" width="5" style="184" customWidth="1"/>
    <col min="12038" max="12038" width="8.875" style="184" customWidth="1"/>
    <col min="12039" max="12039" width="10.125" style="184" customWidth="1"/>
    <col min="12040" max="12040" width="8.875" style="184" customWidth="1"/>
    <col min="12041" max="12041" width="10.125" style="184" customWidth="1"/>
    <col min="12042" max="12042" width="9.75" style="184" customWidth="1"/>
    <col min="12043" max="12043" width="10.125" style="184" customWidth="1"/>
    <col min="12044" max="12044" width="8.75" style="184" customWidth="1"/>
    <col min="12045" max="12288" width="9" style="184"/>
    <col min="12289" max="12289" width="6.25" style="184" customWidth="1"/>
    <col min="12290" max="12290" width="14.875" style="184" customWidth="1"/>
    <col min="12291" max="12291" width="29.75" style="184" customWidth="1"/>
    <col min="12292" max="12292" width="5.5" style="184" customWidth="1"/>
    <col min="12293" max="12293" width="5" style="184" customWidth="1"/>
    <col min="12294" max="12294" width="8.875" style="184" customWidth="1"/>
    <col min="12295" max="12295" width="10.125" style="184" customWidth="1"/>
    <col min="12296" max="12296" width="8.875" style="184" customWidth="1"/>
    <col min="12297" max="12297" width="10.125" style="184" customWidth="1"/>
    <col min="12298" max="12298" width="9.75" style="184" customWidth="1"/>
    <col min="12299" max="12299" width="10.125" style="184" customWidth="1"/>
    <col min="12300" max="12300" width="8.75" style="184" customWidth="1"/>
    <col min="12301" max="12544" width="9" style="184"/>
    <col min="12545" max="12545" width="6.25" style="184" customWidth="1"/>
    <col min="12546" max="12546" width="14.875" style="184" customWidth="1"/>
    <col min="12547" max="12547" width="29.75" style="184" customWidth="1"/>
    <col min="12548" max="12548" width="5.5" style="184" customWidth="1"/>
    <col min="12549" max="12549" width="5" style="184" customWidth="1"/>
    <col min="12550" max="12550" width="8.875" style="184" customWidth="1"/>
    <col min="12551" max="12551" width="10.125" style="184" customWidth="1"/>
    <col min="12552" max="12552" width="8.875" style="184" customWidth="1"/>
    <col min="12553" max="12553" width="10.125" style="184" customWidth="1"/>
    <col min="12554" max="12554" width="9.75" style="184" customWidth="1"/>
    <col min="12555" max="12555" width="10.125" style="184" customWidth="1"/>
    <col min="12556" max="12556" width="8.75" style="184" customWidth="1"/>
    <col min="12557" max="12800" width="9" style="184"/>
    <col min="12801" max="12801" width="6.25" style="184" customWidth="1"/>
    <col min="12802" max="12802" width="14.875" style="184" customWidth="1"/>
    <col min="12803" max="12803" width="29.75" style="184" customWidth="1"/>
    <col min="12804" max="12804" width="5.5" style="184" customWidth="1"/>
    <col min="12805" max="12805" width="5" style="184" customWidth="1"/>
    <col min="12806" max="12806" width="8.875" style="184" customWidth="1"/>
    <col min="12807" max="12807" width="10.125" style="184" customWidth="1"/>
    <col min="12808" max="12808" width="8.875" style="184" customWidth="1"/>
    <col min="12809" max="12809" width="10.125" style="184" customWidth="1"/>
    <col min="12810" max="12810" width="9.75" style="184" customWidth="1"/>
    <col min="12811" max="12811" width="10.125" style="184" customWidth="1"/>
    <col min="12812" max="12812" width="8.75" style="184" customWidth="1"/>
    <col min="12813" max="13056" width="9" style="184"/>
    <col min="13057" max="13057" width="6.25" style="184" customWidth="1"/>
    <col min="13058" max="13058" width="14.875" style="184" customWidth="1"/>
    <col min="13059" max="13059" width="29.75" style="184" customWidth="1"/>
    <col min="13060" max="13060" width="5.5" style="184" customWidth="1"/>
    <col min="13061" max="13061" width="5" style="184" customWidth="1"/>
    <col min="13062" max="13062" width="8.875" style="184" customWidth="1"/>
    <col min="13063" max="13063" width="10.125" style="184" customWidth="1"/>
    <col min="13064" max="13064" width="8.875" style="184" customWidth="1"/>
    <col min="13065" max="13065" width="10.125" style="184" customWidth="1"/>
    <col min="13066" max="13066" width="9.75" style="184" customWidth="1"/>
    <col min="13067" max="13067" width="10.125" style="184" customWidth="1"/>
    <col min="13068" max="13068" width="8.75" style="184" customWidth="1"/>
    <col min="13069" max="13312" width="9" style="184"/>
    <col min="13313" max="13313" width="6.25" style="184" customWidth="1"/>
    <col min="13314" max="13314" width="14.875" style="184" customWidth="1"/>
    <col min="13315" max="13315" width="29.75" style="184" customWidth="1"/>
    <col min="13316" max="13316" width="5.5" style="184" customWidth="1"/>
    <col min="13317" max="13317" width="5" style="184" customWidth="1"/>
    <col min="13318" max="13318" width="8.875" style="184" customWidth="1"/>
    <col min="13319" max="13319" width="10.125" style="184" customWidth="1"/>
    <col min="13320" max="13320" width="8.875" style="184" customWidth="1"/>
    <col min="13321" max="13321" width="10.125" style="184" customWidth="1"/>
    <col min="13322" max="13322" width="9.75" style="184" customWidth="1"/>
    <col min="13323" max="13323" width="10.125" style="184" customWidth="1"/>
    <col min="13324" max="13324" width="8.75" style="184" customWidth="1"/>
    <col min="13325" max="13568" width="9" style="184"/>
    <col min="13569" max="13569" width="6.25" style="184" customWidth="1"/>
    <col min="13570" max="13570" width="14.875" style="184" customWidth="1"/>
    <col min="13571" max="13571" width="29.75" style="184" customWidth="1"/>
    <col min="13572" max="13572" width="5.5" style="184" customWidth="1"/>
    <col min="13573" max="13573" width="5" style="184" customWidth="1"/>
    <col min="13574" max="13574" width="8.875" style="184" customWidth="1"/>
    <col min="13575" max="13575" width="10.125" style="184" customWidth="1"/>
    <col min="13576" max="13576" width="8.875" style="184" customWidth="1"/>
    <col min="13577" max="13577" width="10.125" style="184" customWidth="1"/>
    <col min="13578" max="13578" width="9.75" style="184" customWidth="1"/>
    <col min="13579" max="13579" width="10.125" style="184" customWidth="1"/>
    <col min="13580" max="13580" width="8.75" style="184" customWidth="1"/>
    <col min="13581" max="13824" width="9" style="184"/>
    <col min="13825" max="13825" width="6.25" style="184" customWidth="1"/>
    <col min="13826" max="13826" width="14.875" style="184" customWidth="1"/>
    <col min="13827" max="13827" width="29.75" style="184" customWidth="1"/>
    <col min="13828" max="13828" width="5.5" style="184" customWidth="1"/>
    <col min="13829" max="13829" width="5" style="184" customWidth="1"/>
    <col min="13830" max="13830" width="8.875" style="184" customWidth="1"/>
    <col min="13831" max="13831" width="10.125" style="184" customWidth="1"/>
    <col min="13832" max="13832" width="8.875" style="184" customWidth="1"/>
    <col min="13833" max="13833" width="10.125" style="184" customWidth="1"/>
    <col min="13834" max="13834" width="9.75" style="184" customWidth="1"/>
    <col min="13835" max="13835" width="10.125" style="184" customWidth="1"/>
    <col min="13836" max="13836" width="8.75" style="184" customWidth="1"/>
    <col min="13837" max="14080" width="9" style="184"/>
    <col min="14081" max="14081" width="6.25" style="184" customWidth="1"/>
    <col min="14082" max="14082" width="14.875" style="184" customWidth="1"/>
    <col min="14083" max="14083" width="29.75" style="184" customWidth="1"/>
    <col min="14084" max="14084" width="5.5" style="184" customWidth="1"/>
    <col min="14085" max="14085" width="5" style="184" customWidth="1"/>
    <col min="14086" max="14086" width="8.875" style="184" customWidth="1"/>
    <col min="14087" max="14087" width="10.125" style="184" customWidth="1"/>
    <col min="14088" max="14088" width="8.875" style="184" customWidth="1"/>
    <col min="14089" max="14089" width="10.125" style="184" customWidth="1"/>
    <col min="14090" max="14090" width="9.75" style="184" customWidth="1"/>
    <col min="14091" max="14091" width="10.125" style="184" customWidth="1"/>
    <col min="14092" max="14092" width="8.75" style="184" customWidth="1"/>
    <col min="14093" max="14336" width="9" style="184"/>
    <col min="14337" max="14337" width="6.25" style="184" customWidth="1"/>
    <col min="14338" max="14338" width="14.875" style="184" customWidth="1"/>
    <col min="14339" max="14339" width="29.75" style="184" customWidth="1"/>
    <col min="14340" max="14340" width="5.5" style="184" customWidth="1"/>
    <col min="14341" max="14341" width="5" style="184" customWidth="1"/>
    <col min="14342" max="14342" width="8.875" style="184" customWidth="1"/>
    <col min="14343" max="14343" width="10.125" style="184" customWidth="1"/>
    <col min="14344" max="14344" width="8.875" style="184" customWidth="1"/>
    <col min="14345" max="14345" width="10.125" style="184" customWidth="1"/>
    <col min="14346" max="14346" width="9.75" style="184" customWidth="1"/>
    <col min="14347" max="14347" width="10.125" style="184" customWidth="1"/>
    <col min="14348" max="14348" width="8.75" style="184" customWidth="1"/>
    <col min="14349" max="14592" width="9" style="184"/>
    <col min="14593" max="14593" width="6.25" style="184" customWidth="1"/>
    <col min="14594" max="14594" width="14.875" style="184" customWidth="1"/>
    <col min="14595" max="14595" width="29.75" style="184" customWidth="1"/>
    <col min="14596" max="14596" width="5.5" style="184" customWidth="1"/>
    <col min="14597" max="14597" width="5" style="184" customWidth="1"/>
    <col min="14598" max="14598" width="8.875" style="184" customWidth="1"/>
    <col min="14599" max="14599" width="10.125" style="184" customWidth="1"/>
    <col min="14600" max="14600" width="8.875" style="184" customWidth="1"/>
    <col min="14601" max="14601" width="10.125" style="184" customWidth="1"/>
    <col min="14602" max="14602" width="9.75" style="184" customWidth="1"/>
    <col min="14603" max="14603" width="10.125" style="184" customWidth="1"/>
    <col min="14604" max="14604" width="8.75" style="184" customWidth="1"/>
    <col min="14605" max="14848" width="9" style="184"/>
    <col min="14849" max="14849" width="6.25" style="184" customWidth="1"/>
    <col min="14850" max="14850" width="14.875" style="184" customWidth="1"/>
    <col min="14851" max="14851" width="29.75" style="184" customWidth="1"/>
    <col min="14852" max="14852" width="5.5" style="184" customWidth="1"/>
    <col min="14853" max="14853" width="5" style="184" customWidth="1"/>
    <col min="14854" max="14854" width="8.875" style="184" customWidth="1"/>
    <col min="14855" max="14855" width="10.125" style="184" customWidth="1"/>
    <col min="14856" max="14856" width="8.875" style="184" customWidth="1"/>
    <col min="14857" max="14857" width="10.125" style="184" customWidth="1"/>
    <col min="14858" max="14858" width="9.75" style="184" customWidth="1"/>
    <col min="14859" max="14859" width="10.125" style="184" customWidth="1"/>
    <col min="14860" max="14860" width="8.75" style="184" customWidth="1"/>
    <col min="14861" max="15104" width="9" style="184"/>
    <col min="15105" max="15105" width="6.25" style="184" customWidth="1"/>
    <col min="15106" max="15106" width="14.875" style="184" customWidth="1"/>
    <col min="15107" max="15107" width="29.75" style="184" customWidth="1"/>
    <col min="15108" max="15108" width="5.5" style="184" customWidth="1"/>
    <col min="15109" max="15109" width="5" style="184" customWidth="1"/>
    <col min="15110" max="15110" width="8.875" style="184" customWidth="1"/>
    <col min="15111" max="15111" width="10.125" style="184" customWidth="1"/>
    <col min="15112" max="15112" width="8.875" style="184" customWidth="1"/>
    <col min="15113" max="15113" width="10.125" style="184" customWidth="1"/>
    <col min="15114" max="15114" width="9.75" style="184" customWidth="1"/>
    <col min="15115" max="15115" width="10.125" style="184" customWidth="1"/>
    <col min="15116" max="15116" width="8.75" style="184" customWidth="1"/>
    <col min="15117" max="15360" width="9" style="184"/>
    <col min="15361" max="15361" width="6.25" style="184" customWidth="1"/>
    <col min="15362" max="15362" width="14.875" style="184" customWidth="1"/>
    <col min="15363" max="15363" width="29.75" style="184" customWidth="1"/>
    <col min="15364" max="15364" width="5.5" style="184" customWidth="1"/>
    <col min="15365" max="15365" width="5" style="184" customWidth="1"/>
    <col min="15366" max="15366" width="8.875" style="184" customWidth="1"/>
    <col min="15367" max="15367" width="10.125" style="184" customWidth="1"/>
    <col min="15368" max="15368" width="8.875" style="184" customWidth="1"/>
    <col min="15369" max="15369" width="10.125" style="184" customWidth="1"/>
    <col min="15370" max="15370" width="9.75" style="184" customWidth="1"/>
    <col min="15371" max="15371" width="10.125" style="184" customWidth="1"/>
    <col min="15372" max="15372" width="8.75" style="184" customWidth="1"/>
    <col min="15373" max="15616" width="9" style="184"/>
    <col min="15617" max="15617" width="6.25" style="184" customWidth="1"/>
    <col min="15618" max="15618" width="14.875" style="184" customWidth="1"/>
    <col min="15619" max="15619" width="29.75" style="184" customWidth="1"/>
    <col min="15620" max="15620" width="5.5" style="184" customWidth="1"/>
    <col min="15621" max="15621" width="5" style="184" customWidth="1"/>
    <col min="15622" max="15622" width="8.875" style="184" customWidth="1"/>
    <col min="15623" max="15623" width="10.125" style="184" customWidth="1"/>
    <col min="15624" max="15624" width="8.875" style="184" customWidth="1"/>
    <col min="15625" max="15625" width="10.125" style="184" customWidth="1"/>
    <col min="15626" max="15626" width="9.75" style="184" customWidth="1"/>
    <col min="15627" max="15627" width="10.125" style="184" customWidth="1"/>
    <col min="15628" max="15628" width="8.75" style="184" customWidth="1"/>
    <col min="15629" max="15872" width="9" style="184"/>
    <col min="15873" max="15873" width="6.25" style="184" customWidth="1"/>
    <col min="15874" max="15874" width="14.875" style="184" customWidth="1"/>
    <col min="15875" max="15875" width="29.75" style="184" customWidth="1"/>
    <col min="15876" max="15876" width="5.5" style="184" customWidth="1"/>
    <col min="15877" max="15877" width="5" style="184" customWidth="1"/>
    <col min="15878" max="15878" width="8.875" style="184" customWidth="1"/>
    <col min="15879" max="15879" width="10.125" style="184" customWidth="1"/>
    <col min="15880" max="15880" width="8.875" style="184" customWidth="1"/>
    <col min="15881" max="15881" width="10.125" style="184" customWidth="1"/>
    <col min="15882" max="15882" width="9.75" style="184" customWidth="1"/>
    <col min="15883" max="15883" width="10.125" style="184" customWidth="1"/>
    <col min="15884" max="15884" width="8.75" style="184" customWidth="1"/>
    <col min="15885" max="16128" width="9" style="184"/>
    <col min="16129" max="16129" width="6.25" style="184" customWidth="1"/>
    <col min="16130" max="16130" width="14.875" style="184" customWidth="1"/>
    <col min="16131" max="16131" width="29.75" style="184" customWidth="1"/>
    <col min="16132" max="16132" width="5.5" style="184" customWidth="1"/>
    <col min="16133" max="16133" width="5" style="184" customWidth="1"/>
    <col min="16134" max="16134" width="8.875" style="184" customWidth="1"/>
    <col min="16135" max="16135" width="10.125" style="184" customWidth="1"/>
    <col min="16136" max="16136" width="8.875" style="184" customWidth="1"/>
    <col min="16137" max="16137" width="10.125" style="184" customWidth="1"/>
    <col min="16138" max="16138" width="9.75" style="184" customWidth="1"/>
    <col min="16139" max="16139" width="10.125" style="184" customWidth="1"/>
    <col min="16140" max="16140" width="8.75" style="184" customWidth="1"/>
    <col min="16141" max="16384" width="9" style="184"/>
  </cols>
  <sheetData>
    <row r="1" spans="1:13" ht="20.25" customHeight="1">
      <c r="A1" s="491" t="s">
        <v>469</v>
      </c>
      <c r="B1" s="491" t="s">
        <v>470</v>
      </c>
      <c r="C1" s="493" t="s">
        <v>471</v>
      </c>
      <c r="D1" s="489" t="s">
        <v>472</v>
      </c>
      <c r="E1" s="489" t="s">
        <v>473</v>
      </c>
      <c r="F1" s="489" t="s">
        <v>474</v>
      </c>
      <c r="G1" s="489"/>
      <c r="H1" s="489" t="s">
        <v>475</v>
      </c>
      <c r="I1" s="489"/>
      <c r="J1" s="489" t="s">
        <v>476</v>
      </c>
      <c r="K1" s="489"/>
      <c r="L1" s="489" t="s">
        <v>477</v>
      </c>
    </row>
    <row r="2" spans="1:13" ht="29.25" customHeight="1" thickBot="1">
      <c r="A2" s="492"/>
      <c r="B2" s="492"/>
      <c r="C2" s="494"/>
      <c r="D2" s="490"/>
      <c r="E2" s="490"/>
      <c r="F2" s="248" t="s">
        <v>478</v>
      </c>
      <c r="G2" s="248" t="s">
        <v>479</v>
      </c>
      <c r="H2" s="248" t="s">
        <v>478</v>
      </c>
      <c r="I2" s="248" t="s">
        <v>479</v>
      </c>
      <c r="J2" s="248" t="s">
        <v>478</v>
      </c>
      <c r="K2" s="248" t="s">
        <v>479</v>
      </c>
      <c r="L2" s="490"/>
    </row>
    <row r="3" spans="1:13" ht="3" customHeight="1" thickTop="1" thickBot="1">
      <c r="A3" s="241"/>
      <c r="B3" s="242"/>
      <c r="C3" s="254"/>
      <c r="D3" s="244"/>
      <c r="E3" s="244"/>
      <c r="F3" s="244"/>
      <c r="G3" s="244"/>
      <c r="H3" s="244"/>
      <c r="I3" s="244"/>
      <c r="J3" s="244"/>
      <c r="K3" s="244"/>
      <c r="L3" s="247"/>
      <c r="M3" s="178"/>
    </row>
    <row r="4" spans="1:13" ht="17.25" thickTop="1">
      <c r="A4" s="249" t="s">
        <v>480</v>
      </c>
      <c r="B4" s="250" t="str">
        <f>VLOOKUP($A4,'4.건축_산출근거표'!$A$4:$L$711,2,FALSE)</f>
        <v>현장정리</v>
      </c>
      <c r="C4" s="251" t="str">
        <f>VLOOKUP($A4,'4.건축_산출근거표'!$A$4:$L$711,3,FALSE)</f>
        <v>콘크리트 외</v>
      </c>
      <c r="D4" s="252" t="str">
        <f>VLOOKUP($A4,'4.건축_산출근거표'!$A$4:$L$711,4,FALSE)</f>
        <v>M2</v>
      </c>
      <c r="E4" s="252">
        <f>VLOOKUP($A4,'4.건축_산출근거표'!$A$4:$L$711,5,FALSE)</f>
        <v>1</v>
      </c>
      <c r="F4" s="252"/>
      <c r="G4" s="252">
        <f>VLOOKUP($A4,'4.건축_산출근거표'!$A$4:$L$711,7,FALSE)</f>
        <v>0</v>
      </c>
      <c r="H4" s="252"/>
      <c r="I4" s="252">
        <f>VLOOKUP($A4,'4.건축_산출근거표'!$A$4:$L$711,9,FALSE)</f>
        <v>12582.943499999999</v>
      </c>
      <c r="J4" s="252"/>
      <c r="K4" s="252">
        <f>VLOOKUP($A4,'4.건축_산출근거표'!$A$4:$L$711,11,FALSE)</f>
        <v>12582.943499999999</v>
      </c>
      <c r="L4" s="253"/>
    </row>
    <row r="5" spans="1:13">
      <c r="A5" s="200" t="s">
        <v>481</v>
      </c>
      <c r="B5" s="208" t="str">
        <f>VLOOKUP($A5,'4.건축_산출근거표'!$A$4:$L$711,2,FALSE)</f>
        <v>현장보양</v>
      </c>
      <c r="C5" s="227" t="str">
        <f>VLOOKUP($A5,'4.건축_산출근거표'!$A$4:$L$711,3,FALSE)</f>
        <v>바닥 보양</v>
      </c>
      <c r="D5" s="205" t="str">
        <f>VLOOKUP($A5,'4.건축_산출근거표'!$A$4:$L$711,4,FALSE)</f>
        <v>M2</v>
      </c>
      <c r="E5" s="205">
        <f>VLOOKUP($A5,'4.건축_산출근거표'!$A$4:$L$711,5,FALSE)</f>
        <v>1</v>
      </c>
      <c r="F5" s="205"/>
      <c r="G5" s="205">
        <f>VLOOKUP($A5,'4.건축_산출근거표'!$A$4:$L$711,7,FALSE)</f>
        <v>0</v>
      </c>
      <c r="H5" s="205"/>
      <c r="I5" s="205">
        <f>VLOOKUP($A5,'4.건축_산출근거표'!$A$4:$L$711,9,FALSE)</f>
        <v>3521.4257999999995</v>
      </c>
      <c r="J5" s="205"/>
      <c r="K5" s="205">
        <f>VLOOKUP($A5,'4.건축_산출근거표'!$A$4:$L$711,11,FALSE)</f>
        <v>3521.4257999999995</v>
      </c>
      <c r="L5" s="206"/>
    </row>
    <row r="6" spans="1:13">
      <c r="A6" s="200" t="s">
        <v>482</v>
      </c>
      <c r="B6" s="208" t="str">
        <f>VLOOKUP($A6,'4.건축_산출근거표'!$A$4:$L$711,2,FALSE)</f>
        <v>이동식 비계 설치</v>
      </c>
      <c r="C6" s="227">
        <f>VLOOKUP($A6,'4.건축_산출근거표'!$A$4:$L$711,3,FALSE)</f>
        <v>0</v>
      </c>
      <c r="D6" s="205" t="str">
        <f>VLOOKUP($A6,'4.건축_산출근거표'!$A$4:$L$711,4,FALSE)</f>
        <v>대</v>
      </c>
      <c r="E6" s="205">
        <f>VLOOKUP($A6,'4.건축_산출근거표'!$A$4:$L$711,5,FALSE)</f>
        <v>1</v>
      </c>
      <c r="F6" s="205"/>
      <c r="G6" s="205">
        <f>VLOOKUP($A6,'4.건축_산출근거표'!$A$4:$L$711,7,FALSE)</f>
        <v>282870</v>
      </c>
      <c r="H6" s="205"/>
      <c r="I6" s="205">
        <f>VLOOKUP($A6,'4.건축_산출근거표'!$A$4:$L$711,9,FALSE)</f>
        <v>4402.5877099999998</v>
      </c>
      <c r="J6" s="205"/>
      <c r="K6" s="205">
        <f>VLOOKUP($A6,'4.건축_산출근거표'!$A$4:$L$711,11,FALSE)</f>
        <v>287272.58770999999</v>
      </c>
      <c r="L6" s="206"/>
    </row>
    <row r="7" spans="1:13">
      <c r="A7" s="200" t="s">
        <v>483</v>
      </c>
      <c r="B7" s="208" t="str">
        <f>VLOOKUP($A7,'4.건축_산출근거표'!$A$4:$L$711,2,FALSE)</f>
        <v>양면벽체 철거</v>
      </c>
      <c r="C7" s="227">
        <f>VLOOKUP($A7,'4.건축_산출근거표'!$A$4:$L$711,3,FALSE)</f>
        <v>0</v>
      </c>
      <c r="D7" s="205" t="str">
        <f>VLOOKUP($A7,'4.건축_산출근거표'!$A$4:$L$711,4,FALSE)</f>
        <v>M2</v>
      </c>
      <c r="E7" s="205">
        <f>VLOOKUP($A7,'4.건축_산출근거표'!$A$4:$L$711,5,FALSE)</f>
        <v>1</v>
      </c>
      <c r="F7" s="205"/>
      <c r="G7" s="205">
        <f>VLOOKUP($A7,'4.건축_산출근거표'!$A$4:$L$711,7,FALSE)</f>
        <v>0</v>
      </c>
      <c r="H7" s="205"/>
      <c r="I7" s="205">
        <f>VLOOKUP($A7,'4.건축_산출근거표'!$A$4:$L$711,9,FALSE)</f>
        <v>20965.5779</v>
      </c>
      <c r="J7" s="205"/>
      <c r="K7" s="205">
        <f>VLOOKUP($A7,'4.건축_산출근거표'!$A$4:$L$711,11,FALSE)</f>
        <v>20965.5779</v>
      </c>
      <c r="L7" s="206"/>
    </row>
    <row r="8" spans="1:13">
      <c r="A8" s="200" t="s">
        <v>484</v>
      </c>
      <c r="B8" s="208" t="str">
        <f>VLOOKUP($A8,'4.건축_산출근거표'!$A$4:$L$711,2,FALSE)</f>
        <v>단면벽체 철거</v>
      </c>
      <c r="C8" s="227">
        <f>VLOOKUP($A8,'4.건축_산출근거표'!$A$4:$L$711,3,FALSE)</f>
        <v>0</v>
      </c>
      <c r="D8" s="205" t="str">
        <f>VLOOKUP($A8,'4.건축_산출근거표'!$A$4:$L$711,4,FALSE)</f>
        <v>M2</v>
      </c>
      <c r="E8" s="205">
        <f>VLOOKUP($A8,'4.건축_산출근거표'!$A$4:$L$711,5,FALSE)</f>
        <v>1</v>
      </c>
      <c r="F8" s="205"/>
      <c r="G8" s="205">
        <f>VLOOKUP($A8,'4.건축_산출근거표'!$A$4:$L$711,7,FALSE)</f>
        <v>0</v>
      </c>
      <c r="H8" s="205"/>
      <c r="I8" s="205">
        <f>VLOOKUP($A8,'4.건축_산출근거표'!$A$4:$L$711,9,FALSE)</f>
        <v>15262.509099999997</v>
      </c>
      <c r="J8" s="205"/>
      <c r="K8" s="205">
        <f>VLOOKUP($A8,'4.건축_산출근거표'!$A$4:$L$711,11,FALSE)</f>
        <v>15262.509099999997</v>
      </c>
      <c r="L8" s="206"/>
    </row>
    <row r="9" spans="1:13">
      <c r="A9" s="200" t="s">
        <v>485</v>
      </c>
      <c r="B9" s="208" t="str">
        <f>VLOOKUP($A9,'4.건축_산출근거표'!$A$4:$L$711,2,FALSE)</f>
        <v>기존 문 철거</v>
      </c>
      <c r="C9" s="227">
        <f>VLOOKUP($A9,'4.건축_산출근거표'!$A$4:$L$711,3,FALSE)</f>
        <v>0</v>
      </c>
      <c r="D9" s="205" t="str">
        <f>VLOOKUP($A9,'4.건축_산출근거표'!$A$4:$L$711,4,FALSE)</f>
        <v>SET</v>
      </c>
      <c r="E9" s="205">
        <f>VLOOKUP($A9,'4.건축_산출근거표'!$A$4:$L$711,5,FALSE)</f>
        <v>1</v>
      </c>
      <c r="F9" s="205"/>
      <c r="G9" s="205">
        <f>VLOOKUP($A9,'4.건축_산출근거표'!$A$4:$L$711,7,FALSE)</f>
        <v>0</v>
      </c>
      <c r="H9" s="205"/>
      <c r="I9" s="205">
        <f>VLOOKUP($A9,'4.건축_산출근거표'!$A$4:$L$711,9,FALSE)</f>
        <v>58690.43</v>
      </c>
      <c r="J9" s="205"/>
      <c r="K9" s="205">
        <f>VLOOKUP($A9,'4.건축_산출근거표'!$A$4:$L$711,11,FALSE)</f>
        <v>58690.43</v>
      </c>
      <c r="L9" s="206"/>
    </row>
    <row r="10" spans="1:13">
      <c r="A10" s="200" t="s">
        <v>486</v>
      </c>
      <c r="B10" s="208" t="str">
        <f>VLOOKUP($A10,'4.건축_산출근거표'!$A$4:$L$711,2,FALSE)</f>
        <v>천장 철거</v>
      </c>
      <c r="C10" s="227">
        <f>VLOOKUP($A10,'4.건축_산출근거표'!$A$4:$L$711,3,FALSE)</f>
        <v>0</v>
      </c>
      <c r="D10" s="205" t="str">
        <f>VLOOKUP($A10,'4.건축_산출근거표'!$A$4:$L$711,4,FALSE)</f>
        <v>M2</v>
      </c>
      <c r="E10" s="205">
        <f>VLOOKUP($A10,'4.건축_산출근거표'!$A$4:$L$711,5,FALSE)</f>
        <v>1</v>
      </c>
      <c r="F10" s="205"/>
      <c r="G10" s="205">
        <f>VLOOKUP($A10,'4.건축_산출근거표'!$A$4:$L$711,7,FALSE)</f>
        <v>0</v>
      </c>
      <c r="H10" s="205"/>
      <c r="I10" s="205">
        <f>VLOOKUP($A10,'4.건축_산출근거표'!$A$4:$L$711,9,FALSE)</f>
        <v>12243.501850000001</v>
      </c>
      <c r="J10" s="205"/>
      <c r="K10" s="205">
        <f>VLOOKUP($A10,'4.건축_산출근거표'!$A$4:$L$711,11,FALSE)</f>
        <v>12243.501850000001</v>
      </c>
      <c r="L10" s="206"/>
    </row>
    <row r="11" spans="1:13">
      <c r="A11" s="200" t="s">
        <v>487</v>
      </c>
      <c r="B11" s="208" t="str">
        <f>VLOOKUP($A11,'4.건축_산출근거표'!$A$4:$L$711,2,FALSE)</f>
        <v>문자리 컷팅</v>
      </c>
      <c r="C11" s="227">
        <f>VLOOKUP($A11,'4.건축_산출근거표'!$A$4:$L$711,3,FALSE)</f>
        <v>0</v>
      </c>
      <c r="D11" s="205" t="str">
        <f>VLOOKUP($A11,'4.건축_산출근거표'!$A$4:$L$711,4,FALSE)</f>
        <v>식</v>
      </c>
      <c r="E11" s="205">
        <f>VLOOKUP($A11,'4.건축_산출근거표'!$A$4:$L$711,5,FALSE)</f>
        <v>1</v>
      </c>
      <c r="F11" s="205"/>
      <c r="G11" s="205">
        <f>VLOOKUP($A11,'4.건축_산출근거표'!$A$4:$L$711,7,FALSE)</f>
        <v>0</v>
      </c>
      <c r="H11" s="205"/>
      <c r="I11" s="205">
        <f>VLOOKUP($A11,'4.건축_산출근거표'!$A$4:$L$711,9,FALSE)</f>
        <v>208877.01660000003</v>
      </c>
      <c r="J11" s="205"/>
      <c r="K11" s="205">
        <f>VLOOKUP($A11,'4.건축_산출근거표'!$A$4:$L$711,11,FALSE)</f>
        <v>208877.01660000003</v>
      </c>
      <c r="L11" s="206"/>
    </row>
    <row r="12" spans="1:13">
      <c r="A12" s="200" t="s">
        <v>488</v>
      </c>
      <c r="B12" s="208" t="str">
        <f>VLOOKUP($A12,'4.건축_산출근거표'!$A$4:$L$711,2,FALSE)</f>
        <v>건식칸막이(방음벽체)</v>
      </c>
      <c r="C12" s="227" t="str">
        <f>VLOOKUP($A12,'4.건축_산출근거표'!$A$4:$L$711,3,FALSE)</f>
        <v>양면벽체</v>
      </c>
      <c r="D12" s="205" t="str">
        <f>VLOOKUP($A12,'4.건축_산출근거표'!$A$4:$L$711,4,FALSE)</f>
        <v>M2</v>
      </c>
      <c r="E12" s="205">
        <f>VLOOKUP($A12,'4.건축_산출근거표'!$A$4:$L$711,5,FALSE)</f>
        <v>1</v>
      </c>
      <c r="F12" s="205"/>
      <c r="G12" s="205">
        <f>VLOOKUP($A12,'4.건축_산출근거표'!$A$4:$L$711,7,FALSE)</f>
        <v>23266.055555555558</v>
      </c>
      <c r="H12" s="205"/>
      <c r="I12" s="205">
        <f>VLOOKUP($A12,'4.건축_산출근거표'!$A$4:$L$711,9,FALSE)</f>
        <v>58690.43</v>
      </c>
      <c r="J12" s="205"/>
      <c r="K12" s="205">
        <f>VLOOKUP($A12,'4.건축_산출근거표'!$A$4:$L$711,11,FALSE)</f>
        <v>81956.485555555555</v>
      </c>
      <c r="L12" s="206"/>
    </row>
    <row r="13" spans="1:13">
      <c r="A13" s="200" t="s">
        <v>489</v>
      </c>
      <c r="B13" s="208" t="str">
        <f>VLOOKUP($A13,'4.건축_산출근거표'!$A$4:$L$711,2,FALSE)</f>
        <v>건식칸막이(방음벽체)</v>
      </c>
      <c r="C13" s="227" t="str">
        <f>VLOOKUP($A13,'4.건축_산출근거표'!$A$4:$L$711,3,FALSE)</f>
        <v>단면벽체</v>
      </c>
      <c r="D13" s="205" t="str">
        <f>VLOOKUP($A13,'4.건축_산출근거표'!$A$4:$L$711,4,FALSE)</f>
        <v>M2</v>
      </c>
      <c r="E13" s="205">
        <f>VLOOKUP($A13,'4.건축_산출근거표'!$A$4:$L$711,5,FALSE)</f>
        <v>1</v>
      </c>
      <c r="F13" s="205"/>
      <c r="G13" s="205">
        <f>VLOOKUP($A13,'4.건축_산출근거표'!$A$4:$L$711,7,FALSE)</f>
        <v>17658.277777777781</v>
      </c>
      <c r="H13" s="205"/>
      <c r="I13" s="205">
        <f>VLOOKUP($A13,'4.건축_산출근거표'!$A$4:$L$711,9,FALSE)</f>
        <v>58690.43</v>
      </c>
      <c r="J13" s="205"/>
      <c r="K13" s="205">
        <f>VLOOKUP($A13,'4.건축_산출근거표'!$A$4:$L$711,11,FALSE)</f>
        <v>76348.707777777774</v>
      </c>
      <c r="L13" s="206"/>
    </row>
    <row r="14" spans="1:13">
      <c r="A14" s="200" t="s">
        <v>490</v>
      </c>
      <c r="B14" s="208" t="str">
        <f>VLOOKUP($A14,'4.건축_산출근거표'!$A$4:$L$711,2,FALSE)</f>
        <v>건식칸막이(일반벽체)</v>
      </c>
      <c r="C14" s="227" t="str">
        <f>VLOOKUP($A14,'4.건축_산출근거표'!$A$4:$L$711,3,FALSE)</f>
        <v>단면벽체</v>
      </c>
      <c r="D14" s="205" t="str">
        <f>VLOOKUP($A14,'4.건축_산출근거표'!$A$4:$L$711,4,FALSE)</f>
        <v>M2</v>
      </c>
      <c r="E14" s="205">
        <f>VLOOKUP($A14,'4.건축_산출근거표'!$A$4:$L$711,5,FALSE)</f>
        <v>1</v>
      </c>
      <c r="F14" s="205"/>
      <c r="G14" s="205">
        <f>VLOOKUP($A14,'4.건축_산출근거표'!$A$4:$L$711,7,FALSE)</f>
        <v>17658.277777777781</v>
      </c>
      <c r="H14" s="205"/>
      <c r="I14" s="205">
        <f>VLOOKUP($A14,'4.건축_산출근거표'!$A$4:$L$711,9,FALSE)</f>
        <v>39909.492400000003</v>
      </c>
      <c r="J14" s="205"/>
      <c r="K14" s="205">
        <f>VLOOKUP($A14,'4.건축_산출근거표'!$A$4:$L$711,11,FALSE)</f>
        <v>57567.770177777784</v>
      </c>
      <c r="L14" s="206"/>
    </row>
    <row r="15" spans="1:13">
      <c r="A15" s="200" t="s">
        <v>491</v>
      </c>
      <c r="B15" s="208" t="str">
        <f>VLOOKUP($A15,'4.건축_산출근거표'!$A$4:$L$711,2,FALSE)</f>
        <v>방진바닥</v>
      </c>
      <c r="C15" s="227" t="str">
        <f>VLOOKUP($A15,'4.건축_산출근거표'!$A$4:$L$711,3,FALSE)</f>
        <v>건식 FLOATING FLOOR</v>
      </c>
      <c r="D15" s="205" t="str">
        <f>VLOOKUP($A15,'4.건축_산출근거표'!$A$4:$L$711,4,FALSE)</f>
        <v>M2</v>
      </c>
      <c r="E15" s="205">
        <f>VLOOKUP($A15,'4.건축_산출근거표'!$A$4:$L$711,5,FALSE)</f>
        <v>1</v>
      </c>
      <c r="F15" s="205"/>
      <c r="G15" s="205">
        <f>VLOOKUP($A15,'4.건축_산출근거표'!$A$4:$L$711,7,FALSE)</f>
        <v>74339.885999729246</v>
      </c>
      <c r="H15" s="205"/>
      <c r="I15" s="205">
        <f>VLOOKUP($A15,'4.건축_산출근거표'!$A$4:$L$711,9,FALSE)</f>
        <v>49638.203930000003</v>
      </c>
      <c r="J15" s="205"/>
      <c r="K15" s="205">
        <f>VLOOKUP($A15,'4.건축_산출근거표'!$A$4:$L$711,11,FALSE)</f>
        <v>123978.08992972925</v>
      </c>
      <c r="L15" s="206"/>
    </row>
    <row r="16" spans="1:13">
      <c r="A16" s="200" t="s">
        <v>492</v>
      </c>
      <c r="B16" s="208" t="str">
        <f>VLOOKUP($A16,'4.건축_산출근거표'!$A$4:$L$711,2,FALSE)</f>
        <v>부가차음벽체</v>
      </c>
      <c r="C16" s="227" t="str">
        <f>VLOOKUP($A16,'4.건축_산출근거표'!$A$4:$L$711,3,FALSE)</f>
        <v>공기층 형성 후 방음벽체</v>
      </c>
      <c r="D16" s="205" t="str">
        <f>VLOOKUP($A16,'4.건축_산출근거표'!$A$4:$L$711,4,FALSE)</f>
        <v>M2</v>
      </c>
      <c r="E16" s="205">
        <f>VLOOKUP($A16,'4.건축_산출근거표'!$A$4:$L$711,5,FALSE)</f>
        <v>1</v>
      </c>
      <c r="F16" s="205"/>
      <c r="G16" s="205">
        <f>VLOOKUP($A16,'4.건축_산출근거표'!$A$4:$L$711,7,FALSE)</f>
        <v>17658.277777777781</v>
      </c>
      <c r="H16" s="205"/>
      <c r="I16" s="205">
        <f>VLOOKUP($A16,'4.건축_산출근거표'!$A$4:$L$711,9,FALSE)</f>
        <v>58690.43</v>
      </c>
      <c r="J16" s="205"/>
      <c r="K16" s="205">
        <f>VLOOKUP($A16,'4.건축_산출근거표'!$A$4:$L$711,11,FALSE)</f>
        <v>76348.707777777774</v>
      </c>
      <c r="L16" s="206"/>
    </row>
    <row r="17" spans="1:12">
      <c r="A17" s="200" t="s">
        <v>493</v>
      </c>
      <c r="B17" s="208" t="str">
        <f>VLOOKUP($A17,'4.건축_산출근거표'!$A$4:$L$711,2,FALSE)</f>
        <v>차음천장</v>
      </c>
      <c r="C17" s="227" t="str">
        <f>VLOOKUP($A17,'4.건축_산출근거표'!$A$4:$L$711,3,FALSE)</f>
        <v>방진헹거 이중천장</v>
      </c>
      <c r="D17" s="205" t="str">
        <f>VLOOKUP($A17,'4.건축_산출근거표'!$A$4:$L$711,4,FALSE)</f>
        <v>M2</v>
      </c>
      <c r="E17" s="205">
        <f>VLOOKUP($A17,'4.건축_산출근거표'!$A$4:$L$711,5,FALSE)</f>
        <v>1</v>
      </c>
      <c r="F17" s="205"/>
      <c r="G17" s="205">
        <f>VLOOKUP($A17,'4.건축_산출근거표'!$A$4:$L$711,7,FALSE)</f>
        <v>71903.222222222219</v>
      </c>
      <c r="H17" s="205"/>
      <c r="I17" s="205">
        <f>VLOOKUP($A17,'4.건축_산출근거표'!$A$4:$L$711,9,FALSE)</f>
        <v>102771.08439999999</v>
      </c>
      <c r="J17" s="205"/>
      <c r="K17" s="205">
        <f>VLOOKUP($A17,'4.건축_산출근거표'!$A$4:$L$711,11,FALSE)</f>
        <v>174674.30662222221</v>
      </c>
      <c r="L17" s="206"/>
    </row>
    <row r="18" spans="1:12">
      <c r="A18" s="200" t="s">
        <v>494</v>
      </c>
      <c r="B18" s="208" t="str">
        <f>VLOOKUP($A18,'4.건축_산출근거표'!$A$4:$L$711,2,FALSE)</f>
        <v>흡음천장</v>
      </c>
      <c r="C18" s="227" t="str">
        <f>VLOOKUP($A18,'4.건축_산출근거표'!$A$4:$L$711,3,FALSE)</f>
        <v>P.E 50T + FABRIC</v>
      </c>
      <c r="D18" s="205" t="str">
        <f>VLOOKUP($A18,'4.건축_산출근거표'!$A$4:$L$711,4,FALSE)</f>
        <v>M2</v>
      </c>
      <c r="E18" s="205">
        <f>VLOOKUP($A18,'4.건축_산출근거표'!$A$4:$L$711,5,FALSE)</f>
        <v>1</v>
      </c>
      <c r="F18" s="205"/>
      <c r="G18" s="205">
        <f>VLOOKUP($A18,'4.건축_산출근거표'!$A$4:$L$711,7,FALSE)</f>
        <v>35488.25</v>
      </c>
      <c r="H18" s="205"/>
      <c r="I18" s="205">
        <f>VLOOKUP($A18,'4.건축_산출근거표'!$A$4:$L$711,9,FALSE)</f>
        <v>9588.640800000001</v>
      </c>
      <c r="J18" s="205"/>
      <c r="K18" s="205">
        <f>VLOOKUP($A18,'4.건축_산출근거표'!$A$4:$L$711,11,FALSE)</f>
        <v>45076.890800000001</v>
      </c>
      <c r="L18" s="206"/>
    </row>
    <row r="19" spans="1:12">
      <c r="A19" s="200" t="s">
        <v>495</v>
      </c>
      <c r="B19" s="208" t="str">
        <f>VLOOKUP($A19,'4.건축_산출근거표'!$A$4:$L$711,2,FALSE)</f>
        <v>흡음벽체 - 1</v>
      </c>
      <c r="C19" s="227" t="str">
        <f>VLOOKUP($A19,'4.건축_산출근거표'!$A$4:$L$711,3,FALSE)</f>
        <v>P.E 50T + FABRIC / 몰딩</v>
      </c>
      <c r="D19" s="205" t="str">
        <f>VLOOKUP($A19,'4.건축_산출근거표'!$A$4:$L$711,4,FALSE)</f>
        <v>M2</v>
      </c>
      <c r="E19" s="205">
        <f>VLOOKUP($A19,'4.건축_산출근거표'!$A$4:$L$711,5,FALSE)</f>
        <v>1</v>
      </c>
      <c r="F19" s="205"/>
      <c r="G19" s="205">
        <f>VLOOKUP($A19,'4.건축_산출근거표'!$A$4:$L$711,7,FALSE)</f>
        <v>53039.361111111109</v>
      </c>
      <c r="H19" s="205"/>
      <c r="I19" s="205">
        <f>VLOOKUP($A19,'4.건축_산출근거표'!$A$4:$L$711,9,FALSE)</f>
        <v>9588.640800000001</v>
      </c>
      <c r="J19" s="205"/>
      <c r="K19" s="205">
        <f>VLOOKUP($A19,'4.건축_산출근거표'!$A$4:$L$711,11,FALSE)</f>
        <v>62628.001911111111</v>
      </c>
      <c r="L19" s="206"/>
    </row>
    <row r="20" spans="1:12">
      <c r="A20" s="200" t="s">
        <v>496</v>
      </c>
      <c r="B20" s="208" t="str">
        <f>VLOOKUP($A20,'4.건축_산출근거표'!$A$4:$L$711,2,FALSE)</f>
        <v>흡음벽체 - 2</v>
      </c>
      <c r="C20" s="227" t="str">
        <f>VLOOKUP($A20,'4.건축_산출근거표'!$A$4:$L$711,3,FALSE)</f>
        <v>LINE 흡음타공판 / 몰딩</v>
      </c>
      <c r="D20" s="205" t="str">
        <f>VLOOKUP($A20,'4.건축_산출근거표'!$A$4:$L$711,4,FALSE)</f>
        <v>M2</v>
      </c>
      <c r="E20" s="205">
        <f>VLOOKUP($A20,'4.건축_산출근거표'!$A$4:$L$711,5,FALSE)</f>
        <v>1</v>
      </c>
      <c r="F20" s="205"/>
      <c r="G20" s="205">
        <f>VLOOKUP($A20,'4.건축_산출근거표'!$A$4:$L$711,7,FALSE)</f>
        <v>89576.666666666686</v>
      </c>
      <c r="H20" s="205"/>
      <c r="I20" s="205">
        <f>VLOOKUP($A20,'4.건축_산출근거표'!$A$4:$L$711,9,FALSE)</f>
        <v>25569.7088</v>
      </c>
      <c r="J20" s="205"/>
      <c r="K20" s="205">
        <f>VLOOKUP($A20,'4.건축_산출근거표'!$A$4:$L$711,11,FALSE)</f>
        <v>115146.37546666668</v>
      </c>
      <c r="L20" s="206"/>
    </row>
    <row r="21" spans="1:12">
      <c r="A21" s="200" t="s">
        <v>497</v>
      </c>
      <c r="B21" s="208" t="str">
        <f>VLOOKUP($A21,'4.건축_산출근거표'!$A$4:$L$711,2,FALSE)</f>
        <v>바닥마감</v>
      </c>
      <c r="C21" s="227" t="str">
        <f>VLOOKUP($A21,'4.건축_산출근거표'!$A$4:$L$711,3,FALSE)</f>
        <v>CARPET TILE</v>
      </c>
      <c r="D21" s="205" t="str">
        <f>VLOOKUP($A21,'4.건축_산출근거표'!$A$4:$L$711,4,FALSE)</f>
        <v>M2</v>
      </c>
      <c r="E21" s="205">
        <f>VLOOKUP($A21,'4.건축_산출근거표'!$A$4:$L$711,5,FALSE)</f>
        <v>1</v>
      </c>
      <c r="F21" s="205"/>
      <c r="G21" s="205">
        <f>VLOOKUP($A21,'4.건축_산출근거표'!$A$4:$L$711,7,FALSE)</f>
        <v>25987.500000000004</v>
      </c>
      <c r="H21" s="205"/>
      <c r="I21" s="205">
        <f>VLOOKUP($A21,'4.건축_산출근거표'!$A$4:$L$711,9,FALSE)</f>
        <v>7910.3423199999997</v>
      </c>
      <c r="J21" s="205"/>
      <c r="K21" s="205">
        <f>VLOOKUP($A21,'4.건축_산출근거표'!$A$4:$L$711,11,FALSE)</f>
        <v>33897.842320000003</v>
      </c>
      <c r="L21" s="206"/>
    </row>
    <row r="22" spans="1:12">
      <c r="A22" s="200" t="s">
        <v>498</v>
      </c>
      <c r="B22" s="208" t="str">
        <f>VLOOKUP($A22,'4.건축_산출근거표'!$A$4:$L$711,2,FALSE)</f>
        <v>경량천장</v>
      </c>
      <c r="C22" s="227" t="str">
        <f>VLOOKUP($A22,'4.건축_산출근거표'!$A$4:$L$711,3,FALSE)</f>
        <v>흡음텍스 천장</v>
      </c>
      <c r="D22" s="205" t="str">
        <f>VLOOKUP($A22,'4.건축_산출근거표'!$A$4:$L$711,4,FALSE)</f>
        <v>M2</v>
      </c>
      <c r="E22" s="205">
        <f>VLOOKUP($A22,'4.건축_산출근거표'!$A$4:$L$711,5,FALSE)</f>
        <v>1</v>
      </c>
      <c r="F22" s="205"/>
      <c r="G22" s="205">
        <f>VLOOKUP($A22,'4.건축_산출근거표'!$A$4:$L$711,7,FALSE)</f>
        <v>19987.090277777777</v>
      </c>
      <c r="H22" s="205"/>
      <c r="I22" s="205">
        <f>VLOOKUP($A22,'4.건축_산출근거표'!$A$4:$L$711,9,FALSE)</f>
        <v>22296.58613</v>
      </c>
      <c r="J22" s="205"/>
      <c r="K22" s="205">
        <f>VLOOKUP($A22,'4.건축_산출근거표'!$A$4:$L$711,11,FALSE)</f>
        <v>42283.676407777777</v>
      </c>
      <c r="L22" s="206"/>
    </row>
    <row r="23" spans="1:12">
      <c r="A23" s="200" t="s">
        <v>499</v>
      </c>
      <c r="B23" s="208" t="str">
        <f>VLOOKUP($A23,'4.건축_산출근거표'!$A$4:$L$711,2,FALSE)</f>
        <v>흡음벽체 - 3</v>
      </c>
      <c r="C23" s="227" t="str">
        <f>VLOOKUP($A23,'4.건축_산출근거표'!$A$4:$L$711,3,FALSE)</f>
        <v>압축흡음보드 + FABRIC</v>
      </c>
      <c r="D23" s="205" t="str">
        <f>VLOOKUP($A23,'4.건축_산출근거표'!$A$4:$L$711,4,FALSE)</f>
        <v>M2</v>
      </c>
      <c r="E23" s="205">
        <f>VLOOKUP($A23,'4.건축_산출근거표'!$A$4:$L$711,5,FALSE)</f>
        <v>1</v>
      </c>
      <c r="F23" s="205"/>
      <c r="G23" s="205">
        <f>VLOOKUP($A23,'4.건축_산출근거표'!$A$4:$L$711,7,FALSE)</f>
        <v>69190.916666666672</v>
      </c>
      <c r="H23" s="205"/>
      <c r="I23" s="205">
        <f>VLOOKUP($A23,'4.건축_산출근거표'!$A$4:$L$711,9,FALSE)</f>
        <v>23674.343999999997</v>
      </c>
      <c r="J23" s="205"/>
      <c r="K23" s="205">
        <f>VLOOKUP($A23,'4.건축_산출근거표'!$A$4:$L$711,11,FALSE)</f>
        <v>92865.260666666669</v>
      </c>
      <c r="L23" s="206"/>
    </row>
    <row r="24" spans="1:12">
      <c r="A24" s="200" t="s">
        <v>500</v>
      </c>
      <c r="B24" s="208" t="str">
        <f>VLOOKUP($A24,'4.건축_산출근거표'!$A$4:$L$711,2,FALSE)</f>
        <v>흡음벽체 - 4</v>
      </c>
      <c r="C24" s="227" t="str">
        <f>VLOOKUP($A24,'4.건축_산출근거표'!$A$4:$L$711,3,FALSE)</f>
        <v>LINE 흡음타공판 / 몰딩</v>
      </c>
      <c r="D24" s="205" t="str">
        <f>VLOOKUP($A24,'4.건축_산출근거표'!$A$4:$L$711,4,FALSE)</f>
        <v>M2</v>
      </c>
      <c r="E24" s="205">
        <f>VLOOKUP($A24,'4.건축_산출근거표'!$A$4:$L$711,5,FALSE)</f>
        <v>1</v>
      </c>
      <c r="F24" s="205"/>
      <c r="G24" s="205">
        <f>VLOOKUP($A24,'4.건축_산출근거표'!$A$4:$L$711,7,FALSE)</f>
        <v>81260.666666666686</v>
      </c>
      <c r="H24" s="205"/>
      <c r="I24" s="205">
        <f>VLOOKUP($A24,'4.건축_산출근거표'!$A$4:$L$711,9,FALSE)</f>
        <v>25569.7088</v>
      </c>
      <c r="J24" s="205"/>
      <c r="K24" s="205">
        <f>VLOOKUP($A24,'4.건축_산출근거표'!$A$4:$L$711,11,FALSE)</f>
        <v>106830.37546666668</v>
      </c>
      <c r="L24" s="206"/>
    </row>
    <row r="25" spans="1:12">
      <c r="A25" s="200" t="s">
        <v>501</v>
      </c>
      <c r="B25" s="208" t="str">
        <f>VLOOKUP($A25,'4.건축_산출근거표'!$A$4:$L$711,2,FALSE)</f>
        <v>ACCESS FLOOR</v>
      </c>
      <c r="C25" s="227" t="str">
        <f>VLOOKUP($A25,'4.건축_산출근거표'!$A$4:$L$711,3,FALSE)</f>
        <v>WOOD + LAMINATE</v>
      </c>
      <c r="D25" s="205" t="str">
        <f>VLOOKUP($A25,'4.건축_산출근거표'!$A$4:$L$711,4,FALSE)</f>
        <v>M2</v>
      </c>
      <c r="E25" s="205">
        <f>VLOOKUP($A25,'4.건축_산출근거표'!$A$4:$L$711,5,FALSE)</f>
        <v>1</v>
      </c>
      <c r="F25" s="205"/>
      <c r="G25" s="205">
        <f>VLOOKUP($A25,'4.건축_산출근거표'!$A$4:$L$711,7,FALSE)</f>
        <v>88000</v>
      </c>
      <c r="H25" s="205"/>
      <c r="I25" s="205">
        <f>VLOOKUP($A25,'4.건축_산출근거표'!$A$4:$L$711,9,FALSE)</f>
        <v>0</v>
      </c>
      <c r="J25" s="205"/>
      <c r="K25" s="205">
        <f>VLOOKUP($A25,'4.건축_산출근거표'!$A$4:$L$711,11,FALSE)</f>
        <v>88000</v>
      </c>
      <c r="L25" s="206"/>
    </row>
    <row r="26" spans="1:12">
      <c r="A26" s="200" t="s">
        <v>502</v>
      </c>
      <c r="B26" s="208" t="str">
        <f>VLOOKUP($A26,'4.건축_산출근거표'!$A$4:$L$711,2,FALSE)</f>
        <v>편개방음문</v>
      </c>
      <c r="C26" s="227" t="str">
        <f>VLOOKUP($A26,'4.건축_산출근거표'!$A$4:$L$711,3,FALSE)</f>
        <v>W1050 X H2240</v>
      </c>
      <c r="D26" s="205" t="str">
        <f>VLOOKUP($A26,'4.건축_산출근거표'!$A$4:$L$711,4,FALSE)</f>
        <v>SET</v>
      </c>
      <c r="E26" s="205">
        <f>VLOOKUP($A26,'4.건축_산출근거표'!$A$4:$L$711,5,FALSE)</f>
        <v>1</v>
      </c>
      <c r="F26" s="205"/>
      <c r="G26" s="205">
        <f>VLOOKUP($A26,'4.건축_산출근거표'!$A$4:$L$711,7,FALSE)</f>
        <v>2608489.4791666665</v>
      </c>
      <c r="H26" s="205"/>
      <c r="I26" s="205">
        <f>VLOOKUP($A26,'4.건축_산출근거표'!$A$4:$L$711,9,FALSE)</f>
        <v>271663.77907871996</v>
      </c>
      <c r="J26" s="205"/>
      <c r="K26" s="205">
        <f>VLOOKUP($A26,'4.건축_산출근거표'!$A$4:$L$711,11,FALSE)</f>
        <v>2880153.2582453866</v>
      </c>
      <c r="L26" s="206"/>
    </row>
    <row r="27" spans="1:12">
      <c r="A27" s="200" t="s">
        <v>503</v>
      </c>
      <c r="B27" s="208" t="str">
        <f>VLOOKUP($A27,'4.건축_산출근거표'!$A$4:$L$711,2,FALSE)</f>
        <v>방음시창</v>
      </c>
      <c r="C27" s="227" t="str">
        <f>VLOOKUP($A27,'4.건축_산출근거표'!$A$4:$L$711,3,FALSE)</f>
        <v>W1800 X H1200</v>
      </c>
      <c r="D27" s="205" t="str">
        <f>VLOOKUP($A27,'4.건축_산출근거표'!$A$4:$L$711,4,FALSE)</f>
        <v>SET</v>
      </c>
      <c r="E27" s="205">
        <f>VLOOKUP($A27,'4.건축_산출근거표'!$A$4:$L$711,5,FALSE)</f>
        <v>1</v>
      </c>
      <c r="F27" s="205"/>
      <c r="G27" s="205">
        <f>VLOOKUP($A27,'4.건축_산출근거표'!$A$4:$L$711,7,FALSE)</f>
        <v>1656850.3</v>
      </c>
      <c r="H27" s="205"/>
      <c r="I27" s="205">
        <f>VLOOKUP($A27,'4.건축_산출근거표'!$A$4:$L$711,9,FALSE)</f>
        <v>544548.43688399997</v>
      </c>
      <c r="J27" s="205"/>
      <c r="K27" s="205">
        <f>VLOOKUP($A27,'4.건축_산출근거표'!$A$4:$L$711,11,FALSE)</f>
        <v>2201398.7368839998</v>
      </c>
      <c r="L27" s="206"/>
    </row>
    <row r="28" spans="1:12">
      <c r="A28" s="200" t="s">
        <v>504</v>
      </c>
      <c r="B28" s="208" t="str">
        <f>VLOOKUP($A28,'4.건축_산출근거표'!$A$4:$L$711,2,FALSE)</f>
        <v>방음시창</v>
      </c>
      <c r="C28" s="227" t="str">
        <f>VLOOKUP($A28,'4.건축_산출근거표'!$A$4:$L$711,3,FALSE)</f>
        <v>W1200 X H1200</v>
      </c>
      <c r="D28" s="205" t="str">
        <f>VLOOKUP($A28,'4.건축_산출근거표'!$A$4:$L$711,4,FALSE)</f>
        <v>SET</v>
      </c>
      <c r="E28" s="205">
        <f>VLOOKUP($A28,'4.건축_산출근거표'!$A$4:$L$711,5,FALSE)</f>
        <v>1</v>
      </c>
      <c r="F28" s="205"/>
      <c r="G28" s="205">
        <f>VLOOKUP($A28,'4.건축_산출근거표'!$A$4:$L$711,7,FALSE)</f>
        <v>1135845.2000000002</v>
      </c>
      <c r="H28" s="205"/>
      <c r="I28" s="205">
        <f>VLOOKUP($A28,'4.건축_산출근거표'!$A$4:$L$711,9,FALSE)</f>
        <v>398007.24383519997</v>
      </c>
      <c r="J28" s="205"/>
      <c r="K28" s="205">
        <f>VLOOKUP($A28,'4.건축_산출근거표'!$A$4:$L$711,11,FALSE)</f>
        <v>1533852.4438352003</v>
      </c>
      <c r="L28" s="206"/>
    </row>
    <row r="29" spans="1:12">
      <c r="A29" s="200" t="s">
        <v>505</v>
      </c>
      <c r="B29" s="208" t="str">
        <f>VLOOKUP($A29,'4.건축_산출근거표'!$A$4:$L$711,2,FALSE)</f>
        <v>외부창 방음유리</v>
      </c>
      <c r="C29" s="227" t="str">
        <f>VLOOKUP($A29,'4.건축_산출근거표'!$A$4:$L$711,3,FALSE)</f>
        <v>W1500 X H1200</v>
      </c>
      <c r="D29" s="205" t="str">
        <f>VLOOKUP($A29,'4.건축_산출근거표'!$A$4:$L$711,4,FALSE)</f>
        <v>SET</v>
      </c>
      <c r="E29" s="205">
        <f>VLOOKUP($A29,'4.건축_산출근거표'!$A$4:$L$711,5,FALSE)</f>
        <v>1</v>
      </c>
      <c r="F29" s="205"/>
      <c r="G29" s="205">
        <f>VLOOKUP($A29,'4.건축_산출근거표'!$A$4:$L$711,7,FALSE)</f>
        <v>236530.35</v>
      </c>
      <c r="H29" s="205"/>
      <c r="I29" s="205">
        <f>VLOOKUP($A29,'4.건축_산출근거표'!$A$4:$L$711,9,FALSE)</f>
        <v>671348.64210479998</v>
      </c>
      <c r="J29" s="205"/>
      <c r="K29" s="205">
        <f>VLOOKUP($A29,'4.건축_산출근거표'!$A$4:$L$711,11,FALSE)</f>
        <v>907878.99210479995</v>
      </c>
      <c r="L29" s="206"/>
    </row>
    <row r="30" spans="1:12">
      <c r="A30" s="200" t="s">
        <v>506</v>
      </c>
      <c r="B30" s="208" t="str">
        <f>VLOOKUP($A30,'4.건축_산출근거표'!$A$4:$L$711,2,FALSE)</f>
        <v>슬라이딩 문</v>
      </c>
      <c r="C30" s="227" t="str">
        <f>VLOOKUP($A30,'4.건축_산출근거표'!$A$4:$L$711,3,FALSE)</f>
        <v>W3000 X H2100</v>
      </c>
      <c r="D30" s="205" t="str">
        <f>VLOOKUP($A30,'4.건축_산출근거표'!$A$4:$L$711,4,FALSE)</f>
        <v>SET</v>
      </c>
      <c r="E30" s="205">
        <f>VLOOKUP($A30,'4.건축_산출근거표'!$A$4:$L$711,5,FALSE)</f>
        <v>1</v>
      </c>
      <c r="F30" s="205"/>
      <c r="G30" s="205">
        <f>VLOOKUP($A30,'4.건축_산출근거표'!$A$4:$L$711,7,FALSE)</f>
        <v>999925.92000000016</v>
      </c>
      <c r="H30" s="205"/>
      <c r="I30" s="205">
        <f>VLOOKUP($A30,'4.건축_산출근거표'!$A$4:$L$711,9,FALSE)</f>
        <v>335658.45841380005</v>
      </c>
      <c r="J30" s="205"/>
      <c r="K30" s="205">
        <f>VLOOKUP($A30,'4.건축_산출근거표'!$A$4:$L$711,11,FALSE)</f>
        <v>1335584.3784138002</v>
      </c>
      <c r="L30" s="206"/>
    </row>
    <row r="31" spans="1:12">
      <c r="A31" s="200" t="s">
        <v>507</v>
      </c>
      <c r="B31" s="208" t="str">
        <f>VLOOKUP($A31,'4.건축_산출근거표'!$A$4:$L$711,2,FALSE)</f>
        <v>자동문</v>
      </c>
      <c r="C31" s="227" t="str">
        <f>VLOOKUP($A31,'4.건축_산출근거표'!$A$4:$L$711,3,FALSE)</f>
        <v>W1800 X H2100</v>
      </c>
      <c r="D31" s="205" t="str">
        <f>VLOOKUP($A31,'4.건축_산출근거표'!$A$4:$L$711,4,FALSE)</f>
        <v>SET</v>
      </c>
      <c r="E31" s="205">
        <f>VLOOKUP($A31,'4.건축_산출근거표'!$A$4:$L$711,5,FALSE)</f>
        <v>1</v>
      </c>
      <c r="F31" s="205"/>
      <c r="G31" s="205">
        <f>VLOOKUP($A31,'4.건축_산출근거표'!$A$4:$L$711,7,FALSE)</f>
        <v>2915587.5</v>
      </c>
      <c r="H31" s="205"/>
      <c r="I31" s="205">
        <f>VLOOKUP($A31,'4.건축_산출근거표'!$A$4:$L$711,9,FALSE)</f>
        <v>983414.72822399996</v>
      </c>
      <c r="J31" s="205"/>
      <c r="K31" s="205">
        <f>VLOOKUP($A31,'4.건축_산출근거표'!$A$4:$L$711,11,FALSE)</f>
        <v>3899002.228224</v>
      </c>
      <c r="L31" s="206"/>
    </row>
    <row r="32" spans="1:12">
      <c r="A32" s="200" t="s">
        <v>508</v>
      </c>
      <c r="B32" s="208" t="str">
        <f>VLOOKUP($A32,'4.건축_산출근거표'!$A$4:$L$711,2,FALSE)</f>
        <v>FLEXIBLE TUBE</v>
      </c>
      <c r="C32" s="227" t="str">
        <f>VLOOKUP($A32,'4.건축_산출근거표'!$A$4:$L$711,3,FALSE)</f>
        <v>G-W 22C</v>
      </c>
      <c r="D32" s="205" t="str">
        <f>VLOOKUP($A32,'4.건축_산출근거표'!$A$4:$L$711,4,FALSE)</f>
        <v>M</v>
      </c>
      <c r="E32" s="205">
        <f>VLOOKUP($A32,'4.건축_산출근거표'!$A$4:$L$711,5,FALSE)</f>
        <v>1</v>
      </c>
      <c r="F32" s="205"/>
      <c r="G32" s="205">
        <f>VLOOKUP($A32,'4.건축_산출근거표'!$A$4:$L$711,7,FALSE)</f>
        <v>2656.5</v>
      </c>
      <c r="H32" s="205"/>
      <c r="I32" s="205">
        <f>VLOOKUP($A32,'4.건축_산출근거표'!$A$4:$L$711,9,FALSE)</f>
        <v>4105.1958100000002</v>
      </c>
      <c r="J32" s="205"/>
      <c r="K32" s="205">
        <f>VLOOKUP($A32,'4.건축_산출근거표'!$A$4:$L$711,11,FALSE)</f>
        <v>6761.6958100000002</v>
      </c>
      <c r="L32" s="206"/>
    </row>
    <row r="33" spans="1:12">
      <c r="A33" s="200" t="s">
        <v>509</v>
      </c>
      <c r="B33" s="208" t="str">
        <f>VLOOKUP($A33,'4.건축_산출근거표'!$A$4:$L$711,2,FALSE)</f>
        <v>FLEXIBLE TUBE</v>
      </c>
      <c r="C33" s="227" t="str">
        <f>VLOOKUP($A33,'4.건축_산출근거표'!$A$4:$L$711,3,FALSE)</f>
        <v>G-W 28C</v>
      </c>
      <c r="D33" s="205" t="str">
        <f>VLOOKUP($A33,'4.건축_산출근거표'!$A$4:$L$711,4,FALSE)</f>
        <v>M</v>
      </c>
      <c r="E33" s="205">
        <f>VLOOKUP($A33,'4.건축_산출근거표'!$A$4:$L$711,5,FALSE)</f>
        <v>1</v>
      </c>
      <c r="F33" s="205"/>
      <c r="G33" s="205">
        <f>VLOOKUP($A33,'4.건축_산출근거표'!$A$4:$L$711,7,FALSE)</f>
        <v>3106.9500000000003</v>
      </c>
      <c r="H33" s="205"/>
      <c r="I33" s="205">
        <f>VLOOKUP($A33,'4.건축_산출근거표'!$A$4:$L$711,9,FALSE)</f>
        <v>5009.7304800000002</v>
      </c>
      <c r="J33" s="205"/>
      <c r="K33" s="205">
        <f>VLOOKUP($A33,'4.건축_산출근거표'!$A$4:$L$711,11,FALSE)</f>
        <v>8116.6804800000009</v>
      </c>
      <c r="L33" s="206"/>
    </row>
    <row r="34" spans="1:12">
      <c r="A34" s="200" t="s">
        <v>510</v>
      </c>
      <c r="B34" s="208" t="str">
        <f>VLOOKUP($A34,'4.건축_산출근거표'!$A$4:$L$711,2,FALSE)</f>
        <v>FLEXIBLE TUBE</v>
      </c>
      <c r="C34" s="227" t="str">
        <f>VLOOKUP($A34,'4.건축_산출근거표'!$A$4:$L$711,3,FALSE)</f>
        <v>G-W 36C</v>
      </c>
      <c r="D34" s="205" t="str">
        <f>VLOOKUP($A34,'4.건축_산출근거표'!$A$4:$L$711,4,FALSE)</f>
        <v>M</v>
      </c>
      <c r="E34" s="205">
        <f>VLOOKUP($A34,'4.건축_산출근거표'!$A$4:$L$711,5,FALSE)</f>
        <v>1</v>
      </c>
      <c r="F34" s="205"/>
      <c r="G34" s="205">
        <f>VLOOKUP($A34,'4.건축_산출근거표'!$A$4:$L$711,7,FALSE)</f>
        <v>4689.3</v>
      </c>
      <c r="H34" s="205"/>
      <c r="I34" s="205">
        <f>VLOOKUP($A34,'4.건축_산출근거표'!$A$4:$L$711,9,FALSE)</f>
        <v>6053.4243299999998</v>
      </c>
      <c r="J34" s="205"/>
      <c r="K34" s="205">
        <f>VLOOKUP($A34,'4.건축_산출근거표'!$A$4:$L$711,11,FALSE)</f>
        <v>10742.724330000001</v>
      </c>
      <c r="L34" s="206"/>
    </row>
    <row r="35" spans="1:12">
      <c r="A35" s="200" t="s">
        <v>511</v>
      </c>
      <c r="B35" s="208" t="str">
        <f>VLOOKUP($A35,'4.건축_산출근거표'!$A$4:$L$711,2,FALSE)</f>
        <v>FLEXIBLE Con'n</v>
      </c>
      <c r="C35" s="227" t="str">
        <f>VLOOKUP($A35,'4.건축_산출근거표'!$A$4:$L$711,3,FALSE)</f>
        <v>SFCI 22C</v>
      </c>
      <c r="D35" s="205" t="str">
        <f>VLOOKUP($A35,'4.건축_산출근거표'!$A$4:$L$711,4,FALSE)</f>
        <v>EA</v>
      </c>
      <c r="E35" s="205">
        <f>VLOOKUP($A35,'4.건축_산출근거표'!$A$4:$L$711,5,FALSE)</f>
        <v>1</v>
      </c>
      <c r="F35" s="205"/>
      <c r="G35" s="205">
        <f>VLOOKUP($A35,'4.건축_산출근거표'!$A$4:$L$711,7,FALSE)</f>
        <v>2748.9</v>
      </c>
      <c r="H35" s="205"/>
      <c r="I35" s="205">
        <f>VLOOKUP($A35,'4.건축_산출근거표'!$A$4:$L$711,9,FALSE)</f>
        <v>410.51958100000002</v>
      </c>
      <c r="J35" s="205"/>
      <c r="K35" s="205">
        <f>VLOOKUP($A35,'4.건축_산출근거표'!$A$4:$L$711,11,FALSE)</f>
        <v>3159.4195810000001</v>
      </c>
      <c r="L35" s="206"/>
    </row>
    <row r="36" spans="1:12">
      <c r="A36" s="200" t="s">
        <v>512</v>
      </c>
      <c r="B36" s="208" t="str">
        <f>VLOOKUP($A36,'4.건축_산출근거표'!$A$4:$L$711,2,FALSE)</f>
        <v>FLEXIBLE Con'n</v>
      </c>
      <c r="C36" s="227" t="str">
        <f>VLOOKUP($A36,'4.건축_산출근거표'!$A$4:$L$711,3,FALSE)</f>
        <v>SFCI 28C</v>
      </c>
      <c r="D36" s="205" t="str">
        <f>VLOOKUP($A36,'4.건축_산출근거표'!$A$4:$L$711,4,FALSE)</f>
        <v>EA</v>
      </c>
      <c r="E36" s="205">
        <f>VLOOKUP($A36,'4.건축_산출근거표'!$A$4:$L$711,5,FALSE)</f>
        <v>1</v>
      </c>
      <c r="F36" s="205"/>
      <c r="G36" s="205">
        <f>VLOOKUP($A36,'4.건축_산출근거표'!$A$4:$L$711,7,FALSE)</f>
        <v>4546.5</v>
      </c>
      <c r="H36" s="205"/>
      <c r="I36" s="205">
        <f>VLOOKUP($A36,'4.건축_산출근거표'!$A$4:$L$711,9,FALSE)</f>
        <v>500.97304800000001</v>
      </c>
      <c r="J36" s="205"/>
      <c r="K36" s="205">
        <f>VLOOKUP($A36,'4.건축_산출근거표'!$A$4:$L$711,11,FALSE)</f>
        <v>5047.4730479999998</v>
      </c>
      <c r="L36" s="206"/>
    </row>
    <row r="37" spans="1:12">
      <c r="A37" s="200" t="s">
        <v>513</v>
      </c>
      <c r="B37" s="208" t="str">
        <f>VLOOKUP($A37,'4.건축_산출근거표'!$A$4:$L$711,2,FALSE)</f>
        <v>FLEXIBLE Con'n</v>
      </c>
      <c r="C37" s="227" t="str">
        <f>VLOOKUP($A37,'4.건축_산출근거표'!$A$4:$L$711,3,FALSE)</f>
        <v>SFCI 36C</v>
      </c>
      <c r="D37" s="205" t="str">
        <f>VLOOKUP($A37,'4.건축_산출근거표'!$A$4:$L$711,4,FALSE)</f>
        <v>EA</v>
      </c>
      <c r="E37" s="205">
        <f>VLOOKUP($A37,'4.건축_산출근거표'!$A$4:$L$711,5,FALSE)</f>
        <v>1</v>
      </c>
      <c r="F37" s="205"/>
      <c r="G37" s="205">
        <f>VLOOKUP($A37,'4.건축_산출근거표'!$A$4:$L$711,7,FALSE)</f>
        <v>6888</v>
      </c>
      <c r="H37" s="205"/>
      <c r="I37" s="205">
        <f>VLOOKUP($A37,'4.건축_산출근거표'!$A$4:$L$711,9,FALSE)</f>
        <v>605.34243300000003</v>
      </c>
      <c r="J37" s="205"/>
      <c r="K37" s="205">
        <f>VLOOKUP($A37,'4.건축_산출근거표'!$A$4:$L$711,11,FALSE)</f>
        <v>7493.3424329999998</v>
      </c>
      <c r="L37" s="206"/>
    </row>
    <row r="38" spans="1:12">
      <c r="A38" s="200" t="s">
        <v>514</v>
      </c>
      <c r="B38" s="208" t="str">
        <f>VLOOKUP($A38,'4.건축_산출근거표'!$A$4:$L$711,2,FALSE)</f>
        <v>0.6/1kv 폴리에틴넬 난연케이블</v>
      </c>
      <c r="C38" s="227" t="str">
        <f>VLOOKUP($A38,'4.건축_산출근거표'!$A$4:$L$711,3,FALSE)</f>
        <v>TFR-CV 16㎟ x 4C</v>
      </c>
      <c r="D38" s="205" t="str">
        <f>VLOOKUP($A38,'4.건축_산출근거표'!$A$4:$L$711,4,FALSE)</f>
        <v>M</v>
      </c>
      <c r="E38" s="205">
        <f>VLOOKUP($A38,'4.건축_산출근거표'!$A$4:$L$711,5,FALSE)</f>
        <v>1</v>
      </c>
      <c r="F38" s="205"/>
      <c r="G38" s="205">
        <f>VLOOKUP($A38,'4.건축_산출근거표'!$A$4:$L$711,7,FALSE)</f>
        <v>9719.3250000000007</v>
      </c>
      <c r="H38" s="205"/>
      <c r="I38" s="205">
        <f>VLOOKUP($A38,'4.건축_산출근거표'!$A$4:$L$711,9,FALSE)</f>
        <v>4160.8594819999998</v>
      </c>
      <c r="J38" s="205"/>
      <c r="K38" s="205">
        <f>VLOOKUP($A38,'4.건축_산출근거표'!$A$4:$L$711,11,FALSE)</f>
        <v>13880.184482000001</v>
      </c>
      <c r="L38" s="206"/>
    </row>
    <row r="39" spans="1:12">
      <c r="A39" s="200" t="s">
        <v>515</v>
      </c>
      <c r="B39" s="208" t="str">
        <f>VLOOKUP($A39,'4.건축_산출근거표'!$A$4:$L$711,2,FALSE)</f>
        <v>0.6/1kv 폴리에틴넬 난연케이블</v>
      </c>
      <c r="C39" s="227" t="str">
        <f>VLOOKUP($A39,'4.건축_산출근거표'!$A$4:$L$711,3,FALSE)</f>
        <v>TFR-CV 10㎟ x 4C</v>
      </c>
      <c r="D39" s="205" t="str">
        <f>VLOOKUP($A39,'4.건축_산출근거표'!$A$4:$L$711,4,FALSE)</f>
        <v>M</v>
      </c>
      <c r="E39" s="205">
        <f>VLOOKUP($A39,'4.건축_산출근거표'!$A$4:$L$711,5,FALSE)</f>
        <v>1</v>
      </c>
      <c r="F39" s="205"/>
      <c r="G39" s="205">
        <f>VLOOKUP($A39,'4.건축_산출근거표'!$A$4:$L$711,7,FALSE)</f>
        <v>7491.33</v>
      </c>
      <c r="H39" s="205"/>
      <c r="I39" s="205">
        <f>VLOOKUP($A39,'4.건축_산출근거표'!$A$4:$L$711,9,FALSE)</f>
        <v>4160.8594819999998</v>
      </c>
      <c r="J39" s="205"/>
      <c r="K39" s="205">
        <f>VLOOKUP($A39,'4.건축_산출근거표'!$A$4:$L$711,11,FALSE)</f>
        <v>11652.189482</v>
      </c>
      <c r="L39" s="206"/>
    </row>
    <row r="40" spans="1:12">
      <c r="A40" s="200" t="s">
        <v>516</v>
      </c>
      <c r="B40" s="208" t="str">
        <f>VLOOKUP($A40,'4.건축_산출근거표'!$A$4:$L$711,2,FALSE)</f>
        <v>0.6/1kv 폴리에틴넬 난연케이블</v>
      </c>
      <c r="C40" s="227" t="str">
        <f>VLOOKUP($A40,'4.건축_산출근거표'!$A$4:$L$711,3,FALSE)</f>
        <v>TFR-CV 4㎟ x 3C</v>
      </c>
      <c r="D40" s="205" t="str">
        <f>VLOOKUP($A40,'4.건축_산출근거표'!$A$4:$L$711,4,FALSE)</f>
        <v>M</v>
      </c>
      <c r="E40" s="205">
        <f>VLOOKUP($A40,'4.건축_산출근거표'!$A$4:$L$711,5,FALSE)</f>
        <v>1</v>
      </c>
      <c r="F40" s="205"/>
      <c r="G40" s="205">
        <f>VLOOKUP($A40,'4.건축_산출근거표'!$A$4:$L$711,7,FALSE)</f>
        <v>2989.1400000000003</v>
      </c>
      <c r="H40" s="205"/>
      <c r="I40" s="205">
        <f>VLOOKUP($A40,'4.건축_산출근거표'!$A$4:$L$711,9,FALSE)</f>
        <v>3200.6611400000002</v>
      </c>
      <c r="J40" s="205"/>
      <c r="K40" s="205">
        <f>VLOOKUP($A40,'4.건축_산출근거표'!$A$4:$L$711,11,FALSE)</f>
        <v>6189.8011400000005</v>
      </c>
      <c r="L40" s="206"/>
    </row>
    <row r="41" spans="1:12">
      <c r="A41" s="200" t="s">
        <v>517</v>
      </c>
      <c r="B41" s="208" t="str">
        <f>VLOOKUP($A41,'4.건축_산출근거표'!$A$4:$L$711,2,FALSE)</f>
        <v>0.6/1kv PVC 절연 접지케이블</v>
      </c>
      <c r="C41" s="227" t="str">
        <f>VLOOKUP($A41,'4.건축_산출근거표'!$A$4:$L$711,3,FALSE)</f>
        <v>TFR-GV 16㎟ x 1C</v>
      </c>
      <c r="D41" s="205" t="str">
        <f>VLOOKUP($A41,'4.건축_산출근거표'!$A$4:$L$711,4,FALSE)</f>
        <v>M</v>
      </c>
      <c r="E41" s="205">
        <f>VLOOKUP($A41,'4.건축_산출근거표'!$A$4:$L$711,5,FALSE)</f>
        <v>1</v>
      </c>
      <c r="F41" s="205"/>
      <c r="G41" s="205">
        <f>VLOOKUP($A41,'4.건축_산출근거표'!$A$4:$L$711,7,FALSE)</f>
        <v>2288.0550000000003</v>
      </c>
      <c r="H41" s="205"/>
      <c r="I41" s="205">
        <f>VLOOKUP($A41,'4.건축_산출근거표'!$A$4:$L$711,9,FALSE)</f>
        <v>730.58569499999999</v>
      </c>
      <c r="J41" s="205"/>
      <c r="K41" s="205">
        <f>VLOOKUP($A41,'4.건축_산출근거표'!$A$4:$L$711,11,FALSE)</f>
        <v>3018.6406950000001</v>
      </c>
      <c r="L41" s="206"/>
    </row>
    <row r="42" spans="1:12">
      <c r="A42" s="200" t="s">
        <v>518</v>
      </c>
      <c r="B42" s="208" t="str">
        <f>VLOOKUP($A42,'4.건축_산출근거표'!$A$4:$L$711,2,FALSE)</f>
        <v>0.6/1kv PVC 절연 접지케이블</v>
      </c>
      <c r="C42" s="227" t="str">
        <f>VLOOKUP($A42,'4.건축_산출근거표'!$A$4:$L$711,3,FALSE)</f>
        <v>TFR-GV 6㎟ x 1C</v>
      </c>
      <c r="D42" s="205" t="str">
        <f>VLOOKUP($A42,'4.건축_산출근거표'!$A$4:$L$711,4,FALSE)</f>
        <v>M</v>
      </c>
      <c r="E42" s="205">
        <f>VLOOKUP($A42,'4.건축_산출근거표'!$A$4:$L$711,5,FALSE)</f>
        <v>1</v>
      </c>
      <c r="F42" s="205"/>
      <c r="G42" s="205">
        <f>VLOOKUP($A42,'4.건축_산출근거표'!$A$4:$L$711,7,FALSE)</f>
        <v>994.45500000000004</v>
      </c>
      <c r="H42" s="205"/>
      <c r="I42" s="205">
        <f>VLOOKUP($A42,'4.건축_산출근거표'!$A$4:$L$711,9,FALSE)</f>
        <v>626.21631000000014</v>
      </c>
      <c r="J42" s="205"/>
      <c r="K42" s="205">
        <f>VLOOKUP($A42,'4.건축_산출근거표'!$A$4:$L$711,11,FALSE)</f>
        <v>1620.6713100000002</v>
      </c>
      <c r="L42" s="206"/>
    </row>
    <row r="43" spans="1:12">
      <c r="A43" s="200" t="s">
        <v>519</v>
      </c>
      <c r="B43" s="208" t="str">
        <f>VLOOKUP($A43,'4.건축_산출근거표'!$A$4:$L$711,2,FALSE)</f>
        <v>0.6/1kv PVC 절연 접지케이블</v>
      </c>
      <c r="C43" s="227" t="str">
        <f>VLOOKUP($A43,'4.건축_산출근거표'!$A$4:$L$711,3,FALSE)</f>
        <v>TFR-GV 4㎟ x 1C</v>
      </c>
      <c r="D43" s="205" t="str">
        <f>VLOOKUP($A43,'4.건축_산출근거표'!$A$4:$L$711,4,FALSE)</f>
        <v>M</v>
      </c>
      <c r="E43" s="205">
        <f>VLOOKUP($A43,'4.건축_산출근거표'!$A$4:$L$711,5,FALSE)</f>
        <v>1</v>
      </c>
      <c r="F43" s="205"/>
      <c r="G43" s="205">
        <f>VLOOKUP($A43,'4.건축_산출근거표'!$A$4:$L$711,7,FALSE)</f>
        <v>873.18000000000006</v>
      </c>
      <c r="H43" s="205"/>
      <c r="I43" s="205">
        <f>VLOOKUP($A43,'4.건축_산출근거표'!$A$4:$L$711,9,FALSE)</f>
        <v>626.21631000000014</v>
      </c>
      <c r="J43" s="205"/>
      <c r="K43" s="205">
        <f>VLOOKUP($A43,'4.건축_산출근거표'!$A$4:$L$711,11,FALSE)</f>
        <v>1499.3963100000001</v>
      </c>
      <c r="L43" s="206"/>
    </row>
    <row r="44" spans="1:12">
      <c r="A44" s="200" t="s">
        <v>520</v>
      </c>
      <c r="B44" s="208" t="str">
        <f>VLOOKUP($A44,'4.건축_산출근거표'!$A$4:$L$711,2,FALSE)</f>
        <v>PANEL</v>
      </c>
      <c r="C44" s="227" t="str">
        <f>VLOOKUP($A44,'4.건축_산출근거표'!$A$4:$L$711,3,FALSE)</f>
        <v>UPS -  MAIN (UPS전용)</v>
      </c>
      <c r="D44" s="205" t="str">
        <f>VLOOKUP($A44,'4.건축_산출근거표'!$A$4:$L$711,4,FALSE)</f>
        <v>SET</v>
      </c>
      <c r="E44" s="205">
        <f>VLOOKUP($A44,'4.건축_산출근거표'!$A$4:$L$711,5,FALSE)</f>
        <v>1</v>
      </c>
      <c r="F44" s="205"/>
      <c r="G44" s="205">
        <f>VLOOKUP($A44,'4.건축_산출근거표'!$A$4:$L$711,7,FALSE)</f>
        <v>1340850</v>
      </c>
      <c r="H44" s="205"/>
      <c r="I44" s="205">
        <f>VLOOKUP($A44,'4.건축_산출근거표'!$A$4:$L$711,9,FALSE)</f>
        <v>87016.235253999999</v>
      </c>
      <c r="J44" s="205"/>
      <c r="K44" s="205">
        <f>VLOOKUP($A44,'4.건축_산출근거표'!$A$4:$L$711,11,FALSE)</f>
        <v>1427866.2352539999</v>
      </c>
      <c r="L44" s="206"/>
    </row>
    <row r="45" spans="1:12">
      <c r="A45" s="200" t="s">
        <v>521</v>
      </c>
      <c r="B45" s="208" t="str">
        <f>VLOOKUP($A45,'4.건축_산출근거표'!$A$4:$L$711,2,FALSE)</f>
        <v>PANEL</v>
      </c>
      <c r="C45" s="227" t="str">
        <f>VLOOKUP($A45,'4.건축_산출근거표'!$A$4:$L$711,3,FALSE)</f>
        <v>PAC -  MAIN (동력전용)</v>
      </c>
      <c r="D45" s="205" t="str">
        <f>VLOOKUP($A45,'4.건축_산출근거표'!$A$4:$L$711,4,FALSE)</f>
        <v>SET</v>
      </c>
      <c r="E45" s="205">
        <f>VLOOKUP($A45,'4.건축_산출근거표'!$A$4:$L$711,5,FALSE)</f>
        <v>1</v>
      </c>
      <c r="F45" s="205"/>
      <c r="G45" s="205">
        <f>VLOOKUP($A45,'4.건축_산출근거표'!$A$4:$L$711,7,FALSE)</f>
        <v>1117725</v>
      </c>
      <c r="H45" s="205"/>
      <c r="I45" s="205">
        <f>VLOOKUP($A45,'4.건축_산출근거표'!$A$4:$L$711,9,FALSE)</f>
        <v>87016.235253999999</v>
      </c>
      <c r="J45" s="205"/>
      <c r="K45" s="205">
        <f>VLOOKUP($A45,'4.건축_산출근거표'!$A$4:$L$711,11,FALSE)</f>
        <v>1204741.2352539999</v>
      </c>
      <c r="L45" s="206"/>
    </row>
    <row r="46" spans="1:12">
      <c r="A46" s="200" t="s">
        <v>522</v>
      </c>
      <c r="B46" s="208" t="str">
        <f>VLOOKUP($A46,'4.건축_산출근거표'!$A$4:$L$711,2,FALSE)</f>
        <v>전선관</v>
      </c>
      <c r="C46" s="227" t="str">
        <f>VLOOKUP($A46,'4.건축_산출근거표'!$A$4:$L$711,3,FALSE)</f>
        <v>16C</v>
      </c>
      <c r="D46" s="205" t="str">
        <f>VLOOKUP($A46,'4.건축_산출근거표'!$A$4:$L$711,4,FALSE)</f>
        <v>M</v>
      </c>
      <c r="E46" s="205">
        <f>VLOOKUP($A46,'4.건축_산출근거표'!$A$4:$L$711,5,FALSE)</f>
        <v>1</v>
      </c>
      <c r="F46" s="205"/>
      <c r="G46" s="205">
        <f>VLOOKUP($A46,'4.건축_산출근거표'!$A$4:$L$711,7,FALSE)</f>
        <v>3006.4650000000001</v>
      </c>
      <c r="H46" s="205"/>
      <c r="I46" s="205">
        <f>VLOOKUP($A46,'4.건축_산출근거표'!$A$4:$L$711,9,FALSE)</f>
        <v>5566.3671999999997</v>
      </c>
      <c r="J46" s="205"/>
      <c r="K46" s="205">
        <f>VLOOKUP($A46,'4.건축_산출근거표'!$A$4:$L$711,11,FALSE)</f>
        <v>8572.8322000000007</v>
      </c>
      <c r="L46" s="206"/>
    </row>
    <row r="47" spans="1:12">
      <c r="A47" s="200" t="s">
        <v>523</v>
      </c>
      <c r="B47" s="208" t="str">
        <f>VLOOKUP($A47,'4.건축_산출근거표'!$A$4:$L$711,2,FALSE)</f>
        <v>OUTLET BOX</v>
      </c>
      <c r="C47" s="227" t="str">
        <f>VLOOKUP($A47,'4.건축_산출근거표'!$A$4:$L$711,3,FALSE)</f>
        <v>54mm , Square</v>
      </c>
      <c r="D47" s="205" t="str">
        <f>VLOOKUP($A47,'4.건축_산출근거표'!$A$4:$L$711,4,FALSE)</f>
        <v>EA</v>
      </c>
      <c r="E47" s="205">
        <f>VLOOKUP($A47,'4.건축_산출근거표'!$A$4:$L$711,5,FALSE)</f>
        <v>1</v>
      </c>
      <c r="F47" s="205"/>
      <c r="G47" s="205">
        <f>VLOOKUP($A47,'4.건축_산출근거표'!$A$4:$L$711,7,FALSE)</f>
        <v>3187.8</v>
      </c>
      <c r="H47" s="205"/>
      <c r="I47" s="205">
        <f>VLOOKUP($A47,'4.건축_산출근거표'!$A$4:$L$711,9,FALSE)</f>
        <v>13915.918</v>
      </c>
      <c r="J47" s="205"/>
      <c r="K47" s="205">
        <f>VLOOKUP($A47,'4.건축_산출근거표'!$A$4:$L$711,11,FALSE)</f>
        <v>17103.718000000001</v>
      </c>
      <c r="L47" s="206"/>
    </row>
    <row r="48" spans="1:12">
      <c r="A48" s="200" t="s">
        <v>524</v>
      </c>
      <c r="B48" s="208" t="str">
        <f>VLOOKUP($A48,'4.건축_산출근거표'!$A$4:$L$711,2,FALSE)</f>
        <v>OUTLET BOX</v>
      </c>
      <c r="C48" s="227" t="str">
        <f>VLOOKUP($A48,'4.건축_산출근거표'!$A$4:$L$711,3,FALSE)</f>
        <v>54mm , Octagon</v>
      </c>
      <c r="D48" s="205" t="str">
        <f>VLOOKUP($A48,'4.건축_산출근거표'!$A$4:$L$711,4,FALSE)</f>
        <v>EA</v>
      </c>
      <c r="E48" s="205">
        <f>VLOOKUP($A48,'4.건축_산출근거표'!$A$4:$L$711,5,FALSE)</f>
        <v>1</v>
      </c>
      <c r="F48" s="205"/>
      <c r="G48" s="205">
        <f>VLOOKUP($A48,'4.건축_산출근거표'!$A$4:$L$711,7,FALSE)</f>
        <v>3049.2</v>
      </c>
      <c r="H48" s="205"/>
      <c r="I48" s="205">
        <f>VLOOKUP($A48,'4.건축_산출근거표'!$A$4:$L$711,9,FALSE)</f>
        <v>13915.918</v>
      </c>
      <c r="J48" s="205"/>
      <c r="K48" s="205">
        <f>VLOOKUP($A48,'4.건축_산출근거표'!$A$4:$L$711,11,FALSE)</f>
        <v>16965.117999999999</v>
      </c>
      <c r="L48" s="206"/>
    </row>
    <row r="49" spans="1:12">
      <c r="A49" s="200" t="s">
        <v>525</v>
      </c>
      <c r="B49" s="208" t="str">
        <f>VLOOKUP($A49,'4.건축_산출근거표'!$A$4:$L$711,2,FALSE)</f>
        <v>FLEXIBLE TUBE</v>
      </c>
      <c r="C49" s="227" t="str">
        <f>VLOOKUP($A49,'4.건축_산출근거표'!$A$4:$L$711,3,FALSE)</f>
        <v>SF - 16C</v>
      </c>
      <c r="D49" s="205" t="str">
        <f>VLOOKUP($A49,'4.건축_산출근거표'!$A$4:$L$711,4,FALSE)</f>
        <v>M</v>
      </c>
      <c r="E49" s="205">
        <f>VLOOKUP($A49,'4.건축_산출근거표'!$A$4:$L$711,5,FALSE)</f>
        <v>1</v>
      </c>
      <c r="F49" s="205"/>
      <c r="G49" s="205">
        <f>VLOOKUP($A49,'4.건축_산출근거표'!$A$4:$L$711,7,FALSE)</f>
        <v>1120.3499999999999</v>
      </c>
      <c r="H49" s="205"/>
      <c r="I49" s="205">
        <f>VLOOKUP($A49,'4.건축_산출근거표'!$A$4:$L$711,9,FALSE)</f>
        <v>3061.5019600000001</v>
      </c>
      <c r="J49" s="205"/>
      <c r="K49" s="205">
        <f>VLOOKUP($A49,'4.건축_산출근거표'!$A$4:$L$711,11,FALSE)</f>
        <v>4181.85196</v>
      </c>
      <c r="L49" s="206"/>
    </row>
    <row r="50" spans="1:12">
      <c r="A50" s="200" t="s">
        <v>526</v>
      </c>
      <c r="B50" s="208" t="str">
        <f>VLOOKUP($A50,'4.건축_산출근거표'!$A$4:$L$711,2,FALSE)</f>
        <v>FLEXIBLE Con'n</v>
      </c>
      <c r="C50" s="227" t="str">
        <f>VLOOKUP($A50,'4.건축_산출근거표'!$A$4:$L$711,3,FALSE)</f>
        <v>SFCI - 16mm</v>
      </c>
      <c r="D50" s="205" t="str">
        <f>VLOOKUP($A50,'4.건축_산출근거표'!$A$4:$L$711,4,FALSE)</f>
        <v>EA</v>
      </c>
      <c r="E50" s="205">
        <f>VLOOKUP($A50,'4.건축_산출근거표'!$A$4:$L$711,5,FALSE)</f>
        <v>1</v>
      </c>
      <c r="F50" s="205"/>
      <c r="G50" s="205">
        <f>VLOOKUP($A50,'4.건축_산출근거표'!$A$4:$L$711,7,FALSE)</f>
        <v>745.5</v>
      </c>
      <c r="H50" s="205"/>
      <c r="I50" s="205">
        <f>VLOOKUP($A50,'4.건축_산출근거표'!$A$4:$L$711,9,FALSE)</f>
        <v>306.15019599999999</v>
      </c>
      <c r="J50" s="205"/>
      <c r="K50" s="205">
        <f>VLOOKUP($A50,'4.건축_산출근거표'!$A$4:$L$711,11,FALSE)</f>
        <v>1051.6501960000001</v>
      </c>
      <c r="L50" s="206"/>
    </row>
    <row r="51" spans="1:12">
      <c r="A51" s="200" t="s">
        <v>527</v>
      </c>
      <c r="B51" s="208" t="str">
        <f>VLOOKUP($A51,'4.건축_산출근거표'!$A$4:$L$711,2,FALSE)</f>
        <v>450/750V 비닐 내열전선</v>
      </c>
      <c r="C51" s="227" t="str">
        <f>VLOOKUP($A51,'4.건축_산출근거표'!$A$4:$L$711,3,FALSE)</f>
        <v>HFIX 2.5㎟</v>
      </c>
      <c r="D51" s="205" t="str">
        <f>VLOOKUP($A51,'4.건축_산출근거표'!$A$4:$L$711,4,FALSE)</f>
        <v>M</v>
      </c>
      <c r="E51" s="205">
        <f>VLOOKUP($A51,'4.건축_산출근거표'!$A$4:$L$711,5,FALSE)</f>
        <v>1</v>
      </c>
      <c r="F51" s="205"/>
      <c r="G51" s="205">
        <f>VLOOKUP($A51,'4.건축_산출근거표'!$A$4:$L$711,7,FALSE)</f>
        <v>494.55</v>
      </c>
      <c r="H51" s="205"/>
      <c r="I51" s="205">
        <f>VLOOKUP($A51,'4.건축_산출근거표'!$A$4:$L$711,9,FALSE)</f>
        <v>695.79589999999996</v>
      </c>
      <c r="J51" s="205"/>
      <c r="K51" s="205">
        <f>VLOOKUP($A51,'4.건축_산출근거표'!$A$4:$L$711,11,FALSE)</f>
        <v>1190.3459</v>
      </c>
      <c r="L51" s="206"/>
    </row>
    <row r="52" spans="1:12">
      <c r="A52" s="200" t="s">
        <v>528</v>
      </c>
      <c r="B52" s="208" t="str">
        <f>VLOOKUP($A52,'4.건축_산출근거표'!$A$4:$L$711,2,FALSE)</f>
        <v>조명기구 "A" - TYPE</v>
      </c>
      <c r="C52" s="227" t="str">
        <f>VLOOKUP($A52,'4.건축_산출근거표'!$A$4:$L$711,3,FALSE)</f>
        <v>형광등 울트라 FL 32W x 1 등용</v>
      </c>
      <c r="D52" s="205" t="str">
        <f>VLOOKUP($A52,'4.건축_산출근거표'!$A$4:$L$711,4,FALSE)</f>
        <v>SET</v>
      </c>
      <c r="E52" s="205">
        <f>VLOOKUP($A52,'4.건축_산출근거표'!$A$4:$L$711,5,FALSE)</f>
        <v>1</v>
      </c>
      <c r="F52" s="205"/>
      <c r="G52" s="205">
        <f>VLOOKUP($A52,'4.건축_산출근거표'!$A$4:$L$711,7,FALSE)</f>
        <v>48300</v>
      </c>
      <c r="H52" s="205"/>
      <c r="I52" s="205">
        <f>VLOOKUP($A52,'4.건축_산출근거표'!$A$4:$L$711,9,FALSE)</f>
        <v>1600.3305700000001</v>
      </c>
      <c r="J52" s="205"/>
      <c r="K52" s="205">
        <f>VLOOKUP($A52,'4.건축_산출근거표'!$A$4:$L$711,11,FALSE)</f>
        <v>49900.330569999998</v>
      </c>
      <c r="L52" s="206"/>
    </row>
    <row r="53" spans="1:12">
      <c r="A53" s="200" t="s">
        <v>529</v>
      </c>
      <c r="B53" s="208" t="str">
        <f>VLOOKUP($A53,'4.건축_산출근거표'!$A$4:$L$711,2,FALSE)</f>
        <v>조명기구 "B" - TYPE</v>
      </c>
      <c r="C53" s="227" t="str">
        <f>VLOOKUP($A53,'4.건축_산출근거표'!$A$4:$L$711,3,FALSE)</f>
        <v>매입등 EL 20W x 1등용</v>
      </c>
      <c r="D53" s="205" t="str">
        <f>VLOOKUP($A53,'4.건축_산출근거표'!$A$4:$L$711,4,FALSE)</f>
        <v>SET</v>
      </c>
      <c r="E53" s="205">
        <f>VLOOKUP($A53,'4.건축_산출근거표'!$A$4:$L$711,5,FALSE)</f>
        <v>1</v>
      </c>
      <c r="F53" s="205"/>
      <c r="G53" s="205">
        <f>VLOOKUP($A53,'4.건축_산출근거표'!$A$4:$L$711,7,FALSE)</f>
        <v>8925</v>
      </c>
      <c r="H53" s="205"/>
      <c r="I53" s="205">
        <f>VLOOKUP($A53,'4.건축_산출근거표'!$A$4:$L$711,9,FALSE)</f>
        <v>14890.03226</v>
      </c>
      <c r="J53" s="205"/>
      <c r="K53" s="205">
        <f>VLOOKUP($A53,'4.건축_산출근거표'!$A$4:$L$711,11,FALSE)</f>
        <v>23815.03226</v>
      </c>
      <c r="L53" s="206"/>
    </row>
    <row r="54" spans="1:12">
      <c r="A54" s="200" t="s">
        <v>530</v>
      </c>
      <c r="B54" s="208" t="str">
        <f>VLOOKUP($A54,'4.건축_산출근거표'!$A$4:$L$711,2,FALSE)</f>
        <v>조명기구 "C" - TYPE</v>
      </c>
      <c r="C54" s="227" t="str">
        <f>VLOOKUP($A54,'4.건축_산출근거표'!$A$4:$L$711,3,FALSE)</f>
        <v>할로겐 스포트 HL50W  x 1등용</v>
      </c>
      <c r="D54" s="205" t="str">
        <f>VLOOKUP($A54,'4.건축_산출근거표'!$A$4:$L$711,4,FALSE)</f>
        <v>SET</v>
      </c>
      <c r="E54" s="205">
        <f>VLOOKUP($A54,'4.건축_산출근거표'!$A$4:$L$711,5,FALSE)</f>
        <v>1</v>
      </c>
      <c r="F54" s="205"/>
      <c r="G54" s="205">
        <f>VLOOKUP($A54,'4.건축_산출근거표'!$A$4:$L$711,7,FALSE)</f>
        <v>17325</v>
      </c>
      <c r="H54" s="205"/>
      <c r="I54" s="205">
        <f>VLOOKUP($A54,'4.건축_산출근거표'!$A$4:$L$711,9,FALSE)</f>
        <v>12524.3262</v>
      </c>
      <c r="J54" s="205"/>
      <c r="K54" s="205">
        <f>VLOOKUP($A54,'4.건축_산출근거표'!$A$4:$L$711,11,FALSE)</f>
        <v>29849.3262</v>
      </c>
      <c r="L54" s="206"/>
    </row>
    <row r="55" spans="1:12">
      <c r="A55" s="200" t="s">
        <v>531</v>
      </c>
      <c r="B55" s="208" t="str">
        <f>VLOOKUP($A55,'4.건축_산출근거표'!$A$4:$L$711,2,FALSE)</f>
        <v>SWITCH</v>
      </c>
      <c r="C55" s="227" t="str">
        <f>VLOOKUP($A55,'4.건축_산출근거표'!$A$4:$L$711,3,FALSE)</f>
        <v>SUPER WIDE 1Way 1G</v>
      </c>
      <c r="D55" s="205" t="str">
        <f>VLOOKUP($A55,'4.건축_산출근거표'!$A$4:$L$711,4,FALSE)</f>
        <v>SET</v>
      </c>
      <c r="E55" s="205">
        <f>VLOOKUP($A55,'4.건축_산출근거표'!$A$4:$L$711,5,FALSE)</f>
        <v>1</v>
      </c>
      <c r="F55" s="205"/>
      <c r="G55" s="205">
        <f>VLOOKUP($A55,'4.건축_산출근거표'!$A$4:$L$711,7,FALSE)</f>
        <v>1930.95</v>
      </c>
      <c r="H55" s="205"/>
      <c r="I55" s="205">
        <f>VLOOKUP($A55,'4.건축_산출근거표'!$A$4:$L$711,9,FALSE)</f>
        <v>5914.2651500000002</v>
      </c>
      <c r="J55" s="205"/>
      <c r="K55" s="205">
        <f>VLOOKUP($A55,'4.건축_산출근거표'!$A$4:$L$711,11,FALSE)</f>
        <v>7845.21515</v>
      </c>
      <c r="L55" s="206"/>
    </row>
    <row r="56" spans="1:12">
      <c r="A56" s="200" t="s">
        <v>532</v>
      </c>
      <c r="B56" s="208" t="str">
        <f>VLOOKUP($A56,'4.건축_산출근거표'!$A$4:$L$711,2,FALSE)</f>
        <v>SWITCH</v>
      </c>
      <c r="C56" s="227" t="str">
        <f>VLOOKUP($A56,'4.건축_산출근거표'!$A$4:$L$711,3,FALSE)</f>
        <v>SUPER WIDE 1Way 2G</v>
      </c>
      <c r="D56" s="205" t="str">
        <f>VLOOKUP($A56,'4.건축_산출근거표'!$A$4:$L$711,4,FALSE)</f>
        <v>SET</v>
      </c>
      <c r="E56" s="205">
        <f>VLOOKUP($A56,'4.건축_산출근거표'!$A$4:$L$711,5,FALSE)</f>
        <v>1</v>
      </c>
      <c r="F56" s="205"/>
      <c r="G56" s="205">
        <f>VLOOKUP($A56,'4.건축_산출근거표'!$A$4:$L$711,7,FALSE)</f>
        <v>2990.4</v>
      </c>
      <c r="H56" s="205"/>
      <c r="I56" s="205">
        <f>VLOOKUP($A56,'4.건축_산출근거표'!$A$4:$L$711,9,FALSE)</f>
        <v>5914.2651500000002</v>
      </c>
      <c r="J56" s="205"/>
      <c r="K56" s="205">
        <f>VLOOKUP($A56,'4.건축_산출근거표'!$A$4:$L$711,11,FALSE)</f>
        <v>8904.6651500000007</v>
      </c>
      <c r="L56" s="206"/>
    </row>
    <row r="57" spans="1:12">
      <c r="A57" s="200" t="s">
        <v>533</v>
      </c>
      <c r="B57" s="208" t="str">
        <f>VLOOKUP($A57,'4.건축_산출근거표'!$A$4:$L$711,2,FALSE)</f>
        <v>SWITCH</v>
      </c>
      <c r="C57" s="227" t="str">
        <f>VLOOKUP($A57,'4.건축_산출근거표'!$A$4:$L$711,3,FALSE)</f>
        <v>SUPER WIDE 1Way 3G</v>
      </c>
      <c r="D57" s="205" t="str">
        <f>VLOOKUP($A57,'4.건축_산출근거표'!$A$4:$L$711,4,FALSE)</f>
        <v>SET</v>
      </c>
      <c r="E57" s="205">
        <f>VLOOKUP($A57,'4.건축_산출근거표'!$A$4:$L$711,5,FALSE)</f>
        <v>1</v>
      </c>
      <c r="F57" s="205"/>
      <c r="G57" s="205">
        <f>VLOOKUP($A57,'4.건축_산출근거표'!$A$4:$L$711,7,FALSE)</f>
        <v>3903.9</v>
      </c>
      <c r="H57" s="205"/>
      <c r="I57" s="205">
        <f>VLOOKUP($A57,'4.건축_산출근거표'!$A$4:$L$711,9,FALSE)</f>
        <v>5914.2651500000002</v>
      </c>
      <c r="J57" s="205"/>
      <c r="K57" s="205">
        <f>VLOOKUP($A57,'4.건축_산출근거표'!$A$4:$L$711,11,FALSE)</f>
        <v>9818.1651500000007</v>
      </c>
      <c r="L57" s="206"/>
    </row>
    <row r="58" spans="1:12">
      <c r="A58" s="200" t="s">
        <v>534</v>
      </c>
      <c r="B58" s="208" t="str">
        <f>VLOOKUP($A58,'4.건축_산출근거표'!$A$4:$L$711,2,FALSE)</f>
        <v>조광기</v>
      </c>
      <c r="C58" s="227" t="str">
        <f>VLOOKUP($A58,'4.건축_산출근거표'!$A$4:$L$711,3,FALSE)</f>
        <v>SUPER WIDE 1kw</v>
      </c>
      <c r="D58" s="205" t="str">
        <f>VLOOKUP($A58,'4.건축_산출근거표'!$A$4:$L$711,4,FALSE)</f>
        <v>SET</v>
      </c>
      <c r="E58" s="205">
        <f>VLOOKUP($A58,'4.건축_산출근거표'!$A$4:$L$711,5,FALSE)</f>
        <v>1</v>
      </c>
      <c r="F58" s="205"/>
      <c r="G58" s="205">
        <f>VLOOKUP($A58,'4.건축_산출근거표'!$A$4:$L$711,7,FALSE)</f>
        <v>23940</v>
      </c>
      <c r="H58" s="205"/>
      <c r="I58" s="205">
        <f>VLOOKUP($A58,'4.건축_산출근거표'!$A$4:$L$711,9,FALSE)</f>
        <v>7653.7548999999999</v>
      </c>
      <c r="J58" s="205"/>
      <c r="K58" s="205">
        <f>VLOOKUP($A58,'4.건축_산출근거표'!$A$4:$L$711,11,FALSE)</f>
        <v>31593.7549</v>
      </c>
      <c r="L58" s="206"/>
    </row>
    <row r="59" spans="1:12">
      <c r="A59" s="200" t="s">
        <v>535</v>
      </c>
      <c r="B59" s="208" t="str">
        <f>VLOOKUP($A59,'4.건축_산출근거표'!$A$4:$L$711,2,FALSE)</f>
        <v>450/750V 비닐 내열전선</v>
      </c>
      <c r="C59" s="227" t="str">
        <f>VLOOKUP($A59,'4.건축_산출근거표'!$A$4:$L$711,3,FALSE)</f>
        <v>HFIX 4.0㎟</v>
      </c>
      <c r="D59" s="205" t="str">
        <f>VLOOKUP($A59,'4.건축_산출근거표'!$A$4:$L$711,4,FALSE)</f>
        <v>M</v>
      </c>
      <c r="E59" s="205">
        <f>VLOOKUP($A59,'4.건축_산출근거표'!$A$4:$L$711,5,FALSE)</f>
        <v>1</v>
      </c>
      <c r="F59" s="205"/>
      <c r="G59" s="205">
        <f>VLOOKUP($A59,'4.건축_산출근거표'!$A$4:$L$711,7,FALSE)</f>
        <v>696.15</v>
      </c>
      <c r="H59" s="205"/>
      <c r="I59" s="205">
        <f>VLOOKUP($A59,'4.건축_산출근거표'!$A$4:$L$711,9,FALSE)</f>
        <v>695.79589999999996</v>
      </c>
      <c r="J59" s="205"/>
      <c r="K59" s="205">
        <f>VLOOKUP($A59,'4.건축_산출근거표'!$A$4:$L$711,11,FALSE)</f>
        <v>1391.9458999999999</v>
      </c>
      <c r="L59" s="206"/>
    </row>
    <row r="60" spans="1:12">
      <c r="A60" s="200" t="s">
        <v>536</v>
      </c>
      <c r="B60" s="208" t="str">
        <f>VLOOKUP($A60,'4.건축_산출근거표'!$A$4:$L$711,2,FALSE)</f>
        <v xml:space="preserve">OUTLET </v>
      </c>
      <c r="C60" s="227" t="str">
        <f>VLOOKUP($A60,'4.건축_산출근거표'!$A$4:$L$711,3,FALSE)</f>
        <v>Super Wide,2G+E ,250V/15A</v>
      </c>
      <c r="D60" s="205" t="str">
        <f>VLOOKUP($A60,'4.건축_산출근거표'!$A$4:$L$711,4,FALSE)</f>
        <v>EA</v>
      </c>
      <c r="E60" s="205">
        <f>VLOOKUP($A60,'4.건축_산출근거표'!$A$4:$L$711,5,FALSE)</f>
        <v>1</v>
      </c>
      <c r="F60" s="205"/>
      <c r="G60" s="205">
        <f>VLOOKUP($A60,'4.건축_산출근거표'!$A$4:$L$711,7,FALSE)</f>
        <v>1972.95</v>
      </c>
      <c r="H60" s="205"/>
      <c r="I60" s="205">
        <f>VLOOKUP($A60,'4.건축_산출근거표'!$A$4:$L$711,9,FALSE)</f>
        <v>6610.0610500000003</v>
      </c>
      <c r="J60" s="205"/>
      <c r="K60" s="205">
        <f>VLOOKUP($A60,'4.건축_산출근거표'!$A$4:$L$711,11,FALSE)</f>
        <v>8583.011050000001</v>
      </c>
      <c r="L60" s="206"/>
    </row>
    <row r="61" spans="1:12">
      <c r="A61" s="200" t="s">
        <v>537</v>
      </c>
      <c r="B61" s="208" t="str">
        <f>VLOOKUP($A61,'4.건축_산출근거표'!$A$4:$L$711,2,FALSE)</f>
        <v>스튜디오 및 부조정실 실외기</v>
      </c>
      <c r="C61" s="227" t="str">
        <f>VLOOKUP($A61,'4.건축_산출근거표'!$A$4:$L$711,3,FALSE)</f>
        <v>8HP</v>
      </c>
      <c r="D61" s="205" t="str">
        <f>VLOOKUP($A61,'4.건축_산출근거표'!$A$4:$L$711,4,FALSE)</f>
        <v>SET</v>
      </c>
      <c r="E61" s="205">
        <f>VLOOKUP($A61,'4.건축_산출근거표'!$A$4:$L$711,5,FALSE)</f>
        <v>1</v>
      </c>
      <c r="F61" s="205"/>
      <c r="G61" s="205">
        <f>VLOOKUP($A61,'4.건축_산출근거표'!$A$4:$L$711,7,FALSE)</f>
        <v>4753665</v>
      </c>
      <c r="H61" s="205"/>
      <c r="I61" s="205">
        <f>VLOOKUP($A61,'4.건축_산출근거표'!$A$4:$L$711,9,FALSE)</f>
        <v>636681.5</v>
      </c>
      <c r="J61" s="205"/>
      <c r="K61" s="205">
        <f>VLOOKUP($A61,'4.건축_산출근거표'!$A$4:$L$711,11,FALSE)</f>
        <v>5390346.5</v>
      </c>
      <c r="L61" s="206"/>
    </row>
    <row r="62" spans="1:12">
      <c r="A62" s="200" t="s">
        <v>538</v>
      </c>
      <c r="B62" s="208" t="str">
        <f>VLOOKUP($A62,'4.건축_산출근거표'!$A$4:$L$711,2,FALSE)</f>
        <v>스튜디오 매립덕트 실내기</v>
      </c>
      <c r="C62" s="227" t="str">
        <f>VLOOKUP($A62,'4.건축_산출근거표'!$A$4:$L$711,3,FALSE)</f>
        <v>3HP</v>
      </c>
      <c r="D62" s="205" t="str">
        <f>VLOOKUP($A62,'4.건축_산출근거표'!$A$4:$L$711,4,FALSE)</f>
        <v>SET</v>
      </c>
      <c r="E62" s="205">
        <f>VLOOKUP($A62,'4.건축_산출근거표'!$A$4:$L$711,5,FALSE)</f>
        <v>1</v>
      </c>
      <c r="F62" s="205"/>
      <c r="G62" s="205">
        <f>VLOOKUP($A62,'4.건축_산출근거표'!$A$4:$L$711,7,FALSE)</f>
        <v>640185</v>
      </c>
      <c r="H62" s="205"/>
      <c r="I62" s="205">
        <f>VLOOKUP($A62,'4.건축_산출근거표'!$A$4:$L$711,9,FALSE)</f>
        <v>200799.55</v>
      </c>
      <c r="J62" s="205"/>
      <c r="K62" s="205">
        <f>VLOOKUP($A62,'4.건축_산출근거표'!$A$4:$L$711,11,FALSE)</f>
        <v>840984.55</v>
      </c>
      <c r="L62" s="206"/>
    </row>
    <row r="63" spans="1:12">
      <c r="A63" s="200" t="s">
        <v>539</v>
      </c>
      <c r="B63" s="208" t="str">
        <f>VLOOKUP($A63,'4.건축_산출근거표'!$A$4:$L$711,2,FALSE)</f>
        <v>부조정실 천장형 실내기</v>
      </c>
      <c r="C63" s="227" t="str">
        <f>VLOOKUP($A63,'4.건축_산출근거표'!$A$4:$L$711,3,FALSE)</f>
        <v>3.5HP</v>
      </c>
      <c r="D63" s="205" t="str">
        <f>VLOOKUP($A63,'4.건축_산출근거표'!$A$4:$L$711,4,FALSE)</f>
        <v>SET</v>
      </c>
      <c r="E63" s="205">
        <f>VLOOKUP($A63,'4.건축_산출근거표'!$A$4:$L$711,5,FALSE)</f>
        <v>1</v>
      </c>
      <c r="F63" s="205"/>
      <c r="G63" s="205">
        <f>VLOOKUP($A63,'4.건축_산출근거표'!$A$4:$L$711,7,FALSE)</f>
        <v>728175</v>
      </c>
      <c r="H63" s="205"/>
      <c r="I63" s="205">
        <f>VLOOKUP($A63,'4.건축_산출근거표'!$A$4:$L$711,9,FALSE)</f>
        <v>200799.55</v>
      </c>
      <c r="J63" s="205"/>
      <c r="K63" s="205">
        <f>VLOOKUP($A63,'4.건축_산출근거표'!$A$4:$L$711,11,FALSE)</f>
        <v>928974.55</v>
      </c>
      <c r="L63" s="206"/>
    </row>
    <row r="64" spans="1:12">
      <c r="A64" s="200" t="s">
        <v>540</v>
      </c>
      <c r="B64" s="208" t="str">
        <f>VLOOKUP($A64,'4.건축_산출근거표'!$A$4:$L$711,2,FALSE)</f>
        <v>기계실 벽걸이 에어컨</v>
      </c>
      <c r="C64" s="227" t="str">
        <f>VLOOKUP($A64,'4.건축_산출근거표'!$A$4:$L$711,3,FALSE)</f>
        <v>13평형</v>
      </c>
      <c r="D64" s="205" t="str">
        <f>VLOOKUP($A64,'4.건축_산출근거표'!$A$4:$L$711,4,FALSE)</f>
        <v>SET</v>
      </c>
      <c r="E64" s="205">
        <f>VLOOKUP($A64,'4.건축_산출근거표'!$A$4:$L$711,5,FALSE)</f>
        <v>1</v>
      </c>
      <c r="F64" s="205"/>
      <c r="G64" s="205">
        <f>VLOOKUP($A64,'4.건축_산출근거표'!$A$4:$L$711,7,FALSE)</f>
        <v>1596000</v>
      </c>
      <c r="H64" s="205"/>
      <c r="I64" s="205">
        <f>VLOOKUP($A64,'4.건축_산출근거표'!$A$4:$L$711,9,FALSE)</f>
        <v>200799.55</v>
      </c>
      <c r="J64" s="205"/>
      <c r="K64" s="205">
        <f>VLOOKUP($A64,'4.건축_산출근거표'!$A$4:$L$711,11,FALSE)</f>
        <v>1796799.55</v>
      </c>
      <c r="L64" s="206"/>
    </row>
    <row r="65" spans="1:12">
      <c r="A65" s="200" t="s">
        <v>541</v>
      </c>
      <c r="B65" s="208" t="str">
        <f>VLOOKUP($A65,'4.건축_산출근거표'!$A$4:$L$711,2,FALSE)</f>
        <v>동배관 설치</v>
      </c>
      <c r="C65" s="227" t="str">
        <f>VLOOKUP($A65,'4.건축_산출근거표'!$A$4:$L$711,3,FALSE)</f>
        <v>15.88mm</v>
      </c>
      <c r="D65" s="205" t="str">
        <f>VLOOKUP($A65,'4.건축_산출근거표'!$A$4:$L$711,4,FALSE)</f>
        <v>M</v>
      </c>
      <c r="E65" s="205">
        <f>VLOOKUP($A65,'4.건축_산출근거표'!$A$4:$L$711,5,FALSE)</f>
        <v>1</v>
      </c>
      <c r="F65" s="205"/>
      <c r="G65" s="205">
        <f>VLOOKUP($A65,'4.건축_산출근거표'!$A$4:$L$711,7,FALSE)</f>
        <v>4804.8</v>
      </c>
      <c r="H65" s="205"/>
      <c r="I65" s="205">
        <f>VLOOKUP($A65,'4.건축_산출근거표'!$A$4:$L$711,9,FALSE)</f>
        <v>4774.18</v>
      </c>
      <c r="J65" s="205"/>
      <c r="K65" s="205">
        <f>VLOOKUP($A65,'4.건축_산출근거표'!$A$4:$L$711,11,FALSE)</f>
        <v>9578.98</v>
      </c>
      <c r="L65" s="206"/>
    </row>
    <row r="66" spans="1:12">
      <c r="A66" s="200" t="s">
        <v>542</v>
      </c>
      <c r="B66" s="208" t="str">
        <f>VLOOKUP($A66,'4.건축_산출근거표'!$A$4:$L$711,2,FALSE)</f>
        <v>동배관 설치</v>
      </c>
      <c r="C66" s="227" t="str">
        <f>VLOOKUP($A66,'4.건축_산출근거표'!$A$4:$L$711,3,FALSE)</f>
        <v>9.52mm</v>
      </c>
      <c r="D66" s="205" t="str">
        <f>VLOOKUP($A66,'4.건축_산출근거표'!$A$4:$L$711,4,FALSE)</f>
        <v>M</v>
      </c>
      <c r="E66" s="205">
        <f>VLOOKUP($A66,'4.건축_산출근거표'!$A$4:$L$711,5,FALSE)</f>
        <v>1</v>
      </c>
      <c r="F66" s="205"/>
      <c r="G66" s="205">
        <f>VLOOKUP($A66,'4.건축_산출근거표'!$A$4:$L$711,7,FALSE)</f>
        <v>3314.8500000000004</v>
      </c>
      <c r="H66" s="205"/>
      <c r="I66" s="205">
        <f>VLOOKUP($A66,'4.건축_산출근거표'!$A$4:$L$711,9,FALSE)</f>
        <v>3470.1709999999998</v>
      </c>
      <c r="J66" s="205"/>
      <c r="K66" s="205">
        <f>VLOOKUP($A66,'4.건축_산출근거표'!$A$4:$L$711,11,FALSE)</f>
        <v>6785.0210000000006</v>
      </c>
      <c r="L66" s="206"/>
    </row>
    <row r="67" spans="1:12">
      <c r="A67" s="200" t="s">
        <v>543</v>
      </c>
      <c r="B67" s="208" t="str">
        <f>VLOOKUP($A67,'4.건축_산출근거표'!$A$4:$L$711,2,FALSE)</f>
        <v>PVC 배관</v>
      </c>
      <c r="C67" s="227" t="str">
        <f>VLOOKUP($A67,'4.건축_산출근거표'!$A$4:$L$711,3,FALSE)</f>
        <v>20A</v>
      </c>
      <c r="D67" s="205" t="str">
        <f>VLOOKUP($A67,'4.건축_산출근거표'!$A$4:$L$711,4,FALSE)</f>
        <v>M</v>
      </c>
      <c r="E67" s="205">
        <f>VLOOKUP($A67,'4.건축_산출근거표'!$A$4:$L$711,5,FALSE)</f>
        <v>1</v>
      </c>
      <c r="F67" s="205"/>
      <c r="G67" s="205">
        <f>VLOOKUP($A67,'4.건축_산출근거표'!$A$4:$L$711,7,FALSE)</f>
        <v>892.23750000000018</v>
      </c>
      <c r="H67" s="205"/>
      <c r="I67" s="205">
        <f>VLOOKUP($A67,'4.건축_산출근거표'!$A$4:$L$711,9,FALSE)</f>
        <v>7941.0589999999993</v>
      </c>
      <c r="J67" s="205"/>
      <c r="K67" s="205">
        <f>VLOOKUP($A67,'4.건축_산출근거표'!$A$4:$L$711,11,FALSE)</f>
        <v>8833.2965000000004</v>
      </c>
      <c r="L67" s="206"/>
    </row>
    <row r="68" spans="1:12">
      <c r="A68" s="200" t="s">
        <v>544</v>
      </c>
      <c r="B68" s="208" t="str">
        <f>VLOOKUP($A68,'4.건축_산출근거표'!$A$4:$L$711,2,FALSE)</f>
        <v>고무발포 보온재</v>
      </c>
      <c r="C68" s="227" t="str">
        <f>VLOOKUP($A68,'4.건축_산출근거표'!$A$4:$L$711,3,FALSE)</f>
        <v>15.88mm, 13T</v>
      </c>
      <c r="D68" s="205" t="str">
        <f>VLOOKUP($A68,'4.건축_산출근거표'!$A$4:$L$711,4,FALSE)</f>
        <v>M</v>
      </c>
      <c r="E68" s="205">
        <f>VLOOKUP($A68,'4.건축_산출근거표'!$A$4:$L$711,5,FALSE)</f>
        <v>1</v>
      </c>
      <c r="F68" s="205"/>
      <c r="G68" s="205">
        <f>VLOOKUP($A68,'4.건축_산출근거표'!$A$4:$L$711,7,FALSE)</f>
        <v>1559.2500000000002</v>
      </c>
      <c r="H68" s="205"/>
      <c r="I68" s="205">
        <f>VLOOKUP($A68,'4.건축_산출근거표'!$A$4:$L$711,9,FALSE)</f>
        <v>4908.95</v>
      </c>
      <c r="J68" s="205"/>
      <c r="K68" s="205">
        <f>VLOOKUP($A68,'4.건축_산출근거표'!$A$4:$L$711,11,FALSE)</f>
        <v>6468.2</v>
      </c>
      <c r="L68" s="206"/>
    </row>
    <row r="69" spans="1:12">
      <c r="A69" s="200" t="s">
        <v>545</v>
      </c>
      <c r="B69" s="208" t="str">
        <f>VLOOKUP($A69,'4.건축_산출근거표'!$A$4:$L$711,2,FALSE)</f>
        <v>고무발포 보온재</v>
      </c>
      <c r="C69" s="227" t="str">
        <f>VLOOKUP($A69,'4.건축_산출근거표'!$A$4:$L$711,3,FALSE)</f>
        <v>9.52mm, 13T</v>
      </c>
      <c r="D69" s="205" t="str">
        <f>VLOOKUP($A69,'4.건축_산출근거표'!$A$4:$L$711,4,FALSE)</f>
        <v>M</v>
      </c>
      <c r="E69" s="205">
        <f>VLOOKUP($A69,'4.건축_산출근거표'!$A$4:$L$711,5,FALSE)</f>
        <v>1</v>
      </c>
      <c r="F69" s="205"/>
      <c r="G69" s="205">
        <f>VLOOKUP($A69,'4.건축_산출근거표'!$A$4:$L$711,7,FALSE)</f>
        <v>1097.25</v>
      </c>
      <c r="H69" s="205"/>
      <c r="I69" s="205">
        <f>VLOOKUP($A69,'4.건축_산출근거표'!$A$4:$L$711,9,FALSE)</f>
        <v>3927.16</v>
      </c>
      <c r="J69" s="205"/>
      <c r="K69" s="205">
        <f>VLOOKUP($A69,'4.건축_산출근거표'!$A$4:$L$711,11,FALSE)</f>
        <v>5024.41</v>
      </c>
      <c r="L69" s="206"/>
    </row>
    <row r="70" spans="1:12">
      <c r="A70" s="200" t="s">
        <v>546</v>
      </c>
      <c r="B70" s="208" t="str">
        <f>VLOOKUP($A70,'4.건축_산출근거표'!$A$4:$L$711,2,FALSE)</f>
        <v>P.E 보온재</v>
      </c>
      <c r="C70" s="227" t="str">
        <f>VLOOKUP($A70,'4.건축_산출근거표'!$A$4:$L$711,3,FALSE)</f>
        <v>20A 10T</v>
      </c>
      <c r="D70" s="205" t="str">
        <f>VLOOKUP($A70,'4.건축_산출근거표'!$A$4:$L$711,4,FALSE)</f>
        <v>M</v>
      </c>
      <c r="E70" s="205">
        <f>VLOOKUP($A70,'4.건축_산출근거표'!$A$4:$L$711,5,FALSE)</f>
        <v>1</v>
      </c>
      <c r="F70" s="205"/>
      <c r="G70" s="205">
        <f>VLOOKUP($A70,'4.건축_산출근거표'!$A$4:$L$711,7,FALSE)</f>
        <v>973.66500000000008</v>
      </c>
      <c r="H70" s="205"/>
      <c r="I70" s="205">
        <f>VLOOKUP($A70,'4.건축_산출근거표'!$A$4:$L$711,9,FALSE)</f>
        <v>4908.95</v>
      </c>
      <c r="J70" s="205"/>
      <c r="K70" s="205">
        <f>VLOOKUP($A70,'4.건축_산출근거표'!$A$4:$L$711,11,FALSE)</f>
        <v>5882.6149999999998</v>
      </c>
      <c r="L70" s="206"/>
    </row>
    <row r="71" spans="1:12">
      <c r="A71" s="200" t="s">
        <v>547</v>
      </c>
      <c r="B71" s="208" t="str">
        <f>VLOOKUP($A71,'4.건축_산출근거표'!$A$4:$L$711,2,FALSE)</f>
        <v>구멍뚫기</v>
      </c>
      <c r="C71" s="227">
        <f>VLOOKUP($A71,'4.건축_산출근거표'!$A$4:$L$711,3,FALSE)</f>
        <v>0</v>
      </c>
      <c r="D71" s="205" t="str">
        <f>VLOOKUP($A71,'4.건축_산출근거표'!$A$4:$L$711,4,FALSE)</f>
        <v>개소</v>
      </c>
      <c r="E71" s="205">
        <f>VLOOKUP($A71,'4.건축_산출근거표'!$A$4:$L$711,5,FALSE)</f>
        <v>1</v>
      </c>
      <c r="F71" s="205"/>
      <c r="G71" s="205">
        <f>VLOOKUP($A71,'4.건축_산출근거표'!$A$4:$L$711,7,FALSE)</f>
        <v>0</v>
      </c>
      <c r="H71" s="205"/>
      <c r="I71" s="205">
        <f>VLOOKUP($A71,'4.건축_산출근거표'!$A$4:$L$711,9,FALSE)</f>
        <v>23208.557399999998</v>
      </c>
      <c r="J71" s="205"/>
      <c r="K71" s="205">
        <f>VLOOKUP($A71,'4.건축_산출근거표'!$A$4:$L$711,11,FALSE)</f>
        <v>23208.557399999998</v>
      </c>
      <c r="L71" s="206"/>
    </row>
    <row r="72" spans="1:12">
      <c r="A72" s="200" t="s">
        <v>548</v>
      </c>
      <c r="B72" s="208" t="str">
        <f>VLOOKUP($A72,'4.건축_산출근거표'!$A$4:$L$711,2,FALSE)</f>
        <v>배관용접</v>
      </c>
      <c r="C72" s="227">
        <f>VLOOKUP($A72,'4.건축_산출근거표'!$A$4:$L$711,3,FALSE)</f>
        <v>0</v>
      </c>
      <c r="D72" s="205" t="str">
        <f>VLOOKUP($A72,'4.건축_산출근거표'!$A$4:$L$711,4,FALSE)</f>
        <v>개소</v>
      </c>
      <c r="E72" s="205">
        <f>VLOOKUP($A72,'4.건축_산출근거표'!$A$4:$L$711,5,FALSE)</f>
        <v>1</v>
      </c>
      <c r="F72" s="205"/>
      <c r="G72" s="205">
        <f>VLOOKUP($A72,'4.건축_산출근거표'!$A$4:$L$711,7,FALSE)</f>
        <v>0</v>
      </c>
      <c r="H72" s="205"/>
      <c r="I72" s="205">
        <f>VLOOKUP($A72,'4.건축_산출근거표'!$A$4:$L$711,9,FALSE)</f>
        <v>2690.9656399999999</v>
      </c>
      <c r="J72" s="205"/>
      <c r="K72" s="205">
        <f>VLOOKUP($A72,'4.건축_산출근거표'!$A$4:$L$711,11,FALSE)</f>
        <v>2690.9656399999999</v>
      </c>
      <c r="L72" s="206"/>
    </row>
    <row r="73" spans="1:12">
      <c r="A73" s="200" t="s">
        <v>549</v>
      </c>
      <c r="B73" s="208" t="str">
        <f>VLOOKUP($A73,'4.건축_산출근거표'!$A$4:$L$711,2,FALSE)</f>
        <v>아연도 강판</v>
      </c>
      <c r="C73" s="227" t="str">
        <f>VLOOKUP($A73,'4.건축_산출근거표'!$A$4:$L$711,3,FALSE)</f>
        <v>3'×6'×0.5T</v>
      </c>
      <c r="D73" s="205" t="str">
        <f>VLOOKUP($A73,'4.건축_산출근거표'!$A$4:$L$711,4,FALSE)</f>
        <v>M2</v>
      </c>
      <c r="E73" s="205">
        <f>VLOOKUP($A73,'4.건축_산출근거표'!$A$4:$L$711,5,FALSE)</f>
        <v>1</v>
      </c>
      <c r="F73" s="205"/>
      <c r="G73" s="205">
        <f>VLOOKUP($A73,'4.건축_산출근거표'!$A$4:$L$711,7,FALSE)</f>
        <v>22522.5</v>
      </c>
      <c r="H73" s="205"/>
      <c r="I73" s="205">
        <f>VLOOKUP($A73,'4.건축_산출근거표'!$A$4:$L$711,9,FALSE)</f>
        <v>33856.064000000006</v>
      </c>
      <c r="J73" s="205"/>
      <c r="K73" s="205">
        <f>VLOOKUP($A73,'4.건축_산출근거표'!$A$4:$L$711,11,FALSE)</f>
        <v>56378.564000000006</v>
      </c>
      <c r="L73" s="206"/>
    </row>
    <row r="74" spans="1:12">
      <c r="A74" s="200" t="s">
        <v>550</v>
      </c>
      <c r="B74" s="208" t="str">
        <f>VLOOKUP($A74,'4.건축_산출근거표'!$A$4:$L$711,2,FALSE)</f>
        <v>보온재</v>
      </c>
      <c r="C74" s="227" t="str">
        <f>VLOOKUP($A74,'4.건축_산출근거표'!$A$4:$L$711,3,FALSE)</f>
        <v>24K × 25T</v>
      </c>
      <c r="D74" s="205" t="str">
        <f>VLOOKUP($A74,'4.건축_산출근거표'!$A$4:$L$711,4,FALSE)</f>
        <v>M2</v>
      </c>
      <c r="E74" s="205">
        <f>VLOOKUP($A74,'4.건축_산출근거표'!$A$4:$L$711,5,FALSE)</f>
        <v>1</v>
      </c>
      <c r="F74" s="205"/>
      <c r="G74" s="205">
        <f>VLOOKUP($A74,'4.건축_산출근거표'!$A$4:$L$711,7,FALSE)</f>
        <v>5082</v>
      </c>
      <c r="H74" s="205"/>
      <c r="I74" s="205">
        <f>VLOOKUP($A74,'4.건축_산출근거표'!$A$4:$L$711,9,FALSE)</f>
        <v>22008.759840000002</v>
      </c>
      <c r="J74" s="205"/>
      <c r="K74" s="205">
        <f>VLOOKUP($A74,'4.건축_산출근거표'!$A$4:$L$711,11,FALSE)</f>
        <v>27090.759840000002</v>
      </c>
      <c r="L74" s="206"/>
    </row>
    <row r="75" spans="1:12">
      <c r="A75" s="200" t="s">
        <v>551</v>
      </c>
      <c r="B75" s="208" t="str">
        <f>VLOOKUP($A75,'4.건축_산출근거표'!$A$4:$L$711,2,FALSE)</f>
        <v>SOUND CHAMBER</v>
      </c>
      <c r="C75" s="227" t="str">
        <f>VLOOKUP($A75,'4.건축_산출근거표'!$A$4:$L$711,3,FALSE)</f>
        <v>SUPPLY, RETURN용</v>
      </c>
      <c r="D75" s="205" t="str">
        <f>VLOOKUP($A75,'4.건축_산출근거표'!$A$4:$L$711,4,FALSE)</f>
        <v>SET</v>
      </c>
      <c r="E75" s="205">
        <f>VLOOKUP($A75,'4.건축_산출근거표'!$A$4:$L$711,5,FALSE)</f>
        <v>1</v>
      </c>
      <c r="F75" s="205"/>
      <c r="G75" s="205">
        <f>VLOOKUP($A75,'4.건축_산출근거표'!$A$4:$L$711,7,FALSE)</f>
        <v>1260000</v>
      </c>
      <c r="H75" s="205"/>
      <c r="I75" s="205">
        <f>VLOOKUP($A75,'4.건축_산출근거표'!$A$4:$L$711,9,FALSE)</f>
        <v>126960.24</v>
      </c>
      <c r="J75" s="205"/>
      <c r="K75" s="205">
        <f>VLOOKUP($A75,'4.건축_산출근거표'!$A$4:$L$711,11,FALSE)</f>
        <v>1386960.24</v>
      </c>
      <c r="L75" s="206"/>
    </row>
    <row r="76" spans="1:12">
      <c r="A76" s="200" t="s">
        <v>552</v>
      </c>
      <c r="B76" s="208" t="str">
        <f>VLOOKUP($A76,'4.건축_산출근거표'!$A$4:$L$711,2,FALSE)</f>
        <v>SILENCER</v>
      </c>
      <c r="C76" s="227" t="str">
        <f>VLOOKUP($A76,'4.건축_산출근거표'!$A$4:$L$711,3,FALSE)</f>
        <v>SUPPLY, RETURN용</v>
      </c>
      <c r="D76" s="205" t="str">
        <f>VLOOKUP($A76,'4.건축_산출근거표'!$A$4:$L$711,4,FALSE)</f>
        <v>SET</v>
      </c>
      <c r="E76" s="205">
        <f>VLOOKUP($A76,'4.건축_산출근거표'!$A$4:$L$711,5,FALSE)</f>
        <v>1</v>
      </c>
      <c r="F76" s="205"/>
      <c r="G76" s="205">
        <f>VLOOKUP($A76,'4.건축_산출근거표'!$A$4:$L$711,7,FALSE)</f>
        <v>2184000</v>
      </c>
      <c r="H76" s="205"/>
      <c r="I76" s="205">
        <f>VLOOKUP($A76,'4.건축_산출근거표'!$A$4:$L$711,9,FALSE)</f>
        <v>332635.82880000002</v>
      </c>
      <c r="J76" s="205"/>
      <c r="K76" s="205">
        <f>VLOOKUP($A76,'4.건축_산출근거표'!$A$4:$L$711,11,FALSE)</f>
        <v>2516635.8288000003</v>
      </c>
      <c r="L76" s="206"/>
    </row>
    <row r="77" spans="1:12">
      <c r="A77" s="200" t="s">
        <v>553</v>
      </c>
      <c r="B77" s="208" t="str">
        <f>VLOOKUP($A77,'4.건축_산출근거표'!$A$4:$L$711,2,FALSE)</f>
        <v>SOUND BOX</v>
      </c>
      <c r="C77" s="227">
        <f>VLOOKUP($A77,'4.건축_산출근거표'!$A$4:$L$711,3,FALSE)</f>
        <v>0</v>
      </c>
      <c r="D77" s="205" t="str">
        <f>VLOOKUP($A77,'4.건축_산출근거표'!$A$4:$L$711,4,FALSE)</f>
        <v>SET</v>
      </c>
      <c r="E77" s="205">
        <f>VLOOKUP($A77,'4.건축_산출근거표'!$A$4:$L$711,5,FALSE)</f>
        <v>1</v>
      </c>
      <c r="F77" s="205"/>
      <c r="G77" s="205">
        <f>VLOOKUP($A77,'4.건축_산출근거표'!$A$4:$L$711,7,FALSE)</f>
        <v>302400</v>
      </c>
      <c r="H77" s="205"/>
      <c r="I77" s="205">
        <f>VLOOKUP($A77,'4.건축_산출근거표'!$A$4:$L$711,9,FALSE)</f>
        <v>26661.650399999999</v>
      </c>
      <c r="J77" s="205"/>
      <c r="K77" s="205">
        <f>VLOOKUP($A77,'4.건축_산출근거표'!$A$4:$L$711,11,FALSE)</f>
        <v>329061.65039999998</v>
      </c>
      <c r="L77" s="206"/>
    </row>
    <row r="78" spans="1:12">
      <c r="A78" s="200" t="s">
        <v>554</v>
      </c>
      <c r="B78" s="208" t="str">
        <f>VLOOKUP($A78,'4.건축_산출근거표'!$A$4:$L$711,2,FALSE)</f>
        <v>SOUND BOX</v>
      </c>
      <c r="C78" s="227">
        <f>VLOOKUP($A78,'4.건축_산출근거표'!$A$4:$L$711,3,FALSE)</f>
        <v>0</v>
      </c>
      <c r="D78" s="205" t="str">
        <f>VLOOKUP($A78,'4.건축_산출근거표'!$A$4:$L$711,4,FALSE)</f>
        <v>SET</v>
      </c>
      <c r="E78" s="205">
        <f>VLOOKUP($A78,'4.건축_산출근거표'!$A$4:$L$711,5,FALSE)</f>
        <v>1</v>
      </c>
      <c r="F78" s="205"/>
      <c r="G78" s="205">
        <f>VLOOKUP($A78,'4.건축_산출근거표'!$A$4:$L$711,7,FALSE)</f>
        <v>235200</v>
      </c>
      <c r="H78" s="205"/>
      <c r="I78" s="205">
        <f>VLOOKUP($A78,'4.건축_산출근거표'!$A$4:$L$711,9,FALSE)</f>
        <v>20102.038</v>
      </c>
      <c r="J78" s="205"/>
      <c r="K78" s="205">
        <f>VLOOKUP($A78,'4.건축_산출근거표'!$A$4:$L$711,11,FALSE)</f>
        <v>255302.038</v>
      </c>
      <c r="L78" s="206"/>
    </row>
    <row r="79" spans="1:12">
      <c r="A79" s="200" t="s">
        <v>555</v>
      </c>
      <c r="B79" s="208" t="str">
        <f>VLOOKUP($A79,'4.건축_산출근거표'!$A$4:$L$711,2,FALSE)</f>
        <v>GRILL</v>
      </c>
      <c r="C79" s="227" t="str">
        <f>VLOOKUP($A79,'4.건축_산출근거표'!$A$4:$L$711,3,FALSE)</f>
        <v>450 × 450</v>
      </c>
      <c r="D79" s="205" t="str">
        <f>VLOOKUP($A79,'4.건축_산출근거표'!$A$4:$L$711,4,FALSE)</f>
        <v>SET</v>
      </c>
      <c r="E79" s="205">
        <f>VLOOKUP($A79,'4.건축_산출근거표'!$A$4:$L$711,5,FALSE)</f>
        <v>1</v>
      </c>
      <c r="F79" s="205"/>
      <c r="G79" s="205">
        <f>VLOOKUP($A79,'4.건축_산출근거표'!$A$4:$L$711,7,FALSE)</f>
        <v>34650</v>
      </c>
      <c r="H79" s="205"/>
      <c r="I79" s="205">
        <f>VLOOKUP($A79,'4.건축_산출근거표'!$A$4:$L$711,9,FALSE)</f>
        <v>71174.679999999993</v>
      </c>
      <c r="J79" s="205"/>
      <c r="K79" s="205">
        <f>VLOOKUP($A79,'4.건축_산출근거표'!$A$4:$L$711,11,FALSE)</f>
        <v>105824.68</v>
      </c>
      <c r="L79" s="206"/>
    </row>
    <row r="80" spans="1:12">
      <c r="A80" s="200" t="s">
        <v>556</v>
      </c>
      <c r="B80" s="208" t="str">
        <f>VLOOKUP($A80,'4.건축_산출근거표'!$A$4:$L$711,2,FALSE)</f>
        <v>GRILL</v>
      </c>
      <c r="C80" s="227" t="str">
        <f>VLOOKUP($A80,'4.건축_산출근거표'!$A$4:$L$711,3,FALSE)</f>
        <v>300 × 300</v>
      </c>
      <c r="D80" s="205" t="str">
        <f>VLOOKUP($A80,'4.건축_산출근거표'!$A$4:$L$711,4,FALSE)</f>
        <v>SET</v>
      </c>
      <c r="E80" s="205">
        <f>VLOOKUP($A80,'4.건축_산출근거표'!$A$4:$L$711,5,FALSE)</f>
        <v>1</v>
      </c>
      <c r="F80" s="205"/>
      <c r="G80" s="205">
        <f>VLOOKUP($A80,'4.건축_산출근거표'!$A$4:$L$711,7,FALSE)</f>
        <v>18900</v>
      </c>
      <c r="H80" s="205"/>
      <c r="I80" s="205">
        <f>VLOOKUP($A80,'4.건축_산출근거표'!$A$4:$L$711,9,FALSE)</f>
        <v>71174.679999999993</v>
      </c>
      <c r="J80" s="205"/>
      <c r="K80" s="205">
        <f>VLOOKUP($A80,'4.건축_산출근거표'!$A$4:$L$711,11,FALSE)</f>
        <v>90074.68</v>
      </c>
      <c r="L80" s="206"/>
    </row>
    <row r="81" spans="1:12">
      <c r="A81" s="200" t="s">
        <v>557</v>
      </c>
      <c r="B81" s="208" t="str">
        <f>VLOOKUP($A81,'4.건축_산출근거표'!$A$4:$L$711,2,FALSE)</f>
        <v>후렉시블 호스(소음)</v>
      </c>
      <c r="C81" s="227" t="str">
        <f>VLOOKUP($A81,'4.건축_산출근거표'!$A$4:$L$711,3,FALSE)</f>
        <v>Ø200</v>
      </c>
      <c r="D81" s="205" t="str">
        <f>VLOOKUP($A81,'4.건축_산출근거표'!$A$4:$L$711,4,FALSE)</f>
        <v>M</v>
      </c>
      <c r="E81" s="205">
        <f>VLOOKUP($A81,'4.건축_산출근거표'!$A$4:$L$711,5,FALSE)</f>
        <v>1</v>
      </c>
      <c r="F81" s="205"/>
      <c r="G81" s="205">
        <f>VLOOKUP($A81,'4.건축_산출근거표'!$A$4:$L$711,7,FALSE)</f>
        <v>18900</v>
      </c>
      <c r="H81" s="205"/>
      <c r="I81" s="205">
        <f>VLOOKUP($A81,'4.건축_산출근거표'!$A$4:$L$711,9,FALSE)</f>
        <v>9618.2000000000007</v>
      </c>
      <c r="J81" s="205"/>
      <c r="K81" s="205">
        <f>VLOOKUP($A81,'4.건축_산출근거표'!$A$4:$L$711,11,FALSE)</f>
        <v>28518.2</v>
      </c>
      <c r="L81" s="206"/>
    </row>
    <row r="82" spans="1:12">
      <c r="A82" s="200" t="s">
        <v>558</v>
      </c>
      <c r="B82" s="208" t="str">
        <f>VLOOKUP($A82,'4.건축_산출근거표'!$A$4:$L$711,2,FALSE)</f>
        <v>HFC-23 PACKAGE</v>
      </c>
      <c r="C82" s="227" t="str">
        <f>VLOOKUP($A82,'4.건축_산출근거표'!$A$4:$L$711,3,FALSE)</f>
        <v>50KG X 1B/T</v>
      </c>
      <c r="D82" s="205" t="str">
        <f>VLOOKUP($A82,'4.건축_산출근거표'!$A$4:$L$711,4,FALSE)</f>
        <v>대</v>
      </c>
      <c r="E82" s="205">
        <f>VLOOKUP($A82,'4.건축_산출근거표'!$A$4:$L$711,5,FALSE)</f>
        <v>1</v>
      </c>
      <c r="F82" s="205"/>
      <c r="G82" s="205">
        <f>VLOOKUP($A82,'4.건축_산출근거표'!$A$4:$L$711,7,FALSE)</f>
        <v>4305000</v>
      </c>
      <c r="H82" s="205"/>
      <c r="I82" s="205">
        <f>VLOOKUP($A82,'4.건축_산출근거표'!$A$4:$L$711,9,FALSE)</f>
        <v>431957.28</v>
      </c>
      <c r="J82" s="205"/>
      <c r="K82" s="205">
        <f>VLOOKUP($A82,'4.건축_산출근거표'!$A$4:$L$711,11,FALSE)</f>
        <v>4736957.28</v>
      </c>
      <c r="L82" s="206"/>
    </row>
    <row r="83" spans="1:12">
      <c r="A83" s="200" t="s">
        <v>559</v>
      </c>
      <c r="B83" s="208" t="str">
        <f>VLOOKUP($A83,'4.건축_산출근거표'!$A$4:$L$711,2,FALSE)</f>
        <v>스프링클러 철거</v>
      </c>
      <c r="C83" s="227" t="str">
        <f>VLOOKUP($A83,'4.건축_산출근거표'!$A$4:$L$711,3,FALSE)</f>
        <v xml:space="preserve">하향 플러쉬형 72℃ </v>
      </c>
      <c r="D83" s="205" t="str">
        <f>VLOOKUP($A83,'4.건축_산출근거표'!$A$4:$L$711,4,FALSE)</f>
        <v>대</v>
      </c>
      <c r="E83" s="205">
        <f>VLOOKUP($A83,'4.건축_산출근거표'!$A$4:$L$711,5,FALSE)</f>
        <v>1</v>
      </c>
      <c r="F83" s="205"/>
      <c r="G83" s="205">
        <f>VLOOKUP($A83,'4.건축_산출근거표'!$A$4:$L$711,7,FALSE)</f>
        <v>0</v>
      </c>
      <c r="H83" s="205"/>
      <c r="I83" s="205">
        <f>VLOOKUP($A83,'4.건축_산출근거표'!$A$4:$L$711,9,FALSE)</f>
        <v>19920.36</v>
      </c>
      <c r="J83" s="205"/>
      <c r="K83" s="205">
        <f>VLOOKUP($A83,'4.건축_산출근거표'!$A$4:$L$711,11,FALSE)</f>
        <v>19920.36</v>
      </c>
      <c r="L83" s="206"/>
    </row>
    <row r="84" spans="1:12">
      <c r="A84" s="200" t="s">
        <v>560</v>
      </c>
      <c r="B84" s="208" t="str">
        <f>VLOOKUP($A84,'4.건축_산출근거표'!$A$4:$L$711,2,FALSE)</f>
        <v>스프링클러 이설</v>
      </c>
      <c r="C84" s="227" t="str">
        <f>VLOOKUP($A84,'4.건축_산출근거표'!$A$4:$L$711,3,FALSE)</f>
        <v xml:space="preserve">하향 플러쉬형 72℃ </v>
      </c>
      <c r="D84" s="205" t="str">
        <f>VLOOKUP($A84,'4.건축_산출근거표'!$A$4:$L$711,4,FALSE)</f>
        <v>대</v>
      </c>
      <c r="E84" s="205">
        <f>VLOOKUP($A84,'4.건축_산출근거표'!$A$4:$L$711,5,FALSE)</f>
        <v>1</v>
      </c>
      <c r="F84" s="205"/>
      <c r="G84" s="205">
        <f>VLOOKUP($A84,'4.건축_산출근거표'!$A$4:$L$711,7,FALSE)</f>
        <v>9450</v>
      </c>
      <c r="H84" s="205"/>
      <c r="I84" s="205">
        <f>VLOOKUP($A84,'4.건축_산출근거표'!$A$4:$L$711,9,FALSE)</f>
        <v>19920.36</v>
      </c>
      <c r="J84" s="205"/>
      <c r="K84" s="205">
        <f>VLOOKUP($A84,'4.건축_산출근거표'!$A$4:$L$711,11,FALSE)</f>
        <v>29370.36</v>
      </c>
      <c r="L84" s="206"/>
    </row>
    <row r="85" spans="1:12">
      <c r="A85" s="200" t="s">
        <v>561</v>
      </c>
      <c r="B85" s="208" t="str">
        <f>VLOOKUP($A85,'4.건축_산출근거표'!$A$4:$L$711,2,FALSE)</f>
        <v>SP후렉쉬블조인트</v>
      </c>
      <c r="C85" s="227" t="str">
        <f>VLOOKUP($A85,'4.건축_산출근거표'!$A$4:$L$711,3,FALSE)</f>
        <v>2500L,0.6T</v>
      </c>
      <c r="D85" s="205" t="str">
        <f>VLOOKUP($A85,'4.건축_산출근거표'!$A$4:$L$711,4,FALSE)</f>
        <v>EA</v>
      </c>
      <c r="E85" s="205">
        <f>VLOOKUP($A85,'4.건축_산출근거표'!$A$4:$L$711,5,FALSE)</f>
        <v>1</v>
      </c>
      <c r="F85" s="205"/>
      <c r="G85" s="205">
        <f>VLOOKUP($A85,'4.건축_산출근거표'!$A$4:$L$711,7,FALSE)</f>
        <v>37800</v>
      </c>
      <c r="H85" s="205"/>
      <c r="I85" s="205">
        <f>VLOOKUP($A85,'4.건축_산출근거표'!$A$4:$L$711,9,FALSE)</f>
        <v>0</v>
      </c>
      <c r="J85" s="205"/>
      <c r="K85" s="205">
        <f>VLOOKUP($A85,'4.건축_산출근거표'!$A$4:$L$711,11,FALSE)</f>
        <v>37800</v>
      </c>
      <c r="L85" s="206"/>
    </row>
    <row r="86" spans="1:12">
      <c r="A86" s="200" t="s">
        <v>562</v>
      </c>
      <c r="B86" s="208" t="str">
        <f>VLOOKUP($A86,'4.건축_산출근거표'!$A$4:$L$711,2,FALSE)</f>
        <v>방수후렉쉬블</v>
      </c>
      <c r="C86" s="227" t="str">
        <f>VLOOKUP($A86,'4.건축_산출근거표'!$A$4:$L$711,3,FALSE)</f>
        <v>GW-16A</v>
      </c>
      <c r="D86" s="205" t="str">
        <f>VLOOKUP($A86,'4.건축_산출근거표'!$A$4:$L$711,4,FALSE)</f>
        <v>M</v>
      </c>
      <c r="E86" s="205">
        <f>VLOOKUP($A86,'4.건축_산출근거표'!$A$4:$L$711,5,FALSE)</f>
        <v>1</v>
      </c>
      <c r="F86" s="205"/>
      <c r="G86" s="205">
        <f>VLOOKUP($A86,'4.건축_산출근거표'!$A$4:$L$711,7,FALSE)</f>
        <v>2044.3500000000004</v>
      </c>
      <c r="H86" s="205"/>
      <c r="I86" s="205">
        <f>VLOOKUP($A86,'4.건축_산출근거표'!$A$4:$L$711,9,FALSE)</f>
        <v>5944.6639999999998</v>
      </c>
      <c r="J86" s="205"/>
      <c r="K86" s="205">
        <f>VLOOKUP($A86,'4.건축_산출근거표'!$A$4:$L$711,11,FALSE)</f>
        <v>7989.0140000000001</v>
      </c>
      <c r="L86" s="206"/>
    </row>
    <row r="87" spans="1:12">
      <c r="A87" s="200" t="s">
        <v>563</v>
      </c>
      <c r="B87" s="208" t="str">
        <f>VLOOKUP($A87,'4.건축_산출근거표'!$A$4:$L$711,2,FALSE)</f>
        <v>방수후렉쉬블</v>
      </c>
      <c r="C87" s="227" t="str">
        <f>VLOOKUP($A87,'4.건축_산출근거표'!$A$4:$L$711,3,FALSE)</f>
        <v>GW-22A</v>
      </c>
      <c r="D87" s="205" t="str">
        <f>VLOOKUP($A87,'4.건축_산출근거표'!$A$4:$L$711,4,FALSE)</f>
        <v>M</v>
      </c>
      <c r="E87" s="205">
        <f>VLOOKUP($A87,'4.건축_산출근거표'!$A$4:$L$711,5,FALSE)</f>
        <v>1</v>
      </c>
      <c r="F87" s="205"/>
      <c r="G87" s="205">
        <f>VLOOKUP($A87,'4.건축_산출근거표'!$A$4:$L$711,7,FALSE)</f>
        <v>2656.5</v>
      </c>
      <c r="H87" s="205"/>
      <c r="I87" s="205">
        <f>VLOOKUP($A87,'4.건축_산출근거표'!$A$4:$L$711,9,FALSE)</f>
        <v>7971.2539999999999</v>
      </c>
      <c r="J87" s="205"/>
      <c r="K87" s="205">
        <f>VLOOKUP($A87,'4.건축_산출근거표'!$A$4:$L$711,11,FALSE)</f>
        <v>10627.754000000001</v>
      </c>
      <c r="L87" s="206"/>
    </row>
    <row r="88" spans="1:12">
      <c r="A88" s="200" t="s">
        <v>564</v>
      </c>
      <c r="B88" s="208" t="str">
        <f>VLOOKUP($A88,'4.건축_산출근거표'!$A$4:$L$711,2,FALSE)</f>
        <v>고장력후렉쉬블</v>
      </c>
      <c r="C88" s="227" t="str">
        <f>VLOOKUP($A88,'4.건축_산출근거표'!$A$4:$L$711,3,FALSE)</f>
        <v>SF-16A</v>
      </c>
      <c r="D88" s="205" t="str">
        <f>VLOOKUP($A88,'4.건축_산출근거표'!$A$4:$L$711,4,FALSE)</f>
        <v>M</v>
      </c>
      <c r="E88" s="205">
        <f>VLOOKUP($A88,'4.건축_산출근거표'!$A$4:$L$711,5,FALSE)</f>
        <v>1</v>
      </c>
      <c r="F88" s="205"/>
      <c r="G88" s="205">
        <f>VLOOKUP($A88,'4.건축_산출근거표'!$A$4:$L$711,7,FALSE)</f>
        <v>1120.3499999999999</v>
      </c>
      <c r="H88" s="205"/>
      <c r="I88" s="205">
        <f>VLOOKUP($A88,'4.건축_산출근거표'!$A$4:$L$711,9,FALSE)</f>
        <v>5944.6639999999998</v>
      </c>
      <c r="J88" s="205"/>
      <c r="K88" s="205">
        <f>VLOOKUP($A88,'4.건축_산출근거표'!$A$4:$L$711,11,FALSE)</f>
        <v>7065.0139999999992</v>
      </c>
      <c r="L88" s="206"/>
    </row>
    <row r="89" spans="1:12">
      <c r="A89" s="200" t="s">
        <v>565</v>
      </c>
      <c r="B89" s="208" t="str">
        <f>VLOOKUP($A89,'4.건축_산출근거표'!$A$4:$L$711,2,FALSE)</f>
        <v>전선</v>
      </c>
      <c r="C89" s="227" t="str">
        <f>VLOOKUP($A89,'4.건축_산출근거표'!$A$4:$L$711,3,FALSE)</f>
        <v>HIV 1.5 SQ</v>
      </c>
      <c r="D89" s="205" t="str">
        <f>VLOOKUP($A89,'4.건축_산출근거표'!$A$4:$L$711,4,FALSE)</f>
        <v>M</v>
      </c>
      <c r="E89" s="205">
        <f>VLOOKUP($A89,'4.건축_산출근거표'!$A$4:$L$711,5,FALSE)</f>
        <v>1</v>
      </c>
      <c r="F89" s="205"/>
      <c r="G89" s="205">
        <f>VLOOKUP($A89,'4.건축_산출근거표'!$A$4:$L$711,7,FALSE)</f>
        <v>202.12500000000003</v>
      </c>
      <c r="H89" s="205"/>
      <c r="I89" s="205">
        <f>VLOOKUP($A89,'4.건축_산출근거표'!$A$4:$L$711,9,FALSE)</f>
        <v>1391.5917999999999</v>
      </c>
      <c r="J89" s="205"/>
      <c r="K89" s="205">
        <f>VLOOKUP($A89,'4.건축_산출근거표'!$A$4:$L$711,11,FALSE)</f>
        <v>1593.7167999999999</v>
      </c>
      <c r="L89" s="206"/>
    </row>
    <row r="90" spans="1:12">
      <c r="A90" s="200" t="s">
        <v>566</v>
      </c>
      <c r="B90" s="208" t="str">
        <f>VLOOKUP($A90,'4.건축_산출근거표'!$A$4:$L$711,2,FALSE)</f>
        <v>전선</v>
      </c>
      <c r="C90" s="227" t="str">
        <f>VLOOKUP($A90,'4.건축_산출근거표'!$A$4:$L$711,3,FALSE)</f>
        <v>HIV 2.5 SQ</v>
      </c>
      <c r="D90" s="205" t="str">
        <f>VLOOKUP($A90,'4.건축_산출근거표'!$A$4:$L$711,4,FALSE)</f>
        <v>M</v>
      </c>
      <c r="E90" s="205">
        <f>VLOOKUP($A90,'4.건축_산출근거표'!$A$4:$L$711,5,FALSE)</f>
        <v>1</v>
      </c>
      <c r="F90" s="205"/>
      <c r="G90" s="205">
        <f>VLOOKUP($A90,'4.건축_산출근거표'!$A$4:$L$711,7,FALSE)</f>
        <v>332.64</v>
      </c>
      <c r="H90" s="205"/>
      <c r="I90" s="205">
        <f>VLOOKUP($A90,'4.건축_산출근거표'!$A$4:$L$711,9,FALSE)</f>
        <v>1391.5917999999999</v>
      </c>
      <c r="J90" s="205"/>
      <c r="K90" s="205">
        <f>VLOOKUP($A90,'4.건축_산출근거표'!$A$4:$L$711,11,FALSE)</f>
        <v>1724.2318</v>
      </c>
      <c r="L90" s="206"/>
    </row>
    <row r="91" spans="1:12">
      <c r="A91" s="200" t="s">
        <v>567</v>
      </c>
      <c r="B91" s="208" t="str">
        <f>VLOOKUP($A91,'4.건축_산출근거표'!$A$4:$L$711,2,FALSE)</f>
        <v>가스수동조작함</v>
      </c>
      <c r="C91" s="227" t="str">
        <f>VLOOKUP($A91,'4.건축_산출근거표'!$A$4:$L$711,3,FALSE)</f>
        <v>DC-24V</v>
      </c>
      <c r="D91" s="205" t="str">
        <f>VLOOKUP($A91,'4.건축_산출근거표'!$A$4:$L$711,4,FALSE)</f>
        <v>EA</v>
      </c>
      <c r="E91" s="205">
        <f>VLOOKUP($A91,'4.건축_산출근거표'!$A$4:$L$711,5,FALSE)</f>
        <v>1</v>
      </c>
      <c r="F91" s="205"/>
      <c r="G91" s="205">
        <f>VLOOKUP($A91,'4.건축_산출근거표'!$A$4:$L$711,7,FALSE)</f>
        <v>57750</v>
      </c>
      <c r="H91" s="205"/>
      <c r="I91" s="205">
        <f>VLOOKUP($A91,'4.건축_산출근거표'!$A$4:$L$711,9,FALSE)</f>
        <v>44275.621200000001</v>
      </c>
      <c r="J91" s="205"/>
      <c r="K91" s="205">
        <f>VLOOKUP($A91,'4.건축_산출근거표'!$A$4:$L$711,11,FALSE)</f>
        <v>102025.62119999999</v>
      </c>
      <c r="L91" s="206"/>
    </row>
    <row r="92" spans="1:12">
      <c r="A92" s="200" t="s">
        <v>568</v>
      </c>
      <c r="B92" s="208" t="str">
        <f>VLOOKUP($A92,'4.건축_산출근거표'!$A$4:$L$711,2,FALSE)</f>
        <v>가스방출표시등</v>
      </c>
      <c r="C92" s="227" t="str">
        <f>VLOOKUP($A92,'4.건축_산출근거표'!$A$4:$L$711,3,FALSE)</f>
        <v>DC-24V</v>
      </c>
      <c r="D92" s="205" t="str">
        <f>VLOOKUP($A92,'4.건축_산출근거표'!$A$4:$L$711,4,FALSE)</f>
        <v>EA</v>
      </c>
      <c r="E92" s="205">
        <f>VLOOKUP($A92,'4.건축_산출근거표'!$A$4:$L$711,5,FALSE)</f>
        <v>1</v>
      </c>
      <c r="F92" s="205"/>
      <c r="G92" s="205">
        <f>VLOOKUP($A92,'4.건축_산출근거표'!$A$4:$L$711,7,FALSE)</f>
        <v>36750</v>
      </c>
      <c r="H92" s="205"/>
      <c r="I92" s="205">
        <f>VLOOKUP($A92,'4.건축_산출근거표'!$A$4:$L$711,9,FALSE)</f>
        <v>44275.621200000001</v>
      </c>
      <c r="J92" s="205"/>
      <c r="K92" s="205">
        <f>VLOOKUP($A92,'4.건축_산출근거표'!$A$4:$L$711,11,FALSE)</f>
        <v>81025.621199999994</v>
      </c>
      <c r="L92" s="206"/>
    </row>
    <row r="93" spans="1:12">
      <c r="A93" s="200" t="s">
        <v>569</v>
      </c>
      <c r="B93" s="208" t="str">
        <f>VLOOKUP($A93,'4.건축_산출근거표'!$A$4:$L$711,2,FALSE)</f>
        <v>전자싸이렌</v>
      </c>
      <c r="C93" s="227" t="str">
        <f>VLOOKUP($A93,'4.건축_산출근거표'!$A$4:$L$711,3,FALSE)</f>
        <v>DC-24V</v>
      </c>
      <c r="D93" s="205" t="str">
        <f>VLOOKUP($A93,'4.건축_산출근거표'!$A$4:$L$711,4,FALSE)</f>
        <v>EA</v>
      </c>
      <c r="E93" s="205">
        <f>VLOOKUP($A93,'4.건축_산출근거표'!$A$4:$L$711,5,FALSE)</f>
        <v>1</v>
      </c>
      <c r="F93" s="205"/>
      <c r="G93" s="205">
        <f>VLOOKUP($A93,'4.건축_산출근거표'!$A$4:$L$711,7,FALSE)</f>
        <v>31500</v>
      </c>
      <c r="H93" s="205"/>
      <c r="I93" s="205">
        <f>VLOOKUP($A93,'4.건축_산출근거표'!$A$4:$L$711,9,FALSE)</f>
        <v>33476.689200000001</v>
      </c>
      <c r="J93" s="205"/>
      <c r="K93" s="205">
        <f>VLOOKUP($A93,'4.건축_산출근거표'!$A$4:$L$711,11,FALSE)</f>
        <v>64976.689200000001</v>
      </c>
      <c r="L93" s="206"/>
    </row>
    <row r="94" spans="1:12">
      <c r="A94" s="200" t="s">
        <v>570</v>
      </c>
      <c r="B94" s="208" t="str">
        <f>VLOOKUP($A94,'4.건축_산출근거표'!$A$4:$L$711,2,FALSE)</f>
        <v>차동식감지기</v>
      </c>
      <c r="C94" s="227" t="str">
        <f>VLOOKUP($A94,'4.건축_산출근거표'!$A$4:$L$711,3,FALSE)</f>
        <v>스포트형</v>
      </c>
      <c r="D94" s="205" t="str">
        <f>VLOOKUP($A94,'4.건축_산출근거표'!$A$4:$L$711,4,FALSE)</f>
        <v>EA</v>
      </c>
      <c r="E94" s="205">
        <f>VLOOKUP($A94,'4.건축_산출근거표'!$A$4:$L$711,5,FALSE)</f>
        <v>1</v>
      </c>
      <c r="F94" s="205"/>
      <c r="G94" s="205">
        <f>VLOOKUP($A94,'4.건축_산출근거표'!$A$4:$L$711,7,FALSE)</f>
        <v>5250</v>
      </c>
      <c r="H94" s="205"/>
      <c r="I94" s="205">
        <f>VLOOKUP($A94,'4.건축_산출근거표'!$A$4:$L$711,9,FALSE)</f>
        <v>18090.6934</v>
      </c>
      <c r="J94" s="205"/>
      <c r="K94" s="205">
        <f>VLOOKUP($A94,'4.건축_산출근거표'!$A$4:$L$711,11,FALSE)</f>
        <v>23340.6934</v>
      </c>
      <c r="L94" s="206"/>
    </row>
    <row r="95" spans="1:12">
      <c r="A95" s="200" t="s">
        <v>571</v>
      </c>
      <c r="B95" s="208" t="str">
        <f>VLOOKUP($A95,'4.건축_산출근거표'!$A$4:$L$711,2,FALSE)</f>
        <v>연기식감지기</v>
      </c>
      <c r="C95" s="227" t="str">
        <f>VLOOKUP($A95,'4.건축_산출근거표'!$A$4:$L$711,3,FALSE)</f>
        <v>광전식</v>
      </c>
      <c r="D95" s="205" t="str">
        <f>VLOOKUP($A95,'4.건축_산출근거표'!$A$4:$L$711,4,FALSE)</f>
        <v>EA</v>
      </c>
      <c r="E95" s="205">
        <f>VLOOKUP($A95,'4.건축_산출근거표'!$A$4:$L$711,5,FALSE)</f>
        <v>1</v>
      </c>
      <c r="F95" s="205"/>
      <c r="G95" s="205">
        <f>VLOOKUP($A95,'4.건축_산출근거표'!$A$4:$L$711,7,FALSE)</f>
        <v>31500</v>
      </c>
      <c r="H95" s="205"/>
      <c r="I95" s="205">
        <f>VLOOKUP($A95,'4.건축_산출근거표'!$A$4:$L$711,9,FALSE)</f>
        <v>18090.6934</v>
      </c>
      <c r="J95" s="205"/>
      <c r="K95" s="205">
        <f>VLOOKUP($A95,'4.건축_산출근거표'!$A$4:$L$711,11,FALSE)</f>
        <v>49590.693400000004</v>
      </c>
      <c r="L95" s="206"/>
    </row>
    <row r="96" spans="1:12">
      <c r="A96" s="200" t="s">
        <v>572</v>
      </c>
      <c r="B96" s="208" t="str">
        <f>VLOOKUP($A96,'4.건축_산출근거표'!$A$4:$L$711,2,FALSE)</f>
        <v>피난구유도등</v>
      </c>
      <c r="C96" s="227" t="str">
        <f>VLOOKUP($A96,'4.건축_산출근거표'!$A$4:$L$711,3,FALSE)</f>
        <v>중형 단면 60분용</v>
      </c>
      <c r="D96" s="205" t="str">
        <f>VLOOKUP($A96,'4.건축_산출근거표'!$A$4:$L$711,4,FALSE)</f>
        <v>EA</v>
      </c>
      <c r="E96" s="205">
        <f>VLOOKUP($A96,'4.건축_산출근거표'!$A$4:$L$711,5,FALSE)</f>
        <v>1</v>
      </c>
      <c r="F96" s="205"/>
      <c r="G96" s="205">
        <f>VLOOKUP($A96,'4.건축_산출근거표'!$A$4:$L$711,7,FALSE)</f>
        <v>168000</v>
      </c>
      <c r="H96" s="205"/>
      <c r="I96" s="205">
        <f>VLOOKUP($A96,'4.건축_산출근거표'!$A$4:$L$711,9,FALSE)</f>
        <v>27831.835999999999</v>
      </c>
      <c r="J96" s="205"/>
      <c r="K96" s="205">
        <f>VLOOKUP($A96,'4.건축_산출근거표'!$A$4:$L$711,11,FALSE)</f>
        <v>195831.83600000001</v>
      </c>
      <c r="L96" s="206"/>
    </row>
    <row r="97" spans="1:12">
      <c r="A97" s="200" t="s">
        <v>573</v>
      </c>
      <c r="B97" s="208" t="str">
        <f>VLOOKUP($A97,'4.건축_산출근거표'!$A$4:$L$711,2,FALSE)</f>
        <v>스피커</v>
      </c>
      <c r="C97" s="227" t="str">
        <f>VLOOKUP($A97,'4.건축_산출근거표'!$A$4:$L$711,3,FALSE)</f>
        <v>원형매입</v>
      </c>
      <c r="D97" s="205" t="str">
        <f>VLOOKUP($A97,'4.건축_산출근거표'!$A$4:$L$711,4,FALSE)</f>
        <v>EA</v>
      </c>
      <c r="E97" s="205">
        <f>VLOOKUP($A97,'4.건축_산출근거표'!$A$4:$L$711,5,FALSE)</f>
        <v>1</v>
      </c>
      <c r="F97" s="205"/>
      <c r="G97" s="205">
        <f>VLOOKUP($A97,'4.건축_산출근거표'!$A$4:$L$711,7,FALSE)</f>
        <v>22050</v>
      </c>
      <c r="H97" s="205"/>
      <c r="I97" s="205">
        <f>VLOOKUP($A97,'4.건축_산출근거표'!$A$4:$L$711,9,FALSE)</f>
        <v>20873.876999999997</v>
      </c>
      <c r="J97" s="205"/>
      <c r="K97" s="205">
        <f>VLOOKUP($A97,'4.건축_산출근거표'!$A$4:$L$711,11,FALSE)</f>
        <v>42923.876999999993</v>
      </c>
      <c r="L97" s="206"/>
    </row>
    <row r="98" spans="1:12">
      <c r="A98" s="200" t="s">
        <v>574</v>
      </c>
      <c r="B98" s="208" t="str">
        <f>VLOOKUP($A98,'4.건축_산출근거표'!$A$4:$L$711,2,FALSE)</f>
        <v>OUTLET BOX</v>
      </c>
      <c r="C98" s="227" t="str">
        <f>VLOOKUP($A98,'4.건축_산출근거표'!$A$4:$L$711,3,FALSE)</f>
        <v>54mm , Square</v>
      </c>
      <c r="D98" s="205" t="str">
        <f>VLOOKUP($A98,'4.건축_산출근거표'!$A$4:$L$711,4,FALSE)</f>
        <v>EA</v>
      </c>
      <c r="E98" s="205">
        <f>VLOOKUP($A98,'4.건축_산출근거표'!$A$4:$L$711,5,FALSE)</f>
        <v>1</v>
      </c>
      <c r="F98" s="205"/>
      <c r="G98" s="205">
        <f>VLOOKUP($A98,'4.건축_산출근거표'!$A$4:$L$711,7,FALSE)</f>
        <v>3187.8</v>
      </c>
      <c r="H98" s="205"/>
      <c r="I98" s="205">
        <f>VLOOKUP($A98,'4.건축_산출근거표'!$A$4:$L$711,9,FALSE)</f>
        <v>27831.835999999999</v>
      </c>
      <c r="J98" s="205"/>
      <c r="K98" s="205">
        <f>VLOOKUP($A98,'4.건축_산출근거표'!$A$4:$L$711,11,FALSE)</f>
        <v>31019.635999999999</v>
      </c>
      <c r="L98" s="206"/>
    </row>
    <row r="99" spans="1:12">
      <c r="A99" s="238" t="s">
        <v>575</v>
      </c>
      <c r="B99" s="211" t="str">
        <f>VLOOKUP($A99,'4.건축_산출근거표'!$A$4:$L$711,2,FALSE)</f>
        <v>OUTLET BOX</v>
      </c>
      <c r="C99" s="239" t="str">
        <f>VLOOKUP($A99,'4.건축_산출근거표'!$A$4:$L$711,3,FALSE)</f>
        <v>54mm , Octagon</v>
      </c>
      <c r="D99" s="215" t="str">
        <f>VLOOKUP($A99,'4.건축_산출근거표'!$A$4:$L$711,4,FALSE)</f>
        <v>EA</v>
      </c>
      <c r="E99" s="215">
        <f>VLOOKUP($A99,'4.건축_산출근거표'!$A$4:$L$711,5,FALSE)</f>
        <v>1</v>
      </c>
      <c r="F99" s="215"/>
      <c r="G99" s="215">
        <f>VLOOKUP($A99,'4.건축_산출근거표'!$A$4:$L$711,7,FALSE)</f>
        <v>3049.2</v>
      </c>
      <c r="H99" s="215"/>
      <c r="I99" s="215">
        <f>VLOOKUP($A99,'4.건축_산출근거표'!$A$4:$L$711,9,FALSE)</f>
        <v>27831.835999999999</v>
      </c>
      <c r="J99" s="215"/>
      <c r="K99" s="215">
        <f>VLOOKUP($A99,'4.건축_산출근거표'!$A$4:$L$711,11,FALSE)</f>
        <v>30881.036</v>
      </c>
      <c r="L99" s="216"/>
    </row>
  </sheetData>
  <mergeCells count="9">
    <mergeCell ref="H1:I1"/>
    <mergeCell ref="J1:K1"/>
    <mergeCell ref="L1:L2"/>
    <mergeCell ref="A1:A2"/>
    <mergeCell ref="B1:B2"/>
    <mergeCell ref="C1:C2"/>
    <mergeCell ref="D1:D2"/>
    <mergeCell ref="E1:E2"/>
    <mergeCell ref="F1:G1"/>
  </mergeCells>
  <phoneticPr fontId="2" type="noConversion"/>
  <printOptions horizontalCentered="1"/>
  <pageMargins left="0.39370078740157483" right="0.39370078740157483" top="0.59055118110236227" bottom="0.59055118110236227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AD668"/>
  <sheetViews>
    <sheetView view="pageBreakPreview" zoomScale="130" zoomScaleNormal="100" zoomScaleSheetLayoutView="130" workbookViewId="0">
      <pane ySplit="3" topLeftCell="A4" activePane="bottomLeft" state="frozenSplit"/>
      <selection activeCell="C30" sqref="C30"/>
      <selection pane="bottomLeft" activeCell="K10" sqref="K10"/>
    </sheetView>
  </sheetViews>
  <sheetFormatPr defaultRowHeight="16.5"/>
  <cols>
    <col min="1" max="1" width="7.125" style="179" customWidth="1"/>
    <col min="2" max="2" width="14.875" style="180" customWidth="1"/>
    <col min="3" max="3" width="18.375" style="181" customWidth="1"/>
    <col min="4" max="4" width="4.5" style="182" customWidth="1"/>
    <col min="5" max="5" width="6.125" style="190" customWidth="1"/>
    <col min="6" max="6" width="9.625" style="182" customWidth="1"/>
    <col min="7" max="7" width="12.375" style="182" customWidth="1"/>
    <col min="8" max="8" width="9.625" style="182" customWidth="1"/>
    <col min="9" max="9" width="12.375" style="182" customWidth="1"/>
    <col min="10" max="10" width="9.75" style="182" customWidth="1"/>
    <col min="11" max="11" width="12.375" style="182" customWidth="1"/>
    <col min="12" max="12" width="10" style="183" customWidth="1"/>
    <col min="13" max="30" width="9" style="171"/>
    <col min="31" max="250" width="9" style="184"/>
    <col min="251" max="251" width="7.125" style="184" customWidth="1"/>
    <col min="252" max="252" width="14.875" style="184" customWidth="1"/>
    <col min="253" max="253" width="18.375" style="184" customWidth="1"/>
    <col min="254" max="254" width="4.5" style="184" customWidth="1"/>
    <col min="255" max="255" width="6.125" style="184" customWidth="1"/>
    <col min="256" max="256" width="9.625" style="184" customWidth="1"/>
    <col min="257" max="257" width="12.375" style="184" customWidth="1"/>
    <col min="258" max="258" width="9.625" style="184" customWidth="1"/>
    <col min="259" max="259" width="12.375" style="184" customWidth="1"/>
    <col min="260" max="260" width="9.75" style="184" customWidth="1"/>
    <col min="261" max="261" width="12.375" style="184" customWidth="1"/>
    <col min="262" max="262" width="10" style="184" customWidth="1"/>
    <col min="263" max="506" width="9" style="184"/>
    <col min="507" max="507" width="7.125" style="184" customWidth="1"/>
    <col min="508" max="508" width="14.875" style="184" customWidth="1"/>
    <col min="509" max="509" width="18.375" style="184" customWidth="1"/>
    <col min="510" max="510" width="4.5" style="184" customWidth="1"/>
    <col min="511" max="511" width="6.125" style="184" customWidth="1"/>
    <col min="512" max="512" width="9.625" style="184" customWidth="1"/>
    <col min="513" max="513" width="12.375" style="184" customWidth="1"/>
    <col min="514" max="514" width="9.625" style="184" customWidth="1"/>
    <col min="515" max="515" width="12.375" style="184" customWidth="1"/>
    <col min="516" max="516" width="9.75" style="184" customWidth="1"/>
    <col min="517" max="517" width="12.375" style="184" customWidth="1"/>
    <col min="518" max="518" width="10" style="184" customWidth="1"/>
    <col min="519" max="762" width="9" style="184"/>
    <col min="763" max="763" width="7.125" style="184" customWidth="1"/>
    <col min="764" max="764" width="14.875" style="184" customWidth="1"/>
    <col min="765" max="765" width="18.375" style="184" customWidth="1"/>
    <col min="766" max="766" width="4.5" style="184" customWidth="1"/>
    <col min="767" max="767" width="6.125" style="184" customWidth="1"/>
    <col min="768" max="768" width="9.625" style="184" customWidth="1"/>
    <col min="769" max="769" width="12.375" style="184" customWidth="1"/>
    <col min="770" max="770" width="9.625" style="184" customWidth="1"/>
    <col min="771" max="771" width="12.375" style="184" customWidth="1"/>
    <col min="772" max="772" width="9.75" style="184" customWidth="1"/>
    <col min="773" max="773" width="12.375" style="184" customWidth="1"/>
    <col min="774" max="774" width="10" style="184" customWidth="1"/>
    <col min="775" max="1018" width="9" style="184"/>
    <col min="1019" max="1019" width="7.125" style="184" customWidth="1"/>
    <col min="1020" max="1020" width="14.875" style="184" customWidth="1"/>
    <col min="1021" max="1021" width="18.375" style="184" customWidth="1"/>
    <col min="1022" max="1022" width="4.5" style="184" customWidth="1"/>
    <col min="1023" max="1023" width="6.125" style="184" customWidth="1"/>
    <col min="1024" max="1024" width="9.625" style="184" customWidth="1"/>
    <col min="1025" max="1025" width="12.375" style="184" customWidth="1"/>
    <col min="1026" max="1026" width="9.625" style="184" customWidth="1"/>
    <col min="1027" max="1027" width="12.375" style="184" customWidth="1"/>
    <col min="1028" max="1028" width="9.75" style="184" customWidth="1"/>
    <col min="1029" max="1029" width="12.375" style="184" customWidth="1"/>
    <col min="1030" max="1030" width="10" style="184" customWidth="1"/>
    <col min="1031" max="1274" width="9" style="184"/>
    <col min="1275" max="1275" width="7.125" style="184" customWidth="1"/>
    <col min="1276" max="1276" width="14.875" style="184" customWidth="1"/>
    <col min="1277" max="1277" width="18.375" style="184" customWidth="1"/>
    <col min="1278" max="1278" width="4.5" style="184" customWidth="1"/>
    <col min="1279" max="1279" width="6.125" style="184" customWidth="1"/>
    <col min="1280" max="1280" width="9.625" style="184" customWidth="1"/>
    <col min="1281" max="1281" width="12.375" style="184" customWidth="1"/>
    <col min="1282" max="1282" width="9.625" style="184" customWidth="1"/>
    <col min="1283" max="1283" width="12.375" style="184" customWidth="1"/>
    <col min="1284" max="1284" width="9.75" style="184" customWidth="1"/>
    <col min="1285" max="1285" width="12.375" style="184" customWidth="1"/>
    <col min="1286" max="1286" width="10" style="184" customWidth="1"/>
    <col min="1287" max="1530" width="9" style="184"/>
    <col min="1531" max="1531" width="7.125" style="184" customWidth="1"/>
    <col min="1532" max="1532" width="14.875" style="184" customWidth="1"/>
    <col min="1533" max="1533" width="18.375" style="184" customWidth="1"/>
    <col min="1534" max="1534" width="4.5" style="184" customWidth="1"/>
    <col min="1535" max="1535" width="6.125" style="184" customWidth="1"/>
    <col min="1536" max="1536" width="9.625" style="184" customWidth="1"/>
    <col min="1537" max="1537" width="12.375" style="184" customWidth="1"/>
    <col min="1538" max="1538" width="9.625" style="184" customWidth="1"/>
    <col min="1539" max="1539" width="12.375" style="184" customWidth="1"/>
    <col min="1540" max="1540" width="9.75" style="184" customWidth="1"/>
    <col min="1541" max="1541" width="12.375" style="184" customWidth="1"/>
    <col min="1542" max="1542" width="10" style="184" customWidth="1"/>
    <col min="1543" max="1786" width="9" style="184"/>
    <col min="1787" max="1787" width="7.125" style="184" customWidth="1"/>
    <col min="1788" max="1788" width="14.875" style="184" customWidth="1"/>
    <col min="1789" max="1789" width="18.375" style="184" customWidth="1"/>
    <col min="1790" max="1790" width="4.5" style="184" customWidth="1"/>
    <col min="1791" max="1791" width="6.125" style="184" customWidth="1"/>
    <col min="1792" max="1792" width="9.625" style="184" customWidth="1"/>
    <col min="1793" max="1793" width="12.375" style="184" customWidth="1"/>
    <col min="1794" max="1794" width="9.625" style="184" customWidth="1"/>
    <col min="1795" max="1795" width="12.375" style="184" customWidth="1"/>
    <col min="1796" max="1796" width="9.75" style="184" customWidth="1"/>
    <col min="1797" max="1797" width="12.375" style="184" customWidth="1"/>
    <col min="1798" max="1798" width="10" style="184" customWidth="1"/>
    <col min="1799" max="2042" width="9" style="184"/>
    <col min="2043" max="2043" width="7.125" style="184" customWidth="1"/>
    <col min="2044" max="2044" width="14.875" style="184" customWidth="1"/>
    <col min="2045" max="2045" width="18.375" style="184" customWidth="1"/>
    <col min="2046" max="2046" width="4.5" style="184" customWidth="1"/>
    <col min="2047" max="2047" width="6.125" style="184" customWidth="1"/>
    <col min="2048" max="2048" width="9.625" style="184" customWidth="1"/>
    <col min="2049" max="2049" width="12.375" style="184" customWidth="1"/>
    <col min="2050" max="2050" width="9.625" style="184" customWidth="1"/>
    <col min="2051" max="2051" width="12.375" style="184" customWidth="1"/>
    <col min="2052" max="2052" width="9.75" style="184" customWidth="1"/>
    <col min="2053" max="2053" width="12.375" style="184" customWidth="1"/>
    <col min="2054" max="2054" width="10" style="184" customWidth="1"/>
    <col min="2055" max="2298" width="9" style="184"/>
    <col min="2299" max="2299" width="7.125" style="184" customWidth="1"/>
    <col min="2300" max="2300" width="14.875" style="184" customWidth="1"/>
    <col min="2301" max="2301" width="18.375" style="184" customWidth="1"/>
    <col min="2302" max="2302" width="4.5" style="184" customWidth="1"/>
    <col min="2303" max="2303" width="6.125" style="184" customWidth="1"/>
    <col min="2304" max="2304" width="9.625" style="184" customWidth="1"/>
    <col min="2305" max="2305" width="12.375" style="184" customWidth="1"/>
    <col min="2306" max="2306" width="9.625" style="184" customWidth="1"/>
    <col min="2307" max="2307" width="12.375" style="184" customWidth="1"/>
    <col min="2308" max="2308" width="9.75" style="184" customWidth="1"/>
    <col min="2309" max="2309" width="12.375" style="184" customWidth="1"/>
    <col min="2310" max="2310" width="10" style="184" customWidth="1"/>
    <col min="2311" max="2554" width="9" style="184"/>
    <col min="2555" max="2555" width="7.125" style="184" customWidth="1"/>
    <col min="2556" max="2556" width="14.875" style="184" customWidth="1"/>
    <col min="2557" max="2557" width="18.375" style="184" customWidth="1"/>
    <col min="2558" max="2558" width="4.5" style="184" customWidth="1"/>
    <col min="2559" max="2559" width="6.125" style="184" customWidth="1"/>
    <col min="2560" max="2560" width="9.625" style="184" customWidth="1"/>
    <col min="2561" max="2561" width="12.375" style="184" customWidth="1"/>
    <col min="2562" max="2562" width="9.625" style="184" customWidth="1"/>
    <col min="2563" max="2563" width="12.375" style="184" customWidth="1"/>
    <col min="2564" max="2564" width="9.75" style="184" customWidth="1"/>
    <col min="2565" max="2565" width="12.375" style="184" customWidth="1"/>
    <col min="2566" max="2566" width="10" style="184" customWidth="1"/>
    <col min="2567" max="2810" width="9" style="184"/>
    <col min="2811" max="2811" width="7.125" style="184" customWidth="1"/>
    <col min="2812" max="2812" width="14.875" style="184" customWidth="1"/>
    <col min="2813" max="2813" width="18.375" style="184" customWidth="1"/>
    <col min="2814" max="2814" width="4.5" style="184" customWidth="1"/>
    <col min="2815" max="2815" width="6.125" style="184" customWidth="1"/>
    <col min="2816" max="2816" width="9.625" style="184" customWidth="1"/>
    <col min="2817" max="2817" width="12.375" style="184" customWidth="1"/>
    <col min="2818" max="2818" width="9.625" style="184" customWidth="1"/>
    <col min="2819" max="2819" width="12.375" style="184" customWidth="1"/>
    <col min="2820" max="2820" width="9.75" style="184" customWidth="1"/>
    <col min="2821" max="2821" width="12.375" style="184" customWidth="1"/>
    <col min="2822" max="2822" width="10" style="184" customWidth="1"/>
    <col min="2823" max="3066" width="9" style="184"/>
    <col min="3067" max="3067" width="7.125" style="184" customWidth="1"/>
    <col min="3068" max="3068" width="14.875" style="184" customWidth="1"/>
    <col min="3069" max="3069" width="18.375" style="184" customWidth="1"/>
    <col min="3070" max="3070" width="4.5" style="184" customWidth="1"/>
    <col min="3071" max="3071" width="6.125" style="184" customWidth="1"/>
    <col min="3072" max="3072" width="9.625" style="184" customWidth="1"/>
    <col min="3073" max="3073" width="12.375" style="184" customWidth="1"/>
    <col min="3074" max="3074" width="9.625" style="184" customWidth="1"/>
    <col min="3075" max="3075" width="12.375" style="184" customWidth="1"/>
    <col min="3076" max="3076" width="9.75" style="184" customWidth="1"/>
    <col min="3077" max="3077" width="12.375" style="184" customWidth="1"/>
    <col min="3078" max="3078" width="10" style="184" customWidth="1"/>
    <col min="3079" max="3322" width="9" style="184"/>
    <col min="3323" max="3323" width="7.125" style="184" customWidth="1"/>
    <col min="3324" max="3324" width="14.875" style="184" customWidth="1"/>
    <col min="3325" max="3325" width="18.375" style="184" customWidth="1"/>
    <col min="3326" max="3326" width="4.5" style="184" customWidth="1"/>
    <col min="3327" max="3327" width="6.125" style="184" customWidth="1"/>
    <col min="3328" max="3328" width="9.625" style="184" customWidth="1"/>
    <col min="3329" max="3329" width="12.375" style="184" customWidth="1"/>
    <col min="3330" max="3330" width="9.625" style="184" customWidth="1"/>
    <col min="3331" max="3331" width="12.375" style="184" customWidth="1"/>
    <col min="3332" max="3332" width="9.75" style="184" customWidth="1"/>
    <col min="3333" max="3333" width="12.375" style="184" customWidth="1"/>
    <col min="3334" max="3334" width="10" style="184" customWidth="1"/>
    <col min="3335" max="3578" width="9" style="184"/>
    <col min="3579" max="3579" width="7.125" style="184" customWidth="1"/>
    <col min="3580" max="3580" width="14.875" style="184" customWidth="1"/>
    <col min="3581" max="3581" width="18.375" style="184" customWidth="1"/>
    <col min="3582" max="3582" width="4.5" style="184" customWidth="1"/>
    <col min="3583" max="3583" width="6.125" style="184" customWidth="1"/>
    <col min="3584" max="3584" width="9.625" style="184" customWidth="1"/>
    <col min="3585" max="3585" width="12.375" style="184" customWidth="1"/>
    <col min="3586" max="3586" width="9.625" style="184" customWidth="1"/>
    <col min="3587" max="3587" width="12.375" style="184" customWidth="1"/>
    <col min="3588" max="3588" width="9.75" style="184" customWidth="1"/>
    <col min="3589" max="3589" width="12.375" style="184" customWidth="1"/>
    <col min="3590" max="3590" width="10" style="184" customWidth="1"/>
    <col min="3591" max="3834" width="9" style="184"/>
    <col min="3835" max="3835" width="7.125" style="184" customWidth="1"/>
    <col min="3836" max="3836" width="14.875" style="184" customWidth="1"/>
    <col min="3837" max="3837" width="18.375" style="184" customWidth="1"/>
    <col min="3838" max="3838" width="4.5" style="184" customWidth="1"/>
    <col min="3839" max="3839" width="6.125" style="184" customWidth="1"/>
    <col min="3840" max="3840" width="9.625" style="184" customWidth="1"/>
    <col min="3841" max="3841" width="12.375" style="184" customWidth="1"/>
    <col min="3842" max="3842" width="9.625" style="184" customWidth="1"/>
    <col min="3843" max="3843" width="12.375" style="184" customWidth="1"/>
    <col min="3844" max="3844" width="9.75" style="184" customWidth="1"/>
    <col min="3845" max="3845" width="12.375" style="184" customWidth="1"/>
    <col min="3846" max="3846" width="10" style="184" customWidth="1"/>
    <col min="3847" max="4090" width="9" style="184"/>
    <col min="4091" max="4091" width="7.125" style="184" customWidth="1"/>
    <col min="4092" max="4092" width="14.875" style="184" customWidth="1"/>
    <col min="4093" max="4093" width="18.375" style="184" customWidth="1"/>
    <col min="4094" max="4094" width="4.5" style="184" customWidth="1"/>
    <col min="4095" max="4095" width="6.125" style="184" customWidth="1"/>
    <col min="4096" max="4096" width="9.625" style="184" customWidth="1"/>
    <col min="4097" max="4097" width="12.375" style="184" customWidth="1"/>
    <col min="4098" max="4098" width="9.625" style="184" customWidth="1"/>
    <col min="4099" max="4099" width="12.375" style="184" customWidth="1"/>
    <col min="4100" max="4100" width="9.75" style="184" customWidth="1"/>
    <col min="4101" max="4101" width="12.375" style="184" customWidth="1"/>
    <col min="4102" max="4102" width="10" style="184" customWidth="1"/>
    <col min="4103" max="4346" width="9" style="184"/>
    <col min="4347" max="4347" width="7.125" style="184" customWidth="1"/>
    <col min="4348" max="4348" width="14.875" style="184" customWidth="1"/>
    <col min="4349" max="4349" width="18.375" style="184" customWidth="1"/>
    <col min="4350" max="4350" width="4.5" style="184" customWidth="1"/>
    <col min="4351" max="4351" width="6.125" style="184" customWidth="1"/>
    <col min="4352" max="4352" width="9.625" style="184" customWidth="1"/>
    <col min="4353" max="4353" width="12.375" style="184" customWidth="1"/>
    <col min="4354" max="4354" width="9.625" style="184" customWidth="1"/>
    <col min="4355" max="4355" width="12.375" style="184" customWidth="1"/>
    <col min="4356" max="4356" width="9.75" style="184" customWidth="1"/>
    <col min="4357" max="4357" width="12.375" style="184" customWidth="1"/>
    <col min="4358" max="4358" width="10" style="184" customWidth="1"/>
    <col min="4359" max="4602" width="9" style="184"/>
    <col min="4603" max="4603" width="7.125" style="184" customWidth="1"/>
    <col min="4604" max="4604" width="14.875" style="184" customWidth="1"/>
    <col min="4605" max="4605" width="18.375" style="184" customWidth="1"/>
    <col min="4606" max="4606" width="4.5" style="184" customWidth="1"/>
    <col min="4607" max="4607" width="6.125" style="184" customWidth="1"/>
    <col min="4608" max="4608" width="9.625" style="184" customWidth="1"/>
    <col min="4609" max="4609" width="12.375" style="184" customWidth="1"/>
    <col min="4610" max="4610" width="9.625" style="184" customWidth="1"/>
    <col min="4611" max="4611" width="12.375" style="184" customWidth="1"/>
    <col min="4612" max="4612" width="9.75" style="184" customWidth="1"/>
    <col min="4613" max="4613" width="12.375" style="184" customWidth="1"/>
    <col min="4614" max="4614" width="10" style="184" customWidth="1"/>
    <col min="4615" max="4858" width="9" style="184"/>
    <col min="4859" max="4859" width="7.125" style="184" customWidth="1"/>
    <col min="4860" max="4860" width="14.875" style="184" customWidth="1"/>
    <col min="4861" max="4861" width="18.375" style="184" customWidth="1"/>
    <col min="4862" max="4862" width="4.5" style="184" customWidth="1"/>
    <col min="4863" max="4863" width="6.125" style="184" customWidth="1"/>
    <col min="4864" max="4864" width="9.625" style="184" customWidth="1"/>
    <col min="4865" max="4865" width="12.375" style="184" customWidth="1"/>
    <col min="4866" max="4866" width="9.625" style="184" customWidth="1"/>
    <col min="4867" max="4867" width="12.375" style="184" customWidth="1"/>
    <col min="4868" max="4868" width="9.75" style="184" customWidth="1"/>
    <col min="4869" max="4869" width="12.375" style="184" customWidth="1"/>
    <col min="4870" max="4870" width="10" style="184" customWidth="1"/>
    <col min="4871" max="5114" width="9" style="184"/>
    <col min="5115" max="5115" width="7.125" style="184" customWidth="1"/>
    <col min="5116" max="5116" width="14.875" style="184" customWidth="1"/>
    <col min="5117" max="5117" width="18.375" style="184" customWidth="1"/>
    <col min="5118" max="5118" width="4.5" style="184" customWidth="1"/>
    <col min="5119" max="5119" width="6.125" style="184" customWidth="1"/>
    <col min="5120" max="5120" width="9.625" style="184" customWidth="1"/>
    <col min="5121" max="5121" width="12.375" style="184" customWidth="1"/>
    <col min="5122" max="5122" width="9.625" style="184" customWidth="1"/>
    <col min="5123" max="5123" width="12.375" style="184" customWidth="1"/>
    <col min="5124" max="5124" width="9.75" style="184" customWidth="1"/>
    <col min="5125" max="5125" width="12.375" style="184" customWidth="1"/>
    <col min="5126" max="5126" width="10" style="184" customWidth="1"/>
    <col min="5127" max="5370" width="9" style="184"/>
    <col min="5371" max="5371" width="7.125" style="184" customWidth="1"/>
    <col min="5372" max="5372" width="14.875" style="184" customWidth="1"/>
    <col min="5373" max="5373" width="18.375" style="184" customWidth="1"/>
    <col min="5374" max="5374" width="4.5" style="184" customWidth="1"/>
    <col min="5375" max="5375" width="6.125" style="184" customWidth="1"/>
    <col min="5376" max="5376" width="9.625" style="184" customWidth="1"/>
    <col min="5377" max="5377" width="12.375" style="184" customWidth="1"/>
    <col min="5378" max="5378" width="9.625" style="184" customWidth="1"/>
    <col min="5379" max="5379" width="12.375" style="184" customWidth="1"/>
    <col min="5380" max="5380" width="9.75" style="184" customWidth="1"/>
    <col min="5381" max="5381" width="12.375" style="184" customWidth="1"/>
    <col min="5382" max="5382" width="10" style="184" customWidth="1"/>
    <col min="5383" max="5626" width="9" style="184"/>
    <col min="5627" max="5627" width="7.125" style="184" customWidth="1"/>
    <col min="5628" max="5628" width="14.875" style="184" customWidth="1"/>
    <col min="5629" max="5629" width="18.375" style="184" customWidth="1"/>
    <col min="5630" max="5630" width="4.5" style="184" customWidth="1"/>
    <col min="5631" max="5631" width="6.125" style="184" customWidth="1"/>
    <col min="5632" max="5632" width="9.625" style="184" customWidth="1"/>
    <col min="5633" max="5633" width="12.375" style="184" customWidth="1"/>
    <col min="5634" max="5634" width="9.625" style="184" customWidth="1"/>
    <col min="5635" max="5635" width="12.375" style="184" customWidth="1"/>
    <col min="5636" max="5636" width="9.75" style="184" customWidth="1"/>
    <col min="5637" max="5637" width="12.375" style="184" customWidth="1"/>
    <col min="5638" max="5638" width="10" style="184" customWidth="1"/>
    <col min="5639" max="5882" width="9" style="184"/>
    <col min="5883" max="5883" width="7.125" style="184" customWidth="1"/>
    <col min="5884" max="5884" width="14.875" style="184" customWidth="1"/>
    <col min="5885" max="5885" width="18.375" style="184" customWidth="1"/>
    <col min="5886" max="5886" width="4.5" style="184" customWidth="1"/>
    <col min="5887" max="5887" width="6.125" style="184" customWidth="1"/>
    <col min="5888" max="5888" width="9.625" style="184" customWidth="1"/>
    <col min="5889" max="5889" width="12.375" style="184" customWidth="1"/>
    <col min="5890" max="5890" width="9.625" style="184" customWidth="1"/>
    <col min="5891" max="5891" width="12.375" style="184" customWidth="1"/>
    <col min="5892" max="5892" width="9.75" style="184" customWidth="1"/>
    <col min="5893" max="5893" width="12.375" style="184" customWidth="1"/>
    <col min="5894" max="5894" width="10" style="184" customWidth="1"/>
    <col min="5895" max="6138" width="9" style="184"/>
    <col min="6139" max="6139" width="7.125" style="184" customWidth="1"/>
    <col min="6140" max="6140" width="14.875" style="184" customWidth="1"/>
    <col min="6141" max="6141" width="18.375" style="184" customWidth="1"/>
    <col min="6142" max="6142" width="4.5" style="184" customWidth="1"/>
    <col min="6143" max="6143" width="6.125" style="184" customWidth="1"/>
    <col min="6144" max="6144" width="9.625" style="184" customWidth="1"/>
    <col min="6145" max="6145" width="12.375" style="184" customWidth="1"/>
    <col min="6146" max="6146" width="9.625" style="184" customWidth="1"/>
    <col min="6147" max="6147" width="12.375" style="184" customWidth="1"/>
    <col min="6148" max="6148" width="9.75" style="184" customWidth="1"/>
    <col min="6149" max="6149" width="12.375" style="184" customWidth="1"/>
    <col min="6150" max="6150" width="10" style="184" customWidth="1"/>
    <col min="6151" max="6394" width="9" style="184"/>
    <col min="6395" max="6395" width="7.125" style="184" customWidth="1"/>
    <col min="6396" max="6396" width="14.875" style="184" customWidth="1"/>
    <col min="6397" max="6397" width="18.375" style="184" customWidth="1"/>
    <col min="6398" max="6398" width="4.5" style="184" customWidth="1"/>
    <col min="6399" max="6399" width="6.125" style="184" customWidth="1"/>
    <col min="6400" max="6400" width="9.625" style="184" customWidth="1"/>
    <col min="6401" max="6401" width="12.375" style="184" customWidth="1"/>
    <col min="6402" max="6402" width="9.625" style="184" customWidth="1"/>
    <col min="6403" max="6403" width="12.375" style="184" customWidth="1"/>
    <col min="6404" max="6404" width="9.75" style="184" customWidth="1"/>
    <col min="6405" max="6405" width="12.375" style="184" customWidth="1"/>
    <col min="6406" max="6406" width="10" style="184" customWidth="1"/>
    <col min="6407" max="6650" width="9" style="184"/>
    <col min="6651" max="6651" width="7.125" style="184" customWidth="1"/>
    <col min="6652" max="6652" width="14.875" style="184" customWidth="1"/>
    <col min="6653" max="6653" width="18.375" style="184" customWidth="1"/>
    <col min="6654" max="6654" width="4.5" style="184" customWidth="1"/>
    <col min="6655" max="6655" width="6.125" style="184" customWidth="1"/>
    <col min="6656" max="6656" width="9.625" style="184" customWidth="1"/>
    <col min="6657" max="6657" width="12.375" style="184" customWidth="1"/>
    <col min="6658" max="6658" width="9.625" style="184" customWidth="1"/>
    <col min="6659" max="6659" width="12.375" style="184" customWidth="1"/>
    <col min="6660" max="6660" width="9.75" style="184" customWidth="1"/>
    <col min="6661" max="6661" width="12.375" style="184" customWidth="1"/>
    <col min="6662" max="6662" width="10" style="184" customWidth="1"/>
    <col min="6663" max="6906" width="9" style="184"/>
    <col min="6907" max="6907" width="7.125" style="184" customWidth="1"/>
    <col min="6908" max="6908" width="14.875" style="184" customWidth="1"/>
    <col min="6909" max="6909" width="18.375" style="184" customWidth="1"/>
    <col min="6910" max="6910" width="4.5" style="184" customWidth="1"/>
    <col min="6911" max="6911" width="6.125" style="184" customWidth="1"/>
    <col min="6912" max="6912" width="9.625" style="184" customWidth="1"/>
    <col min="6913" max="6913" width="12.375" style="184" customWidth="1"/>
    <col min="6914" max="6914" width="9.625" style="184" customWidth="1"/>
    <col min="6915" max="6915" width="12.375" style="184" customWidth="1"/>
    <col min="6916" max="6916" width="9.75" style="184" customWidth="1"/>
    <col min="6917" max="6917" width="12.375" style="184" customWidth="1"/>
    <col min="6918" max="6918" width="10" style="184" customWidth="1"/>
    <col min="6919" max="7162" width="9" style="184"/>
    <col min="7163" max="7163" width="7.125" style="184" customWidth="1"/>
    <col min="7164" max="7164" width="14.875" style="184" customWidth="1"/>
    <col min="7165" max="7165" width="18.375" style="184" customWidth="1"/>
    <col min="7166" max="7166" width="4.5" style="184" customWidth="1"/>
    <col min="7167" max="7167" width="6.125" style="184" customWidth="1"/>
    <col min="7168" max="7168" width="9.625" style="184" customWidth="1"/>
    <col min="7169" max="7169" width="12.375" style="184" customWidth="1"/>
    <col min="7170" max="7170" width="9.625" style="184" customWidth="1"/>
    <col min="7171" max="7171" width="12.375" style="184" customWidth="1"/>
    <col min="7172" max="7172" width="9.75" style="184" customWidth="1"/>
    <col min="7173" max="7173" width="12.375" style="184" customWidth="1"/>
    <col min="7174" max="7174" width="10" style="184" customWidth="1"/>
    <col min="7175" max="7418" width="9" style="184"/>
    <col min="7419" max="7419" width="7.125" style="184" customWidth="1"/>
    <col min="7420" max="7420" width="14.875" style="184" customWidth="1"/>
    <col min="7421" max="7421" width="18.375" style="184" customWidth="1"/>
    <col min="7422" max="7422" width="4.5" style="184" customWidth="1"/>
    <col min="7423" max="7423" width="6.125" style="184" customWidth="1"/>
    <col min="7424" max="7424" width="9.625" style="184" customWidth="1"/>
    <col min="7425" max="7425" width="12.375" style="184" customWidth="1"/>
    <col min="7426" max="7426" width="9.625" style="184" customWidth="1"/>
    <col min="7427" max="7427" width="12.375" style="184" customWidth="1"/>
    <col min="7428" max="7428" width="9.75" style="184" customWidth="1"/>
    <col min="7429" max="7429" width="12.375" style="184" customWidth="1"/>
    <col min="7430" max="7430" width="10" style="184" customWidth="1"/>
    <col min="7431" max="7674" width="9" style="184"/>
    <col min="7675" max="7675" width="7.125" style="184" customWidth="1"/>
    <col min="7676" max="7676" width="14.875" style="184" customWidth="1"/>
    <col min="7677" max="7677" width="18.375" style="184" customWidth="1"/>
    <col min="7678" max="7678" width="4.5" style="184" customWidth="1"/>
    <col min="7679" max="7679" width="6.125" style="184" customWidth="1"/>
    <col min="7680" max="7680" width="9.625" style="184" customWidth="1"/>
    <col min="7681" max="7681" width="12.375" style="184" customWidth="1"/>
    <col min="7682" max="7682" width="9.625" style="184" customWidth="1"/>
    <col min="7683" max="7683" width="12.375" style="184" customWidth="1"/>
    <col min="7684" max="7684" width="9.75" style="184" customWidth="1"/>
    <col min="7685" max="7685" width="12.375" style="184" customWidth="1"/>
    <col min="7686" max="7686" width="10" style="184" customWidth="1"/>
    <col min="7687" max="7930" width="9" style="184"/>
    <col min="7931" max="7931" width="7.125" style="184" customWidth="1"/>
    <col min="7932" max="7932" width="14.875" style="184" customWidth="1"/>
    <col min="7933" max="7933" width="18.375" style="184" customWidth="1"/>
    <col min="7934" max="7934" width="4.5" style="184" customWidth="1"/>
    <col min="7935" max="7935" width="6.125" style="184" customWidth="1"/>
    <col min="7936" max="7936" width="9.625" style="184" customWidth="1"/>
    <col min="7937" max="7937" width="12.375" style="184" customWidth="1"/>
    <col min="7938" max="7938" width="9.625" style="184" customWidth="1"/>
    <col min="7939" max="7939" width="12.375" style="184" customWidth="1"/>
    <col min="7940" max="7940" width="9.75" style="184" customWidth="1"/>
    <col min="7941" max="7941" width="12.375" style="184" customWidth="1"/>
    <col min="7942" max="7942" width="10" style="184" customWidth="1"/>
    <col min="7943" max="8186" width="9" style="184"/>
    <col min="8187" max="8187" width="7.125" style="184" customWidth="1"/>
    <col min="8188" max="8188" width="14.875" style="184" customWidth="1"/>
    <col min="8189" max="8189" width="18.375" style="184" customWidth="1"/>
    <col min="8190" max="8190" width="4.5" style="184" customWidth="1"/>
    <col min="8191" max="8191" width="6.125" style="184" customWidth="1"/>
    <col min="8192" max="8192" width="9.625" style="184" customWidth="1"/>
    <col min="8193" max="8193" width="12.375" style="184" customWidth="1"/>
    <col min="8194" max="8194" width="9.625" style="184" customWidth="1"/>
    <col min="8195" max="8195" width="12.375" style="184" customWidth="1"/>
    <col min="8196" max="8196" width="9.75" style="184" customWidth="1"/>
    <col min="8197" max="8197" width="12.375" style="184" customWidth="1"/>
    <col min="8198" max="8198" width="10" style="184" customWidth="1"/>
    <col min="8199" max="8442" width="9" style="184"/>
    <col min="8443" max="8443" width="7.125" style="184" customWidth="1"/>
    <col min="8444" max="8444" width="14.875" style="184" customWidth="1"/>
    <col min="8445" max="8445" width="18.375" style="184" customWidth="1"/>
    <col min="8446" max="8446" width="4.5" style="184" customWidth="1"/>
    <col min="8447" max="8447" width="6.125" style="184" customWidth="1"/>
    <col min="8448" max="8448" width="9.625" style="184" customWidth="1"/>
    <col min="8449" max="8449" width="12.375" style="184" customWidth="1"/>
    <col min="8450" max="8450" width="9.625" style="184" customWidth="1"/>
    <col min="8451" max="8451" width="12.375" style="184" customWidth="1"/>
    <col min="8452" max="8452" width="9.75" style="184" customWidth="1"/>
    <col min="8453" max="8453" width="12.375" style="184" customWidth="1"/>
    <col min="8454" max="8454" width="10" style="184" customWidth="1"/>
    <col min="8455" max="8698" width="9" style="184"/>
    <col min="8699" max="8699" width="7.125" style="184" customWidth="1"/>
    <col min="8700" max="8700" width="14.875" style="184" customWidth="1"/>
    <col min="8701" max="8701" width="18.375" style="184" customWidth="1"/>
    <col min="8702" max="8702" width="4.5" style="184" customWidth="1"/>
    <col min="8703" max="8703" width="6.125" style="184" customWidth="1"/>
    <col min="8704" max="8704" width="9.625" style="184" customWidth="1"/>
    <col min="8705" max="8705" width="12.375" style="184" customWidth="1"/>
    <col min="8706" max="8706" width="9.625" style="184" customWidth="1"/>
    <col min="8707" max="8707" width="12.375" style="184" customWidth="1"/>
    <col min="8708" max="8708" width="9.75" style="184" customWidth="1"/>
    <col min="8709" max="8709" width="12.375" style="184" customWidth="1"/>
    <col min="8710" max="8710" width="10" style="184" customWidth="1"/>
    <col min="8711" max="8954" width="9" style="184"/>
    <col min="8955" max="8955" width="7.125" style="184" customWidth="1"/>
    <col min="8956" max="8956" width="14.875" style="184" customWidth="1"/>
    <col min="8957" max="8957" width="18.375" style="184" customWidth="1"/>
    <col min="8958" max="8958" width="4.5" style="184" customWidth="1"/>
    <col min="8959" max="8959" width="6.125" style="184" customWidth="1"/>
    <col min="8960" max="8960" width="9.625" style="184" customWidth="1"/>
    <col min="8961" max="8961" width="12.375" style="184" customWidth="1"/>
    <col min="8962" max="8962" width="9.625" style="184" customWidth="1"/>
    <col min="8963" max="8963" width="12.375" style="184" customWidth="1"/>
    <col min="8964" max="8964" width="9.75" style="184" customWidth="1"/>
    <col min="8965" max="8965" width="12.375" style="184" customWidth="1"/>
    <col min="8966" max="8966" width="10" style="184" customWidth="1"/>
    <col min="8967" max="9210" width="9" style="184"/>
    <col min="9211" max="9211" width="7.125" style="184" customWidth="1"/>
    <col min="9212" max="9212" width="14.875" style="184" customWidth="1"/>
    <col min="9213" max="9213" width="18.375" style="184" customWidth="1"/>
    <col min="9214" max="9214" width="4.5" style="184" customWidth="1"/>
    <col min="9215" max="9215" width="6.125" style="184" customWidth="1"/>
    <col min="9216" max="9216" width="9.625" style="184" customWidth="1"/>
    <col min="9217" max="9217" width="12.375" style="184" customWidth="1"/>
    <col min="9218" max="9218" width="9.625" style="184" customWidth="1"/>
    <col min="9219" max="9219" width="12.375" style="184" customWidth="1"/>
    <col min="9220" max="9220" width="9.75" style="184" customWidth="1"/>
    <col min="9221" max="9221" width="12.375" style="184" customWidth="1"/>
    <col min="9222" max="9222" width="10" style="184" customWidth="1"/>
    <col min="9223" max="9466" width="9" style="184"/>
    <col min="9467" max="9467" width="7.125" style="184" customWidth="1"/>
    <col min="9468" max="9468" width="14.875" style="184" customWidth="1"/>
    <col min="9469" max="9469" width="18.375" style="184" customWidth="1"/>
    <col min="9470" max="9470" width="4.5" style="184" customWidth="1"/>
    <col min="9471" max="9471" width="6.125" style="184" customWidth="1"/>
    <col min="9472" max="9472" width="9.625" style="184" customWidth="1"/>
    <col min="9473" max="9473" width="12.375" style="184" customWidth="1"/>
    <col min="9474" max="9474" width="9.625" style="184" customWidth="1"/>
    <col min="9475" max="9475" width="12.375" style="184" customWidth="1"/>
    <col min="9476" max="9476" width="9.75" style="184" customWidth="1"/>
    <col min="9477" max="9477" width="12.375" style="184" customWidth="1"/>
    <col min="9478" max="9478" width="10" style="184" customWidth="1"/>
    <col min="9479" max="9722" width="9" style="184"/>
    <col min="9723" max="9723" width="7.125" style="184" customWidth="1"/>
    <col min="9724" max="9724" width="14.875" style="184" customWidth="1"/>
    <col min="9725" max="9725" width="18.375" style="184" customWidth="1"/>
    <col min="9726" max="9726" width="4.5" style="184" customWidth="1"/>
    <col min="9727" max="9727" width="6.125" style="184" customWidth="1"/>
    <col min="9728" max="9728" width="9.625" style="184" customWidth="1"/>
    <col min="9729" max="9729" width="12.375" style="184" customWidth="1"/>
    <col min="9730" max="9730" width="9.625" style="184" customWidth="1"/>
    <col min="9731" max="9731" width="12.375" style="184" customWidth="1"/>
    <col min="9732" max="9732" width="9.75" style="184" customWidth="1"/>
    <col min="9733" max="9733" width="12.375" style="184" customWidth="1"/>
    <col min="9734" max="9734" width="10" style="184" customWidth="1"/>
    <col min="9735" max="9978" width="9" style="184"/>
    <col min="9979" max="9979" width="7.125" style="184" customWidth="1"/>
    <col min="9980" max="9980" width="14.875" style="184" customWidth="1"/>
    <col min="9981" max="9981" width="18.375" style="184" customWidth="1"/>
    <col min="9982" max="9982" width="4.5" style="184" customWidth="1"/>
    <col min="9983" max="9983" width="6.125" style="184" customWidth="1"/>
    <col min="9984" max="9984" width="9.625" style="184" customWidth="1"/>
    <col min="9985" max="9985" width="12.375" style="184" customWidth="1"/>
    <col min="9986" max="9986" width="9.625" style="184" customWidth="1"/>
    <col min="9987" max="9987" width="12.375" style="184" customWidth="1"/>
    <col min="9988" max="9988" width="9.75" style="184" customWidth="1"/>
    <col min="9989" max="9989" width="12.375" style="184" customWidth="1"/>
    <col min="9990" max="9990" width="10" style="184" customWidth="1"/>
    <col min="9991" max="10234" width="9" style="184"/>
    <col min="10235" max="10235" width="7.125" style="184" customWidth="1"/>
    <col min="10236" max="10236" width="14.875" style="184" customWidth="1"/>
    <col min="10237" max="10237" width="18.375" style="184" customWidth="1"/>
    <col min="10238" max="10238" width="4.5" style="184" customWidth="1"/>
    <col min="10239" max="10239" width="6.125" style="184" customWidth="1"/>
    <col min="10240" max="10240" width="9.625" style="184" customWidth="1"/>
    <col min="10241" max="10241" width="12.375" style="184" customWidth="1"/>
    <col min="10242" max="10242" width="9.625" style="184" customWidth="1"/>
    <col min="10243" max="10243" width="12.375" style="184" customWidth="1"/>
    <col min="10244" max="10244" width="9.75" style="184" customWidth="1"/>
    <col min="10245" max="10245" width="12.375" style="184" customWidth="1"/>
    <col min="10246" max="10246" width="10" style="184" customWidth="1"/>
    <col min="10247" max="10490" width="9" style="184"/>
    <col min="10491" max="10491" width="7.125" style="184" customWidth="1"/>
    <col min="10492" max="10492" width="14.875" style="184" customWidth="1"/>
    <col min="10493" max="10493" width="18.375" style="184" customWidth="1"/>
    <col min="10494" max="10494" width="4.5" style="184" customWidth="1"/>
    <col min="10495" max="10495" width="6.125" style="184" customWidth="1"/>
    <col min="10496" max="10496" width="9.625" style="184" customWidth="1"/>
    <col min="10497" max="10497" width="12.375" style="184" customWidth="1"/>
    <col min="10498" max="10498" width="9.625" style="184" customWidth="1"/>
    <col min="10499" max="10499" width="12.375" style="184" customWidth="1"/>
    <col min="10500" max="10500" width="9.75" style="184" customWidth="1"/>
    <col min="10501" max="10501" width="12.375" style="184" customWidth="1"/>
    <col min="10502" max="10502" width="10" style="184" customWidth="1"/>
    <col min="10503" max="10746" width="9" style="184"/>
    <col min="10747" max="10747" width="7.125" style="184" customWidth="1"/>
    <col min="10748" max="10748" width="14.875" style="184" customWidth="1"/>
    <col min="10749" max="10749" width="18.375" style="184" customWidth="1"/>
    <col min="10750" max="10750" width="4.5" style="184" customWidth="1"/>
    <col min="10751" max="10751" width="6.125" style="184" customWidth="1"/>
    <col min="10752" max="10752" width="9.625" style="184" customWidth="1"/>
    <col min="10753" max="10753" width="12.375" style="184" customWidth="1"/>
    <col min="10754" max="10754" width="9.625" style="184" customWidth="1"/>
    <col min="10755" max="10755" width="12.375" style="184" customWidth="1"/>
    <col min="10756" max="10756" width="9.75" style="184" customWidth="1"/>
    <col min="10757" max="10757" width="12.375" style="184" customWidth="1"/>
    <col min="10758" max="10758" width="10" style="184" customWidth="1"/>
    <col min="10759" max="11002" width="9" style="184"/>
    <col min="11003" max="11003" width="7.125" style="184" customWidth="1"/>
    <col min="11004" max="11004" width="14.875" style="184" customWidth="1"/>
    <col min="11005" max="11005" width="18.375" style="184" customWidth="1"/>
    <col min="11006" max="11006" width="4.5" style="184" customWidth="1"/>
    <col min="11007" max="11007" width="6.125" style="184" customWidth="1"/>
    <col min="11008" max="11008" width="9.625" style="184" customWidth="1"/>
    <col min="11009" max="11009" width="12.375" style="184" customWidth="1"/>
    <col min="11010" max="11010" width="9.625" style="184" customWidth="1"/>
    <col min="11011" max="11011" width="12.375" style="184" customWidth="1"/>
    <col min="11012" max="11012" width="9.75" style="184" customWidth="1"/>
    <col min="11013" max="11013" width="12.375" style="184" customWidth="1"/>
    <col min="11014" max="11014" width="10" style="184" customWidth="1"/>
    <col min="11015" max="11258" width="9" style="184"/>
    <col min="11259" max="11259" width="7.125" style="184" customWidth="1"/>
    <col min="11260" max="11260" width="14.875" style="184" customWidth="1"/>
    <col min="11261" max="11261" width="18.375" style="184" customWidth="1"/>
    <col min="11262" max="11262" width="4.5" style="184" customWidth="1"/>
    <col min="11263" max="11263" width="6.125" style="184" customWidth="1"/>
    <col min="11264" max="11264" width="9.625" style="184" customWidth="1"/>
    <col min="11265" max="11265" width="12.375" style="184" customWidth="1"/>
    <col min="11266" max="11266" width="9.625" style="184" customWidth="1"/>
    <col min="11267" max="11267" width="12.375" style="184" customWidth="1"/>
    <col min="11268" max="11268" width="9.75" style="184" customWidth="1"/>
    <col min="11269" max="11269" width="12.375" style="184" customWidth="1"/>
    <col min="11270" max="11270" width="10" style="184" customWidth="1"/>
    <col min="11271" max="11514" width="9" style="184"/>
    <col min="11515" max="11515" width="7.125" style="184" customWidth="1"/>
    <col min="11516" max="11516" width="14.875" style="184" customWidth="1"/>
    <col min="11517" max="11517" width="18.375" style="184" customWidth="1"/>
    <col min="11518" max="11518" width="4.5" style="184" customWidth="1"/>
    <col min="11519" max="11519" width="6.125" style="184" customWidth="1"/>
    <col min="11520" max="11520" width="9.625" style="184" customWidth="1"/>
    <col min="11521" max="11521" width="12.375" style="184" customWidth="1"/>
    <col min="11522" max="11522" width="9.625" style="184" customWidth="1"/>
    <col min="11523" max="11523" width="12.375" style="184" customWidth="1"/>
    <col min="11524" max="11524" width="9.75" style="184" customWidth="1"/>
    <col min="11525" max="11525" width="12.375" style="184" customWidth="1"/>
    <col min="11526" max="11526" width="10" style="184" customWidth="1"/>
    <col min="11527" max="11770" width="9" style="184"/>
    <col min="11771" max="11771" width="7.125" style="184" customWidth="1"/>
    <col min="11772" max="11772" width="14.875" style="184" customWidth="1"/>
    <col min="11773" max="11773" width="18.375" style="184" customWidth="1"/>
    <col min="11774" max="11774" width="4.5" style="184" customWidth="1"/>
    <col min="11775" max="11775" width="6.125" style="184" customWidth="1"/>
    <col min="11776" max="11776" width="9.625" style="184" customWidth="1"/>
    <col min="11777" max="11777" width="12.375" style="184" customWidth="1"/>
    <col min="11778" max="11778" width="9.625" style="184" customWidth="1"/>
    <col min="11779" max="11779" width="12.375" style="184" customWidth="1"/>
    <col min="11780" max="11780" width="9.75" style="184" customWidth="1"/>
    <col min="11781" max="11781" width="12.375" style="184" customWidth="1"/>
    <col min="11782" max="11782" width="10" style="184" customWidth="1"/>
    <col min="11783" max="12026" width="9" style="184"/>
    <col min="12027" max="12027" width="7.125" style="184" customWidth="1"/>
    <col min="12028" max="12028" width="14.875" style="184" customWidth="1"/>
    <col min="12029" max="12029" width="18.375" style="184" customWidth="1"/>
    <col min="12030" max="12030" width="4.5" style="184" customWidth="1"/>
    <col min="12031" max="12031" width="6.125" style="184" customWidth="1"/>
    <col min="12032" max="12032" width="9.625" style="184" customWidth="1"/>
    <col min="12033" max="12033" width="12.375" style="184" customWidth="1"/>
    <col min="12034" max="12034" width="9.625" style="184" customWidth="1"/>
    <col min="12035" max="12035" width="12.375" style="184" customWidth="1"/>
    <col min="12036" max="12036" width="9.75" style="184" customWidth="1"/>
    <col min="12037" max="12037" width="12.375" style="184" customWidth="1"/>
    <col min="12038" max="12038" width="10" style="184" customWidth="1"/>
    <col min="12039" max="12282" width="9" style="184"/>
    <col min="12283" max="12283" width="7.125" style="184" customWidth="1"/>
    <col min="12284" max="12284" width="14.875" style="184" customWidth="1"/>
    <col min="12285" max="12285" width="18.375" style="184" customWidth="1"/>
    <col min="12286" max="12286" width="4.5" style="184" customWidth="1"/>
    <col min="12287" max="12287" width="6.125" style="184" customWidth="1"/>
    <col min="12288" max="12288" width="9.625" style="184" customWidth="1"/>
    <col min="12289" max="12289" width="12.375" style="184" customWidth="1"/>
    <col min="12290" max="12290" width="9.625" style="184" customWidth="1"/>
    <col min="12291" max="12291" width="12.375" style="184" customWidth="1"/>
    <col min="12292" max="12292" width="9.75" style="184" customWidth="1"/>
    <col min="12293" max="12293" width="12.375" style="184" customWidth="1"/>
    <col min="12294" max="12294" width="10" style="184" customWidth="1"/>
    <col min="12295" max="12538" width="9" style="184"/>
    <col min="12539" max="12539" width="7.125" style="184" customWidth="1"/>
    <col min="12540" max="12540" width="14.875" style="184" customWidth="1"/>
    <col min="12541" max="12541" width="18.375" style="184" customWidth="1"/>
    <col min="12542" max="12542" width="4.5" style="184" customWidth="1"/>
    <col min="12543" max="12543" width="6.125" style="184" customWidth="1"/>
    <col min="12544" max="12544" width="9.625" style="184" customWidth="1"/>
    <col min="12545" max="12545" width="12.375" style="184" customWidth="1"/>
    <col min="12546" max="12546" width="9.625" style="184" customWidth="1"/>
    <col min="12547" max="12547" width="12.375" style="184" customWidth="1"/>
    <col min="12548" max="12548" width="9.75" style="184" customWidth="1"/>
    <col min="12549" max="12549" width="12.375" style="184" customWidth="1"/>
    <col min="12550" max="12550" width="10" style="184" customWidth="1"/>
    <col min="12551" max="12794" width="9" style="184"/>
    <col min="12795" max="12795" width="7.125" style="184" customWidth="1"/>
    <col min="12796" max="12796" width="14.875" style="184" customWidth="1"/>
    <col min="12797" max="12797" width="18.375" style="184" customWidth="1"/>
    <col min="12798" max="12798" width="4.5" style="184" customWidth="1"/>
    <col min="12799" max="12799" width="6.125" style="184" customWidth="1"/>
    <col min="12800" max="12800" width="9.625" style="184" customWidth="1"/>
    <col min="12801" max="12801" width="12.375" style="184" customWidth="1"/>
    <col min="12802" max="12802" width="9.625" style="184" customWidth="1"/>
    <col min="12803" max="12803" width="12.375" style="184" customWidth="1"/>
    <col min="12804" max="12804" width="9.75" style="184" customWidth="1"/>
    <col min="12805" max="12805" width="12.375" style="184" customWidth="1"/>
    <col min="12806" max="12806" width="10" style="184" customWidth="1"/>
    <col min="12807" max="13050" width="9" style="184"/>
    <col min="13051" max="13051" width="7.125" style="184" customWidth="1"/>
    <col min="13052" max="13052" width="14.875" style="184" customWidth="1"/>
    <col min="13053" max="13053" width="18.375" style="184" customWidth="1"/>
    <col min="13054" max="13054" width="4.5" style="184" customWidth="1"/>
    <col min="13055" max="13055" width="6.125" style="184" customWidth="1"/>
    <col min="13056" max="13056" width="9.625" style="184" customWidth="1"/>
    <col min="13057" max="13057" width="12.375" style="184" customWidth="1"/>
    <col min="13058" max="13058" width="9.625" style="184" customWidth="1"/>
    <col min="13059" max="13059" width="12.375" style="184" customWidth="1"/>
    <col min="13060" max="13060" width="9.75" style="184" customWidth="1"/>
    <col min="13061" max="13061" width="12.375" style="184" customWidth="1"/>
    <col min="13062" max="13062" width="10" style="184" customWidth="1"/>
    <col min="13063" max="13306" width="9" style="184"/>
    <col min="13307" max="13307" width="7.125" style="184" customWidth="1"/>
    <col min="13308" max="13308" width="14.875" style="184" customWidth="1"/>
    <col min="13309" max="13309" width="18.375" style="184" customWidth="1"/>
    <col min="13310" max="13310" width="4.5" style="184" customWidth="1"/>
    <col min="13311" max="13311" width="6.125" style="184" customWidth="1"/>
    <col min="13312" max="13312" width="9.625" style="184" customWidth="1"/>
    <col min="13313" max="13313" width="12.375" style="184" customWidth="1"/>
    <col min="13314" max="13314" width="9.625" style="184" customWidth="1"/>
    <col min="13315" max="13315" width="12.375" style="184" customWidth="1"/>
    <col min="13316" max="13316" width="9.75" style="184" customWidth="1"/>
    <col min="13317" max="13317" width="12.375" style="184" customWidth="1"/>
    <col min="13318" max="13318" width="10" style="184" customWidth="1"/>
    <col min="13319" max="13562" width="9" style="184"/>
    <col min="13563" max="13563" width="7.125" style="184" customWidth="1"/>
    <col min="13564" max="13564" width="14.875" style="184" customWidth="1"/>
    <col min="13565" max="13565" width="18.375" style="184" customWidth="1"/>
    <col min="13566" max="13566" width="4.5" style="184" customWidth="1"/>
    <col min="13567" max="13567" width="6.125" style="184" customWidth="1"/>
    <col min="13568" max="13568" width="9.625" style="184" customWidth="1"/>
    <col min="13569" max="13569" width="12.375" style="184" customWidth="1"/>
    <col min="13570" max="13570" width="9.625" style="184" customWidth="1"/>
    <col min="13571" max="13571" width="12.375" style="184" customWidth="1"/>
    <col min="13572" max="13572" width="9.75" style="184" customWidth="1"/>
    <col min="13573" max="13573" width="12.375" style="184" customWidth="1"/>
    <col min="13574" max="13574" width="10" style="184" customWidth="1"/>
    <col min="13575" max="13818" width="9" style="184"/>
    <col min="13819" max="13819" width="7.125" style="184" customWidth="1"/>
    <col min="13820" max="13820" width="14.875" style="184" customWidth="1"/>
    <col min="13821" max="13821" width="18.375" style="184" customWidth="1"/>
    <col min="13822" max="13822" width="4.5" style="184" customWidth="1"/>
    <col min="13823" max="13823" width="6.125" style="184" customWidth="1"/>
    <col min="13824" max="13824" width="9.625" style="184" customWidth="1"/>
    <col min="13825" max="13825" width="12.375" style="184" customWidth="1"/>
    <col min="13826" max="13826" width="9.625" style="184" customWidth="1"/>
    <col min="13827" max="13827" width="12.375" style="184" customWidth="1"/>
    <col min="13828" max="13828" width="9.75" style="184" customWidth="1"/>
    <col min="13829" max="13829" width="12.375" style="184" customWidth="1"/>
    <col min="13830" max="13830" width="10" style="184" customWidth="1"/>
    <col min="13831" max="14074" width="9" style="184"/>
    <col min="14075" max="14075" width="7.125" style="184" customWidth="1"/>
    <col min="14076" max="14076" width="14.875" style="184" customWidth="1"/>
    <col min="14077" max="14077" width="18.375" style="184" customWidth="1"/>
    <col min="14078" max="14078" width="4.5" style="184" customWidth="1"/>
    <col min="14079" max="14079" width="6.125" style="184" customWidth="1"/>
    <col min="14080" max="14080" width="9.625" style="184" customWidth="1"/>
    <col min="14081" max="14081" width="12.375" style="184" customWidth="1"/>
    <col min="14082" max="14082" width="9.625" style="184" customWidth="1"/>
    <col min="14083" max="14083" width="12.375" style="184" customWidth="1"/>
    <col min="14084" max="14084" width="9.75" style="184" customWidth="1"/>
    <col min="14085" max="14085" width="12.375" style="184" customWidth="1"/>
    <col min="14086" max="14086" width="10" style="184" customWidth="1"/>
    <col min="14087" max="14330" width="9" style="184"/>
    <col min="14331" max="14331" width="7.125" style="184" customWidth="1"/>
    <col min="14332" max="14332" width="14.875" style="184" customWidth="1"/>
    <col min="14333" max="14333" width="18.375" style="184" customWidth="1"/>
    <col min="14334" max="14334" width="4.5" style="184" customWidth="1"/>
    <col min="14335" max="14335" width="6.125" style="184" customWidth="1"/>
    <col min="14336" max="14336" width="9.625" style="184" customWidth="1"/>
    <col min="14337" max="14337" width="12.375" style="184" customWidth="1"/>
    <col min="14338" max="14338" width="9.625" style="184" customWidth="1"/>
    <col min="14339" max="14339" width="12.375" style="184" customWidth="1"/>
    <col min="14340" max="14340" width="9.75" style="184" customWidth="1"/>
    <col min="14341" max="14341" width="12.375" style="184" customWidth="1"/>
    <col min="14342" max="14342" width="10" style="184" customWidth="1"/>
    <col min="14343" max="14586" width="9" style="184"/>
    <col min="14587" max="14587" width="7.125" style="184" customWidth="1"/>
    <col min="14588" max="14588" width="14.875" style="184" customWidth="1"/>
    <col min="14589" max="14589" width="18.375" style="184" customWidth="1"/>
    <col min="14590" max="14590" width="4.5" style="184" customWidth="1"/>
    <col min="14591" max="14591" width="6.125" style="184" customWidth="1"/>
    <col min="14592" max="14592" width="9.625" style="184" customWidth="1"/>
    <col min="14593" max="14593" width="12.375" style="184" customWidth="1"/>
    <col min="14594" max="14594" width="9.625" style="184" customWidth="1"/>
    <col min="14595" max="14595" width="12.375" style="184" customWidth="1"/>
    <col min="14596" max="14596" width="9.75" style="184" customWidth="1"/>
    <col min="14597" max="14597" width="12.375" style="184" customWidth="1"/>
    <col min="14598" max="14598" width="10" style="184" customWidth="1"/>
    <col min="14599" max="14842" width="9" style="184"/>
    <col min="14843" max="14843" width="7.125" style="184" customWidth="1"/>
    <col min="14844" max="14844" width="14.875" style="184" customWidth="1"/>
    <col min="14845" max="14845" width="18.375" style="184" customWidth="1"/>
    <col min="14846" max="14846" width="4.5" style="184" customWidth="1"/>
    <col min="14847" max="14847" width="6.125" style="184" customWidth="1"/>
    <col min="14848" max="14848" width="9.625" style="184" customWidth="1"/>
    <col min="14849" max="14849" width="12.375" style="184" customWidth="1"/>
    <col min="14850" max="14850" width="9.625" style="184" customWidth="1"/>
    <col min="14851" max="14851" width="12.375" style="184" customWidth="1"/>
    <col min="14852" max="14852" width="9.75" style="184" customWidth="1"/>
    <col min="14853" max="14853" width="12.375" style="184" customWidth="1"/>
    <col min="14854" max="14854" width="10" style="184" customWidth="1"/>
    <col min="14855" max="15098" width="9" style="184"/>
    <col min="15099" max="15099" width="7.125" style="184" customWidth="1"/>
    <col min="15100" max="15100" width="14.875" style="184" customWidth="1"/>
    <col min="15101" max="15101" width="18.375" style="184" customWidth="1"/>
    <col min="15102" max="15102" width="4.5" style="184" customWidth="1"/>
    <col min="15103" max="15103" width="6.125" style="184" customWidth="1"/>
    <col min="15104" max="15104" width="9.625" style="184" customWidth="1"/>
    <col min="15105" max="15105" width="12.375" style="184" customWidth="1"/>
    <col min="15106" max="15106" width="9.625" style="184" customWidth="1"/>
    <col min="15107" max="15107" width="12.375" style="184" customWidth="1"/>
    <col min="15108" max="15108" width="9.75" style="184" customWidth="1"/>
    <col min="15109" max="15109" width="12.375" style="184" customWidth="1"/>
    <col min="15110" max="15110" width="10" style="184" customWidth="1"/>
    <col min="15111" max="15354" width="9" style="184"/>
    <col min="15355" max="15355" width="7.125" style="184" customWidth="1"/>
    <col min="15356" max="15356" width="14.875" style="184" customWidth="1"/>
    <col min="15357" max="15357" width="18.375" style="184" customWidth="1"/>
    <col min="15358" max="15358" width="4.5" style="184" customWidth="1"/>
    <col min="15359" max="15359" width="6.125" style="184" customWidth="1"/>
    <col min="15360" max="15360" width="9.625" style="184" customWidth="1"/>
    <col min="15361" max="15361" width="12.375" style="184" customWidth="1"/>
    <col min="15362" max="15362" width="9.625" style="184" customWidth="1"/>
    <col min="15363" max="15363" width="12.375" style="184" customWidth="1"/>
    <col min="15364" max="15364" width="9.75" style="184" customWidth="1"/>
    <col min="15365" max="15365" width="12.375" style="184" customWidth="1"/>
    <col min="15366" max="15366" width="10" style="184" customWidth="1"/>
    <col min="15367" max="15610" width="9" style="184"/>
    <col min="15611" max="15611" width="7.125" style="184" customWidth="1"/>
    <col min="15612" max="15612" width="14.875" style="184" customWidth="1"/>
    <col min="15613" max="15613" width="18.375" style="184" customWidth="1"/>
    <col min="15614" max="15614" width="4.5" style="184" customWidth="1"/>
    <col min="15615" max="15615" width="6.125" style="184" customWidth="1"/>
    <col min="15616" max="15616" width="9.625" style="184" customWidth="1"/>
    <col min="15617" max="15617" width="12.375" style="184" customWidth="1"/>
    <col min="15618" max="15618" width="9.625" style="184" customWidth="1"/>
    <col min="15619" max="15619" width="12.375" style="184" customWidth="1"/>
    <col min="15620" max="15620" width="9.75" style="184" customWidth="1"/>
    <col min="15621" max="15621" width="12.375" style="184" customWidth="1"/>
    <col min="15622" max="15622" width="10" style="184" customWidth="1"/>
    <col min="15623" max="15866" width="9" style="184"/>
    <col min="15867" max="15867" width="7.125" style="184" customWidth="1"/>
    <col min="15868" max="15868" width="14.875" style="184" customWidth="1"/>
    <col min="15869" max="15869" width="18.375" style="184" customWidth="1"/>
    <col min="15870" max="15870" width="4.5" style="184" customWidth="1"/>
    <col min="15871" max="15871" width="6.125" style="184" customWidth="1"/>
    <col min="15872" max="15872" width="9.625" style="184" customWidth="1"/>
    <col min="15873" max="15873" width="12.375" style="184" customWidth="1"/>
    <col min="15874" max="15874" width="9.625" style="184" customWidth="1"/>
    <col min="15875" max="15875" width="12.375" style="184" customWidth="1"/>
    <col min="15876" max="15876" width="9.75" style="184" customWidth="1"/>
    <col min="15877" max="15877" width="12.375" style="184" customWidth="1"/>
    <col min="15878" max="15878" width="10" style="184" customWidth="1"/>
    <col min="15879" max="16122" width="9" style="184"/>
    <col min="16123" max="16123" width="7.125" style="184" customWidth="1"/>
    <col min="16124" max="16124" width="14.875" style="184" customWidth="1"/>
    <col min="16125" max="16125" width="18.375" style="184" customWidth="1"/>
    <col min="16126" max="16126" width="4.5" style="184" customWidth="1"/>
    <col min="16127" max="16127" width="6.125" style="184" customWidth="1"/>
    <col min="16128" max="16128" width="9.625" style="184" customWidth="1"/>
    <col min="16129" max="16129" width="12.375" style="184" customWidth="1"/>
    <col min="16130" max="16130" width="9.625" style="184" customWidth="1"/>
    <col min="16131" max="16131" width="12.375" style="184" customWidth="1"/>
    <col min="16132" max="16132" width="9.75" style="184" customWidth="1"/>
    <col min="16133" max="16133" width="12.375" style="184" customWidth="1"/>
    <col min="16134" max="16134" width="10" style="184" customWidth="1"/>
    <col min="16135" max="16384" width="9" style="184"/>
  </cols>
  <sheetData>
    <row r="1" spans="1:30" ht="20.25" customHeight="1">
      <c r="A1" s="491" t="s">
        <v>469</v>
      </c>
      <c r="B1" s="491" t="s">
        <v>470</v>
      </c>
      <c r="C1" s="493" t="s">
        <v>471</v>
      </c>
      <c r="D1" s="489" t="s">
        <v>472</v>
      </c>
      <c r="E1" s="495" t="s">
        <v>473</v>
      </c>
      <c r="F1" s="489" t="s">
        <v>474</v>
      </c>
      <c r="G1" s="489"/>
      <c r="H1" s="489" t="s">
        <v>475</v>
      </c>
      <c r="I1" s="489"/>
      <c r="J1" s="489" t="s">
        <v>476</v>
      </c>
      <c r="K1" s="489"/>
      <c r="L1" s="489" t="s">
        <v>477</v>
      </c>
    </row>
    <row r="2" spans="1:30" ht="29.25" customHeight="1">
      <c r="A2" s="491"/>
      <c r="B2" s="491"/>
      <c r="C2" s="493"/>
      <c r="D2" s="489"/>
      <c r="E2" s="495"/>
      <c r="F2" s="172" t="s">
        <v>478</v>
      </c>
      <c r="G2" s="172" t="s">
        <v>479</v>
      </c>
      <c r="H2" s="172" t="s">
        <v>478</v>
      </c>
      <c r="I2" s="172" t="s">
        <v>479</v>
      </c>
      <c r="J2" s="172" t="s">
        <v>478</v>
      </c>
      <c r="K2" s="172" t="s">
        <v>479</v>
      </c>
      <c r="L2" s="489"/>
    </row>
    <row r="3" spans="1:30" ht="3" customHeight="1">
      <c r="A3" s="173"/>
      <c r="B3" s="174"/>
      <c r="C3" s="175"/>
      <c r="D3" s="176"/>
      <c r="E3" s="185"/>
      <c r="F3" s="176"/>
      <c r="G3" s="176"/>
      <c r="H3" s="176"/>
      <c r="I3" s="176"/>
      <c r="J3" s="176"/>
      <c r="K3" s="176"/>
      <c r="L3" s="177"/>
    </row>
    <row r="4" spans="1:30" s="187" customFormat="1">
      <c r="A4" s="221" t="s">
        <v>480</v>
      </c>
      <c r="B4" s="222" t="s">
        <v>576</v>
      </c>
      <c r="C4" s="223" t="s">
        <v>577</v>
      </c>
      <c r="D4" s="224" t="s">
        <v>578</v>
      </c>
      <c r="E4" s="225">
        <v>1</v>
      </c>
      <c r="F4" s="224"/>
      <c r="G4" s="224">
        <f>SUM(G5:G6)</f>
        <v>0</v>
      </c>
      <c r="H4" s="224"/>
      <c r="I4" s="224">
        <f>SUM(I5:I6)</f>
        <v>12582.943499999999</v>
      </c>
      <c r="J4" s="224"/>
      <c r="K4" s="224">
        <f>I4+G4</f>
        <v>12582.943499999999</v>
      </c>
      <c r="L4" s="226"/>
      <c r="M4" s="186"/>
      <c r="N4" s="186"/>
      <c r="O4" s="186"/>
      <c r="P4" s="186"/>
      <c r="Q4" s="186"/>
      <c r="R4" s="186"/>
      <c r="S4" s="186"/>
      <c r="T4" s="186"/>
      <c r="U4" s="186"/>
      <c r="V4" s="186"/>
      <c r="W4" s="186"/>
      <c r="X4" s="186"/>
      <c r="Y4" s="186"/>
      <c r="Z4" s="186"/>
      <c r="AA4" s="186"/>
      <c r="AB4" s="186"/>
      <c r="AC4" s="186"/>
      <c r="AD4" s="186"/>
    </row>
    <row r="5" spans="1:30" s="189" customFormat="1">
      <c r="A5" s="207" t="s">
        <v>579</v>
      </c>
      <c r="B5" s="201" t="s">
        <v>576</v>
      </c>
      <c r="C5" s="227" t="str">
        <f>VLOOKUP($A5,'5.전축_자재단가표'!$A$4:$P$156,2,FALSE)</f>
        <v>보통인부</v>
      </c>
      <c r="D5" s="203" t="s">
        <v>580</v>
      </c>
      <c r="E5" s="228">
        <v>0.15</v>
      </c>
      <c r="F5" s="203"/>
      <c r="G5" s="203"/>
      <c r="H5" s="205">
        <f>VLOOKUP($A5,'5.전축_자재단가표'!$A$4:$P$156,6,FALSE)</f>
        <v>81443</v>
      </c>
      <c r="I5" s="203">
        <f>H5*E5</f>
        <v>12216.449999999999</v>
      </c>
      <c r="J5" s="203"/>
      <c r="K5" s="203"/>
      <c r="L5" s="229" t="s">
        <v>581</v>
      </c>
      <c r="M5" s="188"/>
      <c r="N5" s="188"/>
      <c r="O5" s="188"/>
      <c r="P5" s="188"/>
      <c r="Q5" s="188"/>
      <c r="R5" s="188"/>
      <c r="S5" s="188"/>
      <c r="T5" s="188"/>
      <c r="U5" s="188"/>
      <c r="V5" s="188"/>
      <c r="W5" s="188"/>
      <c r="X5" s="188"/>
      <c r="Y5" s="188"/>
      <c r="Z5" s="188"/>
      <c r="AA5" s="188"/>
      <c r="AB5" s="188"/>
      <c r="AC5" s="188"/>
      <c r="AD5" s="188"/>
    </row>
    <row r="6" spans="1:30" s="189" customFormat="1">
      <c r="A6" s="207"/>
      <c r="B6" s="201" t="s">
        <v>582</v>
      </c>
      <c r="C6" s="230"/>
      <c r="D6" s="203" t="s">
        <v>583</v>
      </c>
      <c r="E6" s="228">
        <v>3</v>
      </c>
      <c r="F6" s="203"/>
      <c r="G6" s="203"/>
      <c r="H6" s="203"/>
      <c r="I6" s="203">
        <f>SUM(I5)*E6%</f>
        <v>366.49349999999993</v>
      </c>
      <c r="J6" s="203"/>
      <c r="K6" s="203"/>
      <c r="L6" s="229"/>
      <c r="M6" s="188"/>
      <c r="N6" s="188"/>
      <c r="O6" s="188"/>
      <c r="P6" s="188"/>
      <c r="Q6" s="188"/>
      <c r="R6" s="188"/>
      <c r="S6" s="188"/>
      <c r="T6" s="188"/>
      <c r="U6" s="188"/>
      <c r="V6" s="188"/>
      <c r="W6" s="188"/>
      <c r="X6" s="188"/>
      <c r="Y6" s="188"/>
      <c r="Z6" s="188"/>
      <c r="AA6" s="188"/>
      <c r="AB6" s="188"/>
      <c r="AC6" s="188"/>
      <c r="AD6" s="188"/>
    </row>
    <row r="7" spans="1:30">
      <c r="A7" s="200"/>
      <c r="B7" s="208"/>
      <c r="C7" s="227"/>
      <c r="D7" s="205"/>
      <c r="E7" s="231"/>
      <c r="F7" s="205"/>
      <c r="G7" s="205"/>
      <c r="H7" s="205"/>
      <c r="I7" s="205"/>
      <c r="J7" s="205"/>
      <c r="K7" s="205"/>
      <c r="L7" s="206"/>
    </row>
    <row r="8" spans="1:30" s="187" customFormat="1">
      <c r="A8" s="232" t="s">
        <v>584</v>
      </c>
      <c r="B8" s="233" t="s">
        <v>585</v>
      </c>
      <c r="C8" s="234" t="s">
        <v>586</v>
      </c>
      <c r="D8" s="235" t="s">
        <v>587</v>
      </c>
      <c r="E8" s="236">
        <v>1</v>
      </c>
      <c r="F8" s="235"/>
      <c r="G8" s="235">
        <f>SUM(G9:G10)</f>
        <v>0</v>
      </c>
      <c r="H8" s="235"/>
      <c r="I8" s="235">
        <f>SUM(I9:I10)</f>
        <v>3521.4257999999995</v>
      </c>
      <c r="J8" s="235"/>
      <c r="K8" s="235">
        <f>I8+G8</f>
        <v>3521.4257999999995</v>
      </c>
      <c r="L8" s="237"/>
      <c r="M8" s="186"/>
      <c r="N8" s="186"/>
      <c r="O8" s="186"/>
      <c r="P8" s="186"/>
      <c r="Q8" s="186"/>
      <c r="R8" s="186"/>
      <c r="S8" s="186"/>
      <c r="T8" s="186"/>
      <c r="U8" s="186"/>
      <c r="V8" s="186"/>
      <c r="W8" s="186"/>
      <c r="X8" s="186"/>
      <c r="Y8" s="186"/>
      <c r="Z8" s="186"/>
      <c r="AA8" s="186"/>
      <c r="AB8" s="186"/>
      <c r="AC8" s="186"/>
      <c r="AD8" s="186"/>
    </row>
    <row r="9" spans="1:30" s="189" customFormat="1">
      <c r="A9" s="207" t="s">
        <v>588</v>
      </c>
      <c r="B9" s="201" t="s">
        <v>589</v>
      </c>
      <c r="C9" s="227" t="str">
        <f>VLOOKUP($A9,'5.전축_자재단가표'!$A$4:$P$156,2,FALSE)</f>
        <v>건축목공</v>
      </c>
      <c r="D9" s="203" t="s">
        <v>580</v>
      </c>
      <c r="E9" s="228">
        <v>0.03</v>
      </c>
      <c r="F9" s="203"/>
      <c r="G9" s="203"/>
      <c r="H9" s="205">
        <f>VLOOKUP($A9,'5.전축_자재단가표'!$A$4:$P$156,6,FALSE)</f>
        <v>113962</v>
      </c>
      <c r="I9" s="203">
        <f>H9*E9</f>
        <v>3418.8599999999997</v>
      </c>
      <c r="J9" s="203"/>
      <c r="K9" s="203"/>
      <c r="L9" s="229" t="s">
        <v>590</v>
      </c>
      <c r="M9" s="188"/>
      <c r="N9" s="188"/>
      <c r="O9" s="188"/>
      <c r="P9" s="188"/>
      <c r="Q9" s="188"/>
      <c r="R9" s="188"/>
      <c r="S9" s="188"/>
      <c r="T9" s="188"/>
      <c r="U9" s="188"/>
      <c r="V9" s="188"/>
      <c r="W9" s="188"/>
      <c r="X9" s="188"/>
      <c r="Y9" s="188"/>
      <c r="Z9" s="188"/>
      <c r="AA9" s="188"/>
      <c r="AB9" s="188"/>
      <c r="AC9" s="188"/>
      <c r="AD9" s="188"/>
    </row>
    <row r="10" spans="1:30" s="189" customFormat="1">
      <c r="A10" s="207"/>
      <c r="B10" s="201" t="s">
        <v>582</v>
      </c>
      <c r="C10" s="230"/>
      <c r="D10" s="203" t="s">
        <v>583</v>
      </c>
      <c r="E10" s="228">
        <v>3</v>
      </c>
      <c r="F10" s="203"/>
      <c r="G10" s="203"/>
      <c r="H10" s="203"/>
      <c r="I10" s="203">
        <f>SUM(I9)*E10%</f>
        <v>102.56579999999998</v>
      </c>
      <c r="J10" s="203"/>
      <c r="K10" s="203"/>
      <c r="L10" s="229"/>
      <c r="M10" s="188"/>
      <c r="N10" s="188"/>
      <c r="O10" s="188"/>
      <c r="P10" s="188"/>
      <c r="Q10" s="188"/>
      <c r="R10" s="188"/>
      <c r="S10" s="188"/>
      <c r="T10" s="188"/>
      <c r="U10" s="188"/>
      <c r="V10" s="188"/>
      <c r="W10" s="188"/>
      <c r="X10" s="188"/>
      <c r="Y10" s="188"/>
      <c r="Z10" s="188"/>
      <c r="AA10" s="188"/>
      <c r="AB10" s="188"/>
      <c r="AC10" s="188"/>
      <c r="AD10" s="188"/>
    </row>
    <row r="11" spans="1:30">
      <c r="A11" s="200"/>
      <c r="B11" s="208"/>
      <c r="C11" s="227"/>
      <c r="D11" s="205"/>
      <c r="E11" s="231"/>
      <c r="F11" s="205"/>
      <c r="G11" s="205"/>
      <c r="H11" s="205"/>
      <c r="I11" s="205"/>
      <c r="J11" s="205"/>
      <c r="K11" s="205"/>
      <c r="L11" s="206"/>
    </row>
    <row r="12" spans="1:30" s="187" customFormat="1">
      <c r="A12" s="232" t="s">
        <v>482</v>
      </c>
      <c r="B12" s="233" t="s">
        <v>591</v>
      </c>
      <c r="C12" s="234"/>
      <c r="D12" s="235" t="s">
        <v>592</v>
      </c>
      <c r="E12" s="236">
        <v>1</v>
      </c>
      <c r="F12" s="235"/>
      <c r="G12" s="235">
        <f>SUM(G13:G19)</f>
        <v>282870</v>
      </c>
      <c r="H12" s="235"/>
      <c r="I12" s="235">
        <f>SUM(I13:I19)</f>
        <v>4402.5877099999998</v>
      </c>
      <c r="J12" s="235"/>
      <c r="K12" s="235">
        <f>I12+G12</f>
        <v>287272.58770999999</v>
      </c>
      <c r="L12" s="237"/>
      <c r="M12" s="186"/>
      <c r="N12" s="186"/>
      <c r="O12" s="186"/>
      <c r="P12" s="186"/>
      <c r="Q12" s="186"/>
      <c r="R12" s="186"/>
      <c r="S12" s="186"/>
      <c r="T12" s="186"/>
      <c r="U12" s="186"/>
      <c r="V12" s="186"/>
      <c r="W12" s="186"/>
      <c r="X12" s="186"/>
      <c r="Y12" s="186"/>
      <c r="Z12" s="186"/>
      <c r="AA12" s="186"/>
      <c r="AB12" s="186"/>
      <c r="AC12" s="186"/>
      <c r="AD12" s="186"/>
    </row>
    <row r="13" spans="1:30">
      <c r="A13" s="200" t="s">
        <v>593</v>
      </c>
      <c r="B13" s="208" t="str">
        <f>VLOOKUP($A13,'5.전축_자재단가표'!$A$4:$P$156,2,FALSE)</f>
        <v>비계 기본틀</v>
      </c>
      <c r="C13" s="227" t="str">
        <f>VLOOKUP($A13,'5.전축_자재단가표'!$A$4:$P$156,3,FALSE)</f>
        <v>1219 X 1700</v>
      </c>
      <c r="D13" s="205" t="str">
        <f>VLOOKUP($A13,'5.전축_자재단가표'!$A$4:$P$156,4,FALSE)</f>
        <v>EA</v>
      </c>
      <c r="E13" s="231">
        <v>2</v>
      </c>
      <c r="F13" s="205">
        <f>VLOOKUP($A13,'5.전축_자재단가표'!$A$4:$P$156,6,FALSE)</f>
        <v>28300</v>
      </c>
      <c r="G13" s="205">
        <f>F13*E13</f>
        <v>56600</v>
      </c>
      <c r="H13" s="205"/>
      <c r="I13" s="205"/>
      <c r="J13" s="205"/>
      <c r="K13" s="205"/>
      <c r="L13" s="206"/>
    </row>
    <row r="14" spans="1:30">
      <c r="A14" s="200" t="s">
        <v>594</v>
      </c>
      <c r="B14" s="208" t="str">
        <f>VLOOKUP($A14,'5.전축_자재단가표'!$A$4:$P$156,2,FALSE)</f>
        <v>가세</v>
      </c>
      <c r="C14" s="227" t="str">
        <f>VLOOKUP($A14,'5.전축_자재단가표'!$A$4:$P$156,3,FALSE)</f>
        <v>L1518</v>
      </c>
      <c r="D14" s="205" t="str">
        <f>VLOOKUP($A14,'5.전축_자재단가표'!$A$4:$P$156,4,FALSE)</f>
        <v>EA</v>
      </c>
      <c r="E14" s="231">
        <v>2</v>
      </c>
      <c r="F14" s="205">
        <f>VLOOKUP($A14,'5.전축_자재단가표'!$A$4:$P$156,6,FALSE)</f>
        <v>8900</v>
      </c>
      <c r="G14" s="205">
        <f>F14*E14</f>
        <v>17800</v>
      </c>
      <c r="H14" s="205"/>
      <c r="I14" s="205"/>
      <c r="J14" s="205"/>
      <c r="K14" s="205"/>
      <c r="L14" s="206"/>
    </row>
    <row r="15" spans="1:30">
      <c r="A15" s="200" t="s">
        <v>595</v>
      </c>
      <c r="B15" s="208" t="str">
        <f>VLOOKUP($A15,'5.전축_자재단가표'!$A$4:$P$156,2,FALSE)</f>
        <v>바퀴</v>
      </c>
      <c r="C15" s="227">
        <f>VLOOKUP($A15,'5.전축_자재단가표'!$A$4:$P$156,3,FALSE)</f>
        <v>0</v>
      </c>
      <c r="D15" s="205" t="str">
        <f>VLOOKUP($A15,'5.전축_자재단가표'!$A$4:$P$156,4,FALSE)</f>
        <v>EA</v>
      </c>
      <c r="E15" s="231">
        <v>4</v>
      </c>
      <c r="F15" s="205">
        <f>VLOOKUP($A15,'5.전축_자재단가표'!$A$4:$P$156,6,FALSE)</f>
        <v>4650</v>
      </c>
      <c r="G15" s="205">
        <f>F15*E15</f>
        <v>18600</v>
      </c>
      <c r="H15" s="205"/>
      <c r="I15" s="205"/>
      <c r="J15" s="205"/>
      <c r="K15" s="205"/>
      <c r="L15" s="206"/>
    </row>
    <row r="16" spans="1:30">
      <c r="A16" s="200" t="s">
        <v>596</v>
      </c>
      <c r="B16" s="208" t="str">
        <f>VLOOKUP($A16,'5.전축_자재단가표'!$A$4:$P$156,2,FALSE)</f>
        <v>발판</v>
      </c>
      <c r="C16" s="227">
        <f>VLOOKUP($A16,'5.전축_자재단가표'!$A$4:$P$156,3,FALSE)</f>
        <v>0</v>
      </c>
      <c r="D16" s="205" t="str">
        <f>VLOOKUP($A16,'5.전축_자재단가표'!$A$4:$P$156,4,FALSE)</f>
        <v>매</v>
      </c>
      <c r="E16" s="231">
        <v>7</v>
      </c>
      <c r="F16" s="205">
        <f>VLOOKUP($A16,'5.전축_자재단가표'!$A$4:$P$156,6,FALSE)</f>
        <v>25200</v>
      </c>
      <c r="G16" s="205">
        <f>F16*E16</f>
        <v>176400</v>
      </c>
      <c r="H16" s="205"/>
      <c r="I16" s="205"/>
      <c r="J16" s="205"/>
      <c r="K16" s="205"/>
      <c r="L16" s="206"/>
    </row>
    <row r="17" spans="1:30">
      <c r="A17" s="200"/>
      <c r="B17" s="208" t="s">
        <v>597</v>
      </c>
      <c r="C17" s="227"/>
      <c r="D17" s="205" t="s">
        <v>598</v>
      </c>
      <c r="E17" s="231">
        <v>5</v>
      </c>
      <c r="F17" s="205"/>
      <c r="G17" s="205">
        <f>SUM(G13:G16)*E17%</f>
        <v>13470</v>
      </c>
      <c r="H17" s="205"/>
      <c r="I17" s="205"/>
      <c r="J17" s="205"/>
      <c r="K17" s="205"/>
      <c r="L17" s="206"/>
    </row>
    <row r="18" spans="1:30">
      <c r="A18" s="200" t="s">
        <v>599</v>
      </c>
      <c r="B18" s="208" t="s">
        <v>600</v>
      </c>
      <c r="C18" s="227" t="str">
        <f>VLOOKUP($A18,'5.전축_자재단가표'!$A$4:$P$156,2,FALSE)</f>
        <v>비계공</v>
      </c>
      <c r="D18" s="205" t="s">
        <v>601</v>
      </c>
      <c r="E18" s="231">
        <v>3.0200000000000001E-2</v>
      </c>
      <c r="F18" s="205"/>
      <c r="G18" s="205"/>
      <c r="H18" s="205">
        <f>VLOOKUP($A18,'5.전축_자재단가표'!$A$4:$P$156,6,FALSE)</f>
        <v>141535</v>
      </c>
      <c r="I18" s="203">
        <f>H18*E18</f>
        <v>4274.357</v>
      </c>
      <c r="J18" s="205"/>
      <c r="K18" s="205"/>
      <c r="L18" s="206" t="s">
        <v>602</v>
      </c>
    </row>
    <row r="19" spans="1:30">
      <c r="A19" s="200"/>
      <c r="B19" s="208" t="s">
        <v>603</v>
      </c>
      <c r="C19" s="227"/>
      <c r="D19" s="205" t="s">
        <v>598</v>
      </c>
      <c r="E19" s="231">
        <v>3</v>
      </c>
      <c r="F19" s="205"/>
      <c r="G19" s="205"/>
      <c r="H19" s="205"/>
      <c r="I19" s="203">
        <f>SUM(I18)*E19%</f>
        <v>128.23070999999999</v>
      </c>
      <c r="J19" s="205"/>
      <c r="K19" s="205"/>
      <c r="L19" s="206"/>
    </row>
    <row r="20" spans="1:30">
      <c r="A20" s="200"/>
      <c r="B20" s="208"/>
      <c r="C20" s="227"/>
      <c r="D20" s="205"/>
      <c r="E20" s="231"/>
      <c r="F20" s="205"/>
      <c r="G20" s="205"/>
      <c r="H20" s="205"/>
      <c r="I20" s="205"/>
      <c r="J20" s="205"/>
      <c r="K20" s="205"/>
      <c r="L20" s="206"/>
    </row>
    <row r="21" spans="1:30" s="187" customFormat="1">
      <c r="A21" s="232" t="s">
        <v>483</v>
      </c>
      <c r="B21" s="233" t="s">
        <v>604</v>
      </c>
      <c r="C21" s="234"/>
      <c r="D21" s="235" t="s">
        <v>587</v>
      </c>
      <c r="E21" s="236">
        <v>1</v>
      </c>
      <c r="F21" s="235"/>
      <c r="G21" s="235">
        <f>SUM(G22:G26)</f>
        <v>0</v>
      </c>
      <c r="H21" s="235"/>
      <c r="I21" s="235">
        <f>SUM(I22:I26)</f>
        <v>20965.5779</v>
      </c>
      <c r="J21" s="235"/>
      <c r="K21" s="235">
        <f>I21+G21</f>
        <v>20965.5779</v>
      </c>
      <c r="L21" s="237"/>
      <c r="M21" s="186"/>
      <c r="N21" s="186"/>
      <c r="O21" s="186"/>
      <c r="P21" s="186"/>
      <c r="Q21" s="186"/>
      <c r="R21" s="186"/>
      <c r="S21" s="186"/>
      <c r="T21" s="186"/>
      <c r="U21" s="186"/>
      <c r="V21" s="186"/>
      <c r="W21" s="186"/>
      <c r="X21" s="186"/>
      <c r="Y21" s="186"/>
      <c r="Z21" s="186"/>
      <c r="AA21" s="186"/>
      <c r="AB21" s="186"/>
      <c r="AC21" s="186"/>
      <c r="AD21" s="186"/>
    </row>
    <row r="22" spans="1:30">
      <c r="A22" s="200" t="s">
        <v>588</v>
      </c>
      <c r="B22" s="208" t="s">
        <v>605</v>
      </c>
      <c r="C22" s="227" t="str">
        <f>VLOOKUP($A22,'5.전축_자재단가표'!$A$4:$P$156,2,FALSE)</f>
        <v>건축목공</v>
      </c>
      <c r="D22" s="205" t="s">
        <v>601</v>
      </c>
      <c r="E22" s="231">
        <v>0.06</v>
      </c>
      <c r="F22" s="205"/>
      <c r="G22" s="205"/>
      <c r="H22" s="205">
        <f>VLOOKUP($A22,'5.전축_자재단가표'!$A$4:$P$156,6,FALSE)</f>
        <v>113962</v>
      </c>
      <c r="I22" s="203">
        <f>H22*E22</f>
        <v>6837.7199999999993</v>
      </c>
      <c r="J22" s="205"/>
      <c r="K22" s="205"/>
      <c r="L22" s="206" t="s">
        <v>606</v>
      </c>
    </row>
    <row r="23" spans="1:30">
      <c r="A23" s="200" t="s">
        <v>607</v>
      </c>
      <c r="B23" s="208" t="s">
        <v>605</v>
      </c>
      <c r="C23" s="227" t="str">
        <f>VLOOKUP($A23,'5.전축_자재단가표'!$A$4:$P$156,2,FALSE)</f>
        <v>보통인부</v>
      </c>
      <c r="D23" s="205" t="s">
        <v>601</v>
      </c>
      <c r="E23" s="231">
        <v>0.03</v>
      </c>
      <c r="F23" s="205"/>
      <c r="G23" s="205"/>
      <c r="H23" s="205">
        <f>VLOOKUP($A23,'5.전축_자재단가표'!$A$4:$P$156,6,FALSE)</f>
        <v>81443</v>
      </c>
      <c r="I23" s="203">
        <f>H23*E23</f>
        <v>2443.29</v>
      </c>
      <c r="J23" s="205"/>
      <c r="K23" s="205"/>
      <c r="L23" s="206" t="s">
        <v>608</v>
      </c>
    </row>
    <row r="24" spans="1:30">
      <c r="A24" s="200" t="s">
        <v>609</v>
      </c>
      <c r="B24" s="208" t="s">
        <v>610</v>
      </c>
      <c r="C24" s="227" t="str">
        <f>VLOOKUP($A24,'5.전축_자재단가표'!$A$4:$P$156,2,FALSE)</f>
        <v>건축목공</v>
      </c>
      <c r="D24" s="205" t="s">
        <v>601</v>
      </c>
      <c r="E24" s="231">
        <f>0.01*4</f>
        <v>0.04</v>
      </c>
      <c r="F24" s="205"/>
      <c r="G24" s="205"/>
      <c r="H24" s="205">
        <f>VLOOKUP($A24,'5.전축_자재단가표'!$A$4:$P$156,6,FALSE)</f>
        <v>113962</v>
      </c>
      <c r="I24" s="203">
        <f>H24*E24</f>
        <v>4558.4800000000005</v>
      </c>
      <c r="J24" s="205"/>
      <c r="K24" s="205"/>
      <c r="L24" s="206" t="s">
        <v>611</v>
      </c>
    </row>
    <row r="25" spans="1:30">
      <c r="A25" s="200" t="s">
        <v>579</v>
      </c>
      <c r="B25" s="208" t="s">
        <v>612</v>
      </c>
      <c r="C25" s="227" t="str">
        <f>VLOOKUP($A25,'5.전축_자재단가표'!$A$4:$P$156,2,FALSE)</f>
        <v>보통인부</v>
      </c>
      <c r="D25" s="205" t="s">
        <v>601</v>
      </c>
      <c r="E25" s="231">
        <f>0.02*4</f>
        <v>0.08</v>
      </c>
      <c r="F25" s="205"/>
      <c r="G25" s="205"/>
      <c r="H25" s="205">
        <f>VLOOKUP($A25,'5.전축_자재단가표'!$A$4:$P$156,6,FALSE)</f>
        <v>81443</v>
      </c>
      <c r="I25" s="203">
        <f>H25*E25</f>
        <v>6515.4400000000005</v>
      </c>
      <c r="J25" s="205"/>
      <c r="K25" s="205"/>
      <c r="L25" s="206" t="s">
        <v>613</v>
      </c>
    </row>
    <row r="26" spans="1:30">
      <c r="A26" s="200"/>
      <c r="B26" s="208" t="s">
        <v>603</v>
      </c>
      <c r="C26" s="227"/>
      <c r="D26" s="205" t="s">
        <v>598</v>
      </c>
      <c r="E26" s="231">
        <v>3</v>
      </c>
      <c r="F26" s="205"/>
      <c r="G26" s="205"/>
      <c r="H26" s="205"/>
      <c r="I26" s="203">
        <f>SUM(I22:I25)*E26%</f>
        <v>610.64789999999994</v>
      </c>
      <c r="J26" s="205"/>
      <c r="K26" s="205"/>
      <c r="L26" s="206"/>
    </row>
    <row r="27" spans="1:30">
      <c r="A27" s="200"/>
      <c r="B27" s="208"/>
      <c r="C27" s="227"/>
      <c r="D27" s="205"/>
      <c r="E27" s="231"/>
      <c r="F27" s="205"/>
      <c r="G27" s="205"/>
      <c r="H27" s="205"/>
      <c r="I27" s="205"/>
      <c r="J27" s="205"/>
      <c r="K27" s="205"/>
      <c r="L27" s="206"/>
    </row>
    <row r="28" spans="1:30" s="187" customFormat="1">
      <c r="A28" s="232" t="s">
        <v>614</v>
      </c>
      <c r="B28" s="233" t="s">
        <v>615</v>
      </c>
      <c r="C28" s="234"/>
      <c r="D28" s="235" t="s">
        <v>578</v>
      </c>
      <c r="E28" s="236">
        <v>1</v>
      </c>
      <c r="F28" s="235"/>
      <c r="G28" s="235">
        <f>SUM(G29:G33)</f>
        <v>0</v>
      </c>
      <c r="H28" s="235"/>
      <c r="I28" s="235">
        <f>SUM(I29:I33)</f>
        <v>15262.509099999997</v>
      </c>
      <c r="J28" s="235"/>
      <c r="K28" s="235">
        <f>I28+G28</f>
        <v>15262.509099999997</v>
      </c>
      <c r="L28" s="237"/>
      <c r="M28" s="186"/>
      <c r="N28" s="186"/>
      <c r="O28" s="186"/>
      <c r="P28" s="186"/>
      <c r="Q28" s="186"/>
      <c r="R28" s="186"/>
      <c r="S28" s="186"/>
      <c r="T28" s="186"/>
      <c r="U28" s="186"/>
      <c r="V28" s="186"/>
      <c r="W28" s="186"/>
      <c r="X28" s="186"/>
      <c r="Y28" s="186"/>
      <c r="Z28" s="186"/>
      <c r="AA28" s="186"/>
      <c r="AB28" s="186"/>
      <c r="AC28" s="186"/>
      <c r="AD28" s="186"/>
    </row>
    <row r="29" spans="1:30">
      <c r="A29" s="200" t="s">
        <v>609</v>
      </c>
      <c r="B29" s="208" t="s">
        <v>616</v>
      </c>
      <c r="C29" s="227" t="str">
        <f>VLOOKUP($A29,'5.전축_자재단가표'!$A$4:$P$156,2,FALSE)</f>
        <v>건축목공</v>
      </c>
      <c r="D29" s="205" t="s">
        <v>601</v>
      </c>
      <c r="E29" s="231">
        <v>0.06</v>
      </c>
      <c r="F29" s="205"/>
      <c r="G29" s="205"/>
      <c r="H29" s="205">
        <f>VLOOKUP($A29,'5.전축_자재단가표'!$A$4:$P$156,6,FALSE)</f>
        <v>113962</v>
      </c>
      <c r="I29" s="203">
        <f>H29*E29</f>
        <v>6837.7199999999993</v>
      </c>
      <c r="J29" s="205"/>
      <c r="K29" s="205"/>
      <c r="L29" s="206" t="s">
        <v>608</v>
      </c>
    </row>
    <row r="30" spans="1:30">
      <c r="A30" s="200" t="s">
        <v>579</v>
      </c>
      <c r="B30" s="208" t="s">
        <v>616</v>
      </c>
      <c r="C30" s="227" t="str">
        <f>VLOOKUP($A30,'5.전축_자재단가표'!$A$4:$P$156,2,FALSE)</f>
        <v>보통인부</v>
      </c>
      <c r="D30" s="205" t="s">
        <v>601</v>
      </c>
      <c r="E30" s="231">
        <v>0.03</v>
      </c>
      <c r="F30" s="205"/>
      <c r="G30" s="205"/>
      <c r="H30" s="205">
        <f>VLOOKUP($A30,'5.전축_자재단가표'!$A$4:$P$156,6,FALSE)</f>
        <v>81443</v>
      </c>
      <c r="I30" s="203">
        <f>H30*E30</f>
        <v>2443.29</v>
      </c>
      <c r="J30" s="205"/>
      <c r="K30" s="205"/>
      <c r="L30" s="206" t="s">
        <v>608</v>
      </c>
    </row>
    <row r="31" spans="1:30">
      <c r="A31" s="200" t="s">
        <v>609</v>
      </c>
      <c r="B31" s="208" t="s">
        <v>612</v>
      </c>
      <c r="C31" s="227" t="str">
        <f>VLOOKUP($A31,'5.전축_자재단가표'!$A$4:$P$156,2,FALSE)</f>
        <v>건축목공</v>
      </c>
      <c r="D31" s="205" t="s">
        <v>601</v>
      </c>
      <c r="E31" s="231">
        <f>0.01*2</f>
        <v>0.02</v>
      </c>
      <c r="F31" s="205"/>
      <c r="G31" s="205"/>
      <c r="H31" s="205">
        <f>VLOOKUP($A31,'5.전축_자재단가표'!$A$4:$P$156,6,FALSE)</f>
        <v>113962</v>
      </c>
      <c r="I31" s="203">
        <f>H31*E31</f>
        <v>2279.2400000000002</v>
      </c>
      <c r="J31" s="205"/>
      <c r="K31" s="205"/>
      <c r="L31" s="206" t="s">
        <v>608</v>
      </c>
    </row>
    <row r="32" spans="1:30">
      <c r="A32" s="200" t="s">
        <v>579</v>
      </c>
      <c r="B32" s="208" t="s">
        <v>612</v>
      </c>
      <c r="C32" s="227" t="str">
        <f>VLOOKUP($A32,'5.전축_자재단가표'!$A$4:$P$156,2,FALSE)</f>
        <v>보통인부</v>
      </c>
      <c r="D32" s="205" t="s">
        <v>601</v>
      </c>
      <c r="E32" s="231">
        <f>0.02*2</f>
        <v>0.04</v>
      </c>
      <c r="F32" s="205"/>
      <c r="G32" s="205"/>
      <c r="H32" s="205">
        <f>VLOOKUP($A32,'5.전축_자재단가표'!$A$4:$P$156,6,FALSE)</f>
        <v>81443</v>
      </c>
      <c r="I32" s="203">
        <f>H32*E32</f>
        <v>3257.7200000000003</v>
      </c>
      <c r="J32" s="205"/>
      <c r="K32" s="205"/>
      <c r="L32" s="206" t="s">
        <v>608</v>
      </c>
    </row>
    <row r="33" spans="1:30">
      <c r="A33" s="200"/>
      <c r="B33" s="208" t="s">
        <v>603</v>
      </c>
      <c r="C33" s="227"/>
      <c r="D33" s="205" t="s">
        <v>598</v>
      </c>
      <c r="E33" s="231">
        <v>3</v>
      </c>
      <c r="F33" s="205"/>
      <c r="G33" s="205"/>
      <c r="H33" s="205"/>
      <c r="I33" s="203">
        <f>SUM(I29:I32)*E33%</f>
        <v>444.53909999999991</v>
      </c>
      <c r="J33" s="205"/>
      <c r="K33" s="205"/>
      <c r="L33" s="206"/>
    </row>
    <row r="34" spans="1:30">
      <c r="A34" s="200"/>
      <c r="B34" s="208"/>
      <c r="C34" s="227"/>
      <c r="D34" s="205"/>
      <c r="E34" s="231"/>
      <c r="F34" s="205"/>
      <c r="G34" s="205"/>
      <c r="H34" s="205"/>
      <c r="I34" s="205"/>
      <c r="J34" s="205"/>
      <c r="K34" s="205"/>
      <c r="L34" s="206"/>
    </row>
    <row r="35" spans="1:30" s="187" customFormat="1">
      <c r="A35" s="232" t="s">
        <v>617</v>
      </c>
      <c r="B35" s="233" t="s">
        <v>618</v>
      </c>
      <c r="C35" s="234"/>
      <c r="D35" s="235" t="s">
        <v>619</v>
      </c>
      <c r="E35" s="236">
        <v>1</v>
      </c>
      <c r="F35" s="235"/>
      <c r="G35" s="235">
        <f>SUM(G36:G37)</f>
        <v>0</v>
      </c>
      <c r="H35" s="235"/>
      <c r="I35" s="235">
        <f>SUM(I36:I37)</f>
        <v>58690.43</v>
      </c>
      <c r="J35" s="235"/>
      <c r="K35" s="235">
        <f>I35+G35</f>
        <v>58690.43</v>
      </c>
      <c r="L35" s="237"/>
      <c r="M35" s="186"/>
      <c r="N35" s="186"/>
      <c r="O35" s="186"/>
      <c r="P35" s="186"/>
      <c r="Q35" s="186"/>
      <c r="R35" s="186"/>
      <c r="S35" s="186"/>
      <c r="T35" s="186"/>
      <c r="U35" s="186"/>
      <c r="V35" s="186"/>
      <c r="W35" s="186"/>
      <c r="X35" s="186"/>
      <c r="Y35" s="186"/>
      <c r="Z35" s="186"/>
      <c r="AA35" s="186"/>
      <c r="AB35" s="186"/>
      <c r="AC35" s="186"/>
      <c r="AD35" s="186"/>
    </row>
    <row r="36" spans="1:30">
      <c r="A36" s="200" t="s">
        <v>609</v>
      </c>
      <c r="B36" s="208" t="s">
        <v>618</v>
      </c>
      <c r="C36" s="227" t="str">
        <f>VLOOKUP($A36,'5.전축_자재단가표'!$A$4:$P$156,2,FALSE)</f>
        <v>건축목공</v>
      </c>
      <c r="D36" s="205" t="s">
        <v>601</v>
      </c>
      <c r="E36" s="231">
        <v>0.5</v>
      </c>
      <c r="F36" s="205"/>
      <c r="G36" s="205"/>
      <c r="H36" s="205">
        <f>VLOOKUP($A36,'5.전축_자재단가표'!$A$4:$P$156,6,FALSE)</f>
        <v>113962</v>
      </c>
      <c r="I36" s="203">
        <f>H36*E36</f>
        <v>56981</v>
      </c>
      <c r="J36" s="205"/>
      <c r="K36" s="205"/>
      <c r="L36" s="206" t="s">
        <v>620</v>
      </c>
    </row>
    <row r="37" spans="1:30">
      <c r="A37" s="200"/>
      <c r="B37" s="208" t="s">
        <v>603</v>
      </c>
      <c r="C37" s="227"/>
      <c r="D37" s="205" t="s">
        <v>598</v>
      </c>
      <c r="E37" s="231">
        <v>3</v>
      </c>
      <c r="F37" s="205"/>
      <c r="G37" s="205"/>
      <c r="H37" s="205"/>
      <c r="I37" s="203">
        <f>SUM(I36:I36)*E37%</f>
        <v>1709.4299999999998</v>
      </c>
      <c r="J37" s="205"/>
      <c r="K37" s="205"/>
      <c r="L37" s="206"/>
    </row>
    <row r="38" spans="1:30">
      <c r="A38" s="200"/>
      <c r="B38" s="208"/>
      <c r="C38" s="227"/>
      <c r="D38" s="205"/>
      <c r="E38" s="231"/>
      <c r="F38" s="205"/>
      <c r="G38" s="205"/>
      <c r="H38" s="205"/>
      <c r="I38" s="205"/>
      <c r="J38" s="205"/>
      <c r="K38" s="205"/>
      <c r="L38" s="206"/>
    </row>
    <row r="39" spans="1:30" s="187" customFormat="1">
      <c r="A39" s="232" t="s">
        <v>621</v>
      </c>
      <c r="B39" s="233" t="s">
        <v>622</v>
      </c>
      <c r="C39" s="234"/>
      <c r="D39" s="235" t="s">
        <v>578</v>
      </c>
      <c r="E39" s="236">
        <v>1</v>
      </c>
      <c r="F39" s="235"/>
      <c r="G39" s="235">
        <f>SUM(G40:G44)</f>
        <v>0</v>
      </c>
      <c r="H39" s="235"/>
      <c r="I39" s="235">
        <f>SUM(I40:I44)</f>
        <v>12243.501850000001</v>
      </c>
      <c r="J39" s="235"/>
      <c r="K39" s="235">
        <f>I39+G39</f>
        <v>12243.501850000001</v>
      </c>
      <c r="L39" s="237"/>
      <c r="M39" s="186"/>
      <c r="N39" s="186"/>
      <c r="O39" s="186"/>
      <c r="P39" s="186"/>
      <c r="Q39" s="186"/>
      <c r="R39" s="186"/>
      <c r="S39" s="186"/>
      <c r="T39" s="186"/>
      <c r="U39" s="186"/>
      <c r="V39" s="186"/>
      <c r="W39" s="186"/>
      <c r="X39" s="186"/>
      <c r="Y39" s="186"/>
      <c r="Z39" s="186"/>
      <c r="AA39" s="186"/>
      <c r="AB39" s="186"/>
      <c r="AC39" s="186"/>
      <c r="AD39" s="186"/>
    </row>
    <row r="40" spans="1:30">
      <c r="A40" s="200" t="s">
        <v>609</v>
      </c>
      <c r="B40" s="208" t="s">
        <v>623</v>
      </c>
      <c r="C40" s="227" t="str">
        <f>VLOOKUP($A40,'5.전축_자재단가표'!$A$4:$P$156,2,FALSE)</f>
        <v>건축목공</v>
      </c>
      <c r="D40" s="205" t="s">
        <v>601</v>
      </c>
      <c r="E40" s="231">
        <v>0.05</v>
      </c>
      <c r="F40" s="205"/>
      <c r="G40" s="205"/>
      <c r="H40" s="205">
        <f>VLOOKUP($A40,'5.전축_자재단가표'!$A$4:$P$156,6,FALSE)</f>
        <v>113962</v>
      </c>
      <c r="I40" s="203">
        <f>H40*E40</f>
        <v>5698.1</v>
      </c>
      <c r="J40" s="205"/>
      <c r="K40" s="205"/>
      <c r="L40" s="206" t="s">
        <v>608</v>
      </c>
    </row>
    <row r="41" spans="1:30">
      <c r="A41" s="200" t="s">
        <v>579</v>
      </c>
      <c r="B41" s="208" t="s">
        <v>623</v>
      </c>
      <c r="C41" s="227" t="str">
        <f>VLOOKUP($A41,'5.전축_자재단가표'!$A$4:$P$156,2,FALSE)</f>
        <v>보통인부</v>
      </c>
      <c r="D41" s="205" t="s">
        <v>601</v>
      </c>
      <c r="E41" s="231">
        <v>2.5000000000000001E-2</v>
      </c>
      <c r="F41" s="205"/>
      <c r="G41" s="205"/>
      <c r="H41" s="205">
        <f>VLOOKUP($A41,'5.전축_자재단가표'!$A$4:$P$156,6,FALSE)</f>
        <v>81443</v>
      </c>
      <c r="I41" s="203">
        <f>H41*E41</f>
        <v>2036.075</v>
      </c>
      <c r="J41" s="205"/>
      <c r="K41" s="205"/>
      <c r="L41" s="206" t="s">
        <v>608</v>
      </c>
    </row>
    <row r="42" spans="1:30">
      <c r="A42" s="200" t="s">
        <v>609</v>
      </c>
      <c r="B42" s="208" t="s">
        <v>624</v>
      </c>
      <c r="C42" s="227" t="str">
        <f>VLOOKUP($A42,'5.전축_자재단가표'!$A$4:$P$156,2,FALSE)</f>
        <v>건축목공</v>
      </c>
      <c r="D42" s="205" t="s">
        <v>601</v>
      </c>
      <c r="E42" s="231">
        <v>1.4999999999999999E-2</v>
      </c>
      <c r="F42" s="205"/>
      <c r="G42" s="205"/>
      <c r="H42" s="205">
        <f>VLOOKUP($A42,'5.전축_자재단가표'!$A$4:$P$156,6,FALSE)</f>
        <v>113962</v>
      </c>
      <c r="I42" s="203">
        <f>H42*E42</f>
        <v>1709.4299999999998</v>
      </c>
      <c r="J42" s="205"/>
      <c r="K42" s="205"/>
      <c r="L42" s="206" t="s">
        <v>608</v>
      </c>
    </row>
    <row r="43" spans="1:30">
      <c r="A43" s="200" t="s">
        <v>579</v>
      </c>
      <c r="B43" s="208" t="s">
        <v>624</v>
      </c>
      <c r="C43" s="227" t="str">
        <f>VLOOKUP($A43,'5.전축_자재단가표'!$A$4:$P$156,2,FALSE)</f>
        <v>보통인부</v>
      </c>
      <c r="D43" s="205" t="s">
        <v>601</v>
      </c>
      <c r="E43" s="231">
        <v>0.03</v>
      </c>
      <c r="F43" s="205"/>
      <c r="G43" s="205"/>
      <c r="H43" s="205">
        <f>VLOOKUP($A43,'5.전축_자재단가표'!$A$4:$P$156,6,FALSE)</f>
        <v>81443</v>
      </c>
      <c r="I43" s="203">
        <f>H43*E43</f>
        <v>2443.29</v>
      </c>
      <c r="J43" s="205"/>
      <c r="K43" s="205"/>
      <c r="L43" s="206" t="s">
        <v>625</v>
      </c>
    </row>
    <row r="44" spans="1:30">
      <c r="A44" s="200"/>
      <c r="B44" s="208" t="s">
        <v>603</v>
      </c>
      <c r="C44" s="227"/>
      <c r="D44" s="205" t="s">
        <v>598</v>
      </c>
      <c r="E44" s="231">
        <v>3</v>
      </c>
      <c r="F44" s="205"/>
      <c r="G44" s="205"/>
      <c r="H44" s="205"/>
      <c r="I44" s="203">
        <f>SUM(I40:I43)*E44%</f>
        <v>356.60685000000001</v>
      </c>
      <c r="J44" s="205"/>
      <c r="K44" s="205"/>
      <c r="L44" s="206"/>
    </row>
    <row r="45" spans="1:30">
      <c r="A45" s="200"/>
      <c r="B45" s="208"/>
      <c r="C45" s="227"/>
      <c r="D45" s="205"/>
      <c r="E45" s="231"/>
      <c r="F45" s="205"/>
      <c r="G45" s="205"/>
      <c r="H45" s="205"/>
      <c r="I45" s="205"/>
      <c r="J45" s="205"/>
      <c r="K45" s="205"/>
      <c r="L45" s="206"/>
    </row>
    <row r="46" spans="1:30" s="187" customFormat="1">
      <c r="A46" s="232" t="s">
        <v>626</v>
      </c>
      <c r="B46" s="233" t="s">
        <v>627</v>
      </c>
      <c r="C46" s="234"/>
      <c r="D46" s="235" t="s">
        <v>628</v>
      </c>
      <c r="E46" s="236">
        <v>1</v>
      </c>
      <c r="F46" s="235"/>
      <c r="G46" s="235">
        <f>SUM(G47:G48)</f>
        <v>0</v>
      </c>
      <c r="H46" s="235"/>
      <c r="I46" s="235">
        <f>SUM(I47:I48)</f>
        <v>208877.01660000003</v>
      </c>
      <c r="J46" s="235"/>
      <c r="K46" s="235">
        <f>I46+G46</f>
        <v>208877.01660000003</v>
      </c>
      <c r="L46" s="237"/>
      <c r="M46" s="186"/>
      <c r="N46" s="186"/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  <c r="Z46" s="186"/>
      <c r="AA46" s="186"/>
      <c r="AB46" s="186"/>
      <c r="AC46" s="186"/>
      <c r="AD46" s="186"/>
    </row>
    <row r="47" spans="1:30">
      <c r="A47" s="200" t="s">
        <v>629</v>
      </c>
      <c r="B47" s="208" t="s">
        <v>627</v>
      </c>
      <c r="C47" s="227" t="str">
        <f>VLOOKUP($A47,'5.전축_자재단가표'!$A$4:$P$156,2,FALSE)</f>
        <v>할석공</v>
      </c>
      <c r="D47" s="205" t="s">
        <v>601</v>
      </c>
      <c r="E47" s="231">
        <f>5*(0.9*2.1*0.2)</f>
        <v>1.8900000000000003</v>
      </c>
      <c r="F47" s="205"/>
      <c r="G47" s="205"/>
      <c r="H47" s="205">
        <f>VLOOKUP($A47,'5.전축_자재단가표'!$A$4:$P$156,6,FALSE)</f>
        <v>107298</v>
      </c>
      <c r="I47" s="203">
        <f>H47*E47</f>
        <v>202793.22000000003</v>
      </c>
      <c r="J47" s="205"/>
      <c r="K47" s="205"/>
      <c r="L47" s="206" t="s">
        <v>630</v>
      </c>
    </row>
    <row r="48" spans="1:30">
      <c r="A48" s="200"/>
      <c r="B48" s="208" t="s">
        <v>603</v>
      </c>
      <c r="C48" s="227"/>
      <c r="D48" s="205" t="s">
        <v>598</v>
      </c>
      <c r="E48" s="231">
        <v>3</v>
      </c>
      <c r="F48" s="205"/>
      <c r="G48" s="205"/>
      <c r="H48" s="205"/>
      <c r="I48" s="203">
        <f>SUM(I47:I47)*E48%</f>
        <v>6083.7966000000006</v>
      </c>
      <c r="J48" s="205"/>
      <c r="K48" s="205"/>
      <c r="L48" s="206"/>
    </row>
    <row r="49" spans="1:30">
      <c r="A49" s="200"/>
      <c r="B49" s="208"/>
      <c r="C49" s="227"/>
      <c r="D49" s="205"/>
      <c r="E49" s="231"/>
      <c r="F49" s="205"/>
      <c r="G49" s="205"/>
      <c r="H49" s="205"/>
      <c r="I49" s="205"/>
      <c r="J49" s="205"/>
      <c r="K49" s="205"/>
      <c r="L49" s="206"/>
    </row>
    <row r="50" spans="1:30" s="187" customFormat="1">
      <c r="A50" s="232" t="s">
        <v>631</v>
      </c>
      <c r="B50" s="233" t="s">
        <v>632</v>
      </c>
      <c r="C50" s="234" t="s">
        <v>633</v>
      </c>
      <c r="D50" s="235" t="s">
        <v>634</v>
      </c>
      <c r="E50" s="236">
        <v>1</v>
      </c>
      <c r="F50" s="235"/>
      <c r="G50" s="235">
        <f>SUM(G51:G56)</f>
        <v>23266.055555555558</v>
      </c>
      <c r="H50" s="235"/>
      <c r="I50" s="235">
        <f>SUM(I51:I56)</f>
        <v>58690.43</v>
      </c>
      <c r="J50" s="235"/>
      <c r="K50" s="235">
        <f>I50+G50</f>
        <v>81956.485555555555</v>
      </c>
      <c r="L50" s="237"/>
      <c r="M50" s="186"/>
      <c r="N50" s="186"/>
      <c r="O50" s="186"/>
      <c r="P50" s="186"/>
      <c r="Q50" s="186"/>
      <c r="R50" s="186"/>
      <c r="S50" s="186"/>
      <c r="T50" s="186"/>
      <c r="U50" s="186"/>
      <c r="V50" s="186"/>
      <c r="W50" s="186"/>
      <c r="X50" s="186"/>
      <c r="Y50" s="186"/>
      <c r="Z50" s="186"/>
      <c r="AA50" s="186"/>
      <c r="AB50" s="186"/>
      <c r="AC50" s="186"/>
      <c r="AD50" s="186"/>
    </row>
    <row r="51" spans="1:30">
      <c r="A51" s="200" t="s">
        <v>635</v>
      </c>
      <c r="B51" s="208" t="str">
        <f>VLOOKUP($A51,'5.전축_자재단가표'!$A$4:$P$156,2,FALSE)</f>
        <v>각재</v>
      </c>
      <c r="C51" s="227" t="str">
        <f>VLOOKUP($A51,'5.전축_자재단가표'!$A$4:$P$156,3,FALSE)</f>
        <v>69 X 30 X 3600</v>
      </c>
      <c r="D51" s="205" t="str">
        <f>VLOOKUP($A51,'5.전축_자재단가표'!$A$4:$P$156,4,FALSE)</f>
        <v>재</v>
      </c>
      <c r="E51" s="231">
        <f>((1/0.45)+(1/0.9))/3.6*2.3*1.1</f>
        <v>2.3425925925925926</v>
      </c>
      <c r="F51" s="205">
        <f>VLOOKUP($A51,'5.전축_자재단가표'!$A$4:$P$156,6,FALSE)</f>
        <v>1800</v>
      </c>
      <c r="G51" s="205">
        <f>F51*E51</f>
        <v>4216.666666666667</v>
      </c>
      <c r="H51" s="205"/>
      <c r="I51" s="205"/>
      <c r="J51" s="205"/>
      <c r="K51" s="205"/>
      <c r="L51" s="206"/>
    </row>
    <row r="52" spans="1:30">
      <c r="A52" s="200" t="s">
        <v>636</v>
      </c>
      <c r="B52" s="208" t="str">
        <f>VLOOKUP($A52,'5.전축_자재단가표'!$A$4:$P$156,2,FALSE)</f>
        <v>POLYESTER</v>
      </c>
      <c r="C52" s="227" t="str">
        <f>VLOOKUP($A52,'5.전축_자재단가표'!$A$4:$P$156,3,FALSE)</f>
        <v>24K 50T</v>
      </c>
      <c r="D52" s="205" t="str">
        <f>VLOOKUP($A52,'5.전축_자재단가표'!$A$4:$P$156,4,FALSE)</f>
        <v>M2</v>
      </c>
      <c r="E52" s="231">
        <f>1*1.1</f>
        <v>1.1000000000000001</v>
      </c>
      <c r="F52" s="205">
        <f>VLOOKUP($A52,'5.전축_자재단가표'!$A$4:$P$156,6,FALSE)</f>
        <v>6600</v>
      </c>
      <c r="G52" s="205">
        <f>F52*E52</f>
        <v>7260.0000000000009</v>
      </c>
      <c r="H52" s="205"/>
      <c r="I52" s="205"/>
      <c r="J52" s="205"/>
      <c r="K52" s="205"/>
      <c r="L52" s="206"/>
    </row>
    <row r="53" spans="1:30">
      <c r="A53" s="200" t="s">
        <v>637</v>
      </c>
      <c r="B53" s="208" t="str">
        <f>VLOOKUP($A53,'5.전축_자재단가표'!$A$4:$P$156,2,FALSE)</f>
        <v>석고보드</v>
      </c>
      <c r="C53" s="227" t="str">
        <f>VLOOKUP($A53,'5.전축_자재단가표'!$A$4:$P$156,3,FALSE)</f>
        <v>3 X 6 X 12.5T</v>
      </c>
      <c r="D53" s="205" t="str">
        <f>VLOOKUP($A53,'5.전축_자재단가표'!$A$4:$P$156,4,FALSE)</f>
        <v>M2</v>
      </c>
      <c r="E53" s="231">
        <f>4*1.03</f>
        <v>4.12</v>
      </c>
      <c r="F53" s="205">
        <f>VLOOKUP($A53,'5.전축_자재단가표'!$A$4:$P$156,6,FALSE)</f>
        <v>2592.5925925925926</v>
      </c>
      <c r="G53" s="205">
        <f>F53*E53</f>
        <v>10681.481481481482</v>
      </c>
      <c r="H53" s="205"/>
      <c r="I53" s="205"/>
      <c r="J53" s="205"/>
      <c r="K53" s="205"/>
      <c r="L53" s="206"/>
    </row>
    <row r="54" spans="1:30">
      <c r="A54" s="200"/>
      <c r="B54" s="208" t="s">
        <v>597</v>
      </c>
      <c r="C54" s="227"/>
      <c r="D54" s="205" t="s">
        <v>598</v>
      </c>
      <c r="E54" s="231">
        <v>5</v>
      </c>
      <c r="F54" s="205"/>
      <c r="G54" s="205">
        <f>SUM(G51:G53)*E54%</f>
        <v>1107.9074074074076</v>
      </c>
      <c r="H54" s="205"/>
      <c r="I54" s="205"/>
      <c r="J54" s="205"/>
      <c r="K54" s="205"/>
      <c r="L54" s="206"/>
    </row>
    <row r="55" spans="1:30">
      <c r="A55" s="200" t="s">
        <v>609</v>
      </c>
      <c r="B55" s="208" t="s">
        <v>638</v>
      </c>
      <c r="C55" s="227" t="str">
        <f>VLOOKUP($A55,'5.전축_자재단가표'!$A$4:$P$156,2,FALSE)</f>
        <v>건축목공</v>
      </c>
      <c r="D55" s="205" t="s">
        <v>601</v>
      </c>
      <c r="E55" s="231">
        <v>0.5</v>
      </c>
      <c r="F55" s="205"/>
      <c r="G55" s="205"/>
      <c r="H55" s="205">
        <f>VLOOKUP($A55,'5.전축_자재단가표'!$A$4:$P$156,6,FALSE)</f>
        <v>113962</v>
      </c>
      <c r="I55" s="203">
        <f>H55*E55</f>
        <v>56981</v>
      </c>
      <c r="J55" s="205"/>
      <c r="K55" s="205"/>
      <c r="L55" s="206" t="s">
        <v>639</v>
      </c>
    </row>
    <row r="56" spans="1:30">
      <c r="A56" s="200"/>
      <c r="B56" s="208" t="s">
        <v>603</v>
      </c>
      <c r="C56" s="227"/>
      <c r="D56" s="205" t="s">
        <v>598</v>
      </c>
      <c r="E56" s="231">
        <v>3</v>
      </c>
      <c r="F56" s="205"/>
      <c r="G56" s="205"/>
      <c r="H56" s="205"/>
      <c r="I56" s="203">
        <f>SUM(I55:I55)*E56%</f>
        <v>1709.4299999999998</v>
      </c>
      <c r="J56" s="205"/>
      <c r="K56" s="205"/>
      <c r="L56" s="206"/>
    </row>
    <row r="57" spans="1:30">
      <c r="A57" s="200"/>
      <c r="B57" s="208"/>
      <c r="C57" s="227"/>
      <c r="D57" s="205"/>
      <c r="E57" s="231"/>
      <c r="F57" s="205"/>
      <c r="G57" s="205"/>
      <c r="H57" s="205"/>
      <c r="I57" s="205"/>
      <c r="J57" s="205"/>
      <c r="K57" s="205"/>
      <c r="L57" s="206"/>
    </row>
    <row r="58" spans="1:30" s="187" customFormat="1">
      <c r="A58" s="232" t="s">
        <v>640</v>
      </c>
      <c r="B58" s="233" t="s">
        <v>641</v>
      </c>
      <c r="C58" s="234" t="s">
        <v>642</v>
      </c>
      <c r="D58" s="235" t="s">
        <v>578</v>
      </c>
      <c r="E58" s="236">
        <v>1</v>
      </c>
      <c r="F58" s="235"/>
      <c r="G58" s="235">
        <f>SUM(G59:G64)</f>
        <v>17658.277777777781</v>
      </c>
      <c r="H58" s="235"/>
      <c r="I58" s="235">
        <f>SUM(I59:I64)</f>
        <v>58690.43</v>
      </c>
      <c r="J58" s="235"/>
      <c r="K58" s="235">
        <f>I58+G58</f>
        <v>76348.707777777774</v>
      </c>
      <c r="L58" s="237"/>
      <c r="M58" s="186"/>
      <c r="N58" s="186"/>
      <c r="O58" s="186"/>
      <c r="P58" s="186"/>
      <c r="Q58" s="186"/>
      <c r="R58" s="186"/>
      <c r="S58" s="186"/>
      <c r="T58" s="186"/>
      <c r="U58" s="186"/>
      <c r="V58" s="186"/>
      <c r="W58" s="186"/>
      <c r="X58" s="186"/>
      <c r="Y58" s="186"/>
      <c r="Z58" s="186"/>
      <c r="AA58" s="186"/>
      <c r="AB58" s="186"/>
      <c r="AC58" s="186"/>
      <c r="AD58" s="186"/>
    </row>
    <row r="59" spans="1:30">
      <c r="A59" s="200" t="s">
        <v>643</v>
      </c>
      <c r="B59" s="208" t="str">
        <f>VLOOKUP($A59,'5.전축_자재단가표'!$A$4:$P$156,2,FALSE)</f>
        <v>각재</v>
      </c>
      <c r="C59" s="227" t="str">
        <f>VLOOKUP($A59,'5.전축_자재단가표'!$A$4:$P$156,3,FALSE)</f>
        <v>69 X 30 X 3600</v>
      </c>
      <c r="D59" s="205" t="str">
        <f>VLOOKUP($A59,'5.전축_자재단가표'!$A$4:$P$156,4,FALSE)</f>
        <v>재</v>
      </c>
      <c r="E59" s="231">
        <f>((1/0.45)+(1/0.9))/3.6*2.3*1.1</f>
        <v>2.3425925925925926</v>
      </c>
      <c r="F59" s="205">
        <f>VLOOKUP($A59,'5.전축_자재단가표'!$A$4:$P$156,6,FALSE)</f>
        <v>1800</v>
      </c>
      <c r="G59" s="205">
        <f>F59*E59</f>
        <v>4216.666666666667</v>
      </c>
      <c r="H59" s="205"/>
      <c r="I59" s="205"/>
      <c r="J59" s="205"/>
      <c r="K59" s="205"/>
      <c r="L59" s="206"/>
    </row>
    <row r="60" spans="1:30">
      <c r="A60" s="200" t="s">
        <v>644</v>
      </c>
      <c r="B60" s="208" t="str">
        <f>VLOOKUP($A60,'5.전축_자재단가표'!$A$4:$P$156,2,FALSE)</f>
        <v>POLYESTER</v>
      </c>
      <c r="C60" s="227" t="str">
        <f>VLOOKUP($A60,'5.전축_자재단가표'!$A$4:$P$156,3,FALSE)</f>
        <v>24K 50T</v>
      </c>
      <c r="D60" s="205" t="str">
        <f>VLOOKUP($A60,'5.전축_자재단가표'!$A$4:$P$156,4,FALSE)</f>
        <v>M2</v>
      </c>
      <c r="E60" s="231">
        <f>1*1.1</f>
        <v>1.1000000000000001</v>
      </c>
      <c r="F60" s="205">
        <f>VLOOKUP($A60,'5.전축_자재단가표'!$A$4:$P$156,6,FALSE)</f>
        <v>6600</v>
      </c>
      <c r="G60" s="205">
        <f>F60*E60</f>
        <v>7260.0000000000009</v>
      </c>
      <c r="H60" s="205"/>
      <c r="I60" s="205"/>
      <c r="J60" s="205"/>
      <c r="K60" s="205"/>
      <c r="L60" s="206"/>
    </row>
    <row r="61" spans="1:30">
      <c r="A61" s="200" t="s">
        <v>645</v>
      </c>
      <c r="B61" s="208" t="str">
        <f>VLOOKUP($A61,'5.전축_자재단가표'!$A$4:$P$156,2,FALSE)</f>
        <v>석고보드</v>
      </c>
      <c r="C61" s="227" t="str">
        <f>VLOOKUP($A61,'5.전축_자재단가표'!$A$4:$P$156,3,FALSE)</f>
        <v>3 X 6 X 12.5T</v>
      </c>
      <c r="D61" s="205" t="str">
        <f>VLOOKUP($A61,'5.전축_자재단가표'!$A$4:$P$156,4,FALSE)</f>
        <v>M2</v>
      </c>
      <c r="E61" s="231">
        <f>2*1.03</f>
        <v>2.06</v>
      </c>
      <c r="F61" s="205">
        <f>VLOOKUP($A61,'5.전축_자재단가표'!$A$4:$P$156,6,FALSE)</f>
        <v>2592.5925925925926</v>
      </c>
      <c r="G61" s="205">
        <f>F61*E61</f>
        <v>5340.7407407407409</v>
      </c>
      <c r="H61" s="205"/>
      <c r="I61" s="205"/>
      <c r="J61" s="205"/>
      <c r="K61" s="205"/>
      <c r="L61" s="206"/>
    </row>
    <row r="62" spans="1:30">
      <c r="A62" s="200"/>
      <c r="B62" s="208" t="s">
        <v>597</v>
      </c>
      <c r="C62" s="227"/>
      <c r="D62" s="205" t="s">
        <v>598</v>
      </c>
      <c r="E62" s="231">
        <v>5</v>
      </c>
      <c r="F62" s="205"/>
      <c r="G62" s="205">
        <f>SUM(G59:G61)*E62%</f>
        <v>840.87037037037044</v>
      </c>
      <c r="H62" s="205"/>
      <c r="I62" s="205"/>
      <c r="J62" s="205"/>
      <c r="K62" s="205"/>
      <c r="L62" s="206"/>
    </row>
    <row r="63" spans="1:30">
      <c r="A63" s="200" t="s">
        <v>609</v>
      </c>
      <c r="B63" s="208" t="s">
        <v>638</v>
      </c>
      <c r="C63" s="227" t="str">
        <f>VLOOKUP($A63,'5.전축_자재단가표'!$A$4:$P$156,2,FALSE)</f>
        <v>건축목공</v>
      </c>
      <c r="D63" s="205" t="s">
        <v>601</v>
      </c>
      <c r="E63" s="231">
        <v>0.5</v>
      </c>
      <c r="F63" s="205"/>
      <c r="G63" s="205"/>
      <c r="H63" s="205">
        <f>VLOOKUP($A63,'5.전축_자재단가표'!$A$4:$P$156,6,FALSE)</f>
        <v>113962</v>
      </c>
      <c r="I63" s="203">
        <f>H63*E63</f>
        <v>56981</v>
      </c>
      <c r="J63" s="205"/>
      <c r="K63" s="205"/>
      <c r="L63" s="206" t="s">
        <v>639</v>
      </c>
    </row>
    <row r="64" spans="1:30">
      <c r="A64" s="200"/>
      <c r="B64" s="208" t="s">
        <v>603</v>
      </c>
      <c r="C64" s="227"/>
      <c r="D64" s="205" t="s">
        <v>598</v>
      </c>
      <c r="E64" s="231">
        <v>3</v>
      </c>
      <c r="F64" s="205"/>
      <c r="G64" s="205"/>
      <c r="H64" s="205"/>
      <c r="I64" s="203">
        <f>SUM(I63:I63)*E64%</f>
        <v>1709.4299999999998</v>
      </c>
      <c r="J64" s="205"/>
      <c r="K64" s="205"/>
      <c r="L64" s="206"/>
    </row>
    <row r="65" spans="1:30">
      <c r="A65" s="200"/>
      <c r="B65" s="208"/>
      <c r="C65" s="227"/>
      <c r="D65" s="205"/>
      <c r="E65" s="231"/>
      <c r="F65" s="205"/>
      <c r="G65" s="205"/>
      <c r="H65" s="205"/>
      <c r="I65" s="205"/>
      <c r="J65" s="205"/>
      <c r="K65" s="205"/>
      <c r="L65" s="206"/>
    </row>
    <row r="66" spans="1:30" s="187" customFormat="1">
      <c r="A66" s="232" t="s">
        <v>646</v>
      </c>
      <c r="B66" s="233" t="s">
        <v>647</v>
      </c>
      <c r="C66" s="234" t="s">
        <v>642</v>
      </c>
      <c r="D66" s="235" t="s">
        <v>578</v>
      </c>
      <c r="E66" s="236">
        <v>1</v>
      </c>
      <c r="F66" s="235"/>
      <c r="G66" s="235">
        <f>SUM(G67:G72)</f>
        <v>17658.277777777781</v>
      </c>
      <c r="H66" s="235"/>
      <c r="I66" s="235">
        <f>SUM(I67:I72)</f>
        <v>39909.492400000003</v>
      </c>
      <c r="J66" s="235"/>
      <c r="K66" s="235">
        <f>I66+G66</f>
        <v>57567.770177777784</v>
      </c>
      <c r="L66" s="237"/>
      <c r="M66" s="186"/>
      <c r="N66" s="186"/>
      <c r="O66" s="186"/>
      <c r="P66" s="186"/>
      <c r="Q66" s="186"/>
      <c r="R66" s="186"/>
      <c r="S66" s="186"/>
      <c r="T66" s="186"/>
      <c r="U66" s="186"/>
      <c r="V66" s="186"/>
      <c r="W66" s="186"/>
      <c r="X66" s="186"/>
      <c r="Y66" s="186"/>
      <c r="Z66" s="186"/>
      <c r="AA66" s="186"/>
      <c r="AB66" s="186"/>
      <c r="AC66" s="186"/>
      <c r="AD66" s="186"/>
    </row>
    <row r="67" spans="1:30">
      <c r="A67" s="200" t="s">
        <v>643</v>
      </c>
      <c r="B67" s="208" t="str">
        <f>VLOOKUP($A67,'5.전축_자재단가표'!$A$4:$P$156,2,FALSE)</f>
        <v>각재</v>
      </c>
      <c r="C67" s="227" t="str">
        <f>VLOOKUP($A67,'5.전축_자재단가표'!$A$4:$P$156,3,FALSE)</f>
        <v>69 X 30 X 3600</v>
      </c>
      <c r="D67" s="205" t="str">
        <f>VLOOKUP($A67,'5.전축_자재단가표'!$A$4:$P$156,4,FALSE)</f>
        <v>재</v>
      </c>
      <c r="E67" s="231">
        <f>((1/0.45)+(1/0.9))/3.6*2.3*1.1</f>
        <v>2.3425925925925926</v>
      </c>
      <c r="F67" s="205">
        <f>VLOOKUP($A67,'5.전축_자재단가표'!$A$4:$P$156,6,FALSE)</f>
        <v>1800</v>
      </c>
      <c r="G67" s="205">
        <f>F67*E67</f>
        <v>4216.666666666667</v>
      </c>
      <c r="H67" s="205"/>
      <c r="I67" s="205"/>
      <c r="J67" s="205"/>
      <c r="K67" s="205"/>
      <c r="L67" s="206"/>
    </row>
    <row r="68" spans="1:30">
      <c r="A68" s="200" t="s">
        <v>644</v>
      </c>
      <c r="B68" s="208" t="str">
        <f>VLOOKUP($A68,'5.전축_자재단가표'!$A$4:$P$156,2,FALSE)</f>
        <v>POLYESTER</v>
      </c>
      <c r="C68" s="227" t="str">
        <f>VLOOKUP($A68,'5.전축_자재단가표'!$A$4:$P$156,3,FALSE)</f>
        <v>24K 50T</v>
      </c>
      <c r="D68" s="205" t="str">
        <f>VLOOKUP($A68,'5.전축_자재단가표'!$A$4:$P$156,4,FALSE)</f>
        <v>M2</v>
      </c>
      <c r="E68" s="231">
        <f>1*1.1</f>
        <v>1.1000000000000001</v>
      </c>
      <c r="F68" s="205">
        <f>VLOOKUP($A68,'5.전축_자재단가표'!$A$4:$P$156,6,FALSE)</f>
        <v>6600</v>
      </c>
      <c r="G68" s="205">
        <f>F68*E68</f>
        <v>7260.0000000000009</v>
      </c>
      <c r="H68" s="205"/>
      <c r="I68" s="205"/>
      <c r="J68" s="205"/>
      <c r="K68" s="205"/>
      <c r="L68" s="206"/>
    </row>
    <row r="69" spans="1:30">
      <c r="A69" s="200" t="s">
        <v>645</v>
      </c>
      <c r="B69" s="208" t="str">
        <f>VLOOKUP($A69,'5.전축_자재단가표'!$A$4:$P$156,2,FALSE)</f>
        <v>석고보드</v>
      </c>
      <c r="C69" s="227" t="str">
        <f>VLOOKUP($A69,'5.전축_자재단가표'!$A$4:$P$156,3,FALSE)</f>
        <v>3 X 6 X 12.5T</v>
      </c>
      <c r="D69" s="205" t="str">
        <f>VLOOKUP($A69,'5.전축_자재단가표'!$A$4:$P$156,4,FALSE)</f>
        <v>M2</v>
      </c>
      <c r="E69" s="231">
        <f>2*1.03</f>
        <v>2.06</v>
      </c>
      <c r="F69" s="205">
        <f>VLOOKUP($A69,'5.전축_자재단가표'!$A$4:$P$156,6,FALSE)</f>
        <v>2592.5925925925926</v>
      </c>
      <c r="G69" s="205">
        <f>F69*E69</f>
        <v>5340.7407407407409</v>
      </c>
      <c r="H69" s="205"/>
      <c r="I69" s="205"/>
      <c r="J69" s="205"/>
      <c r="K69" s="205"/>
      <c r="L69" s="206"/>
    </row>
    <row r="70" spans="1:30">
      <c r="A70" s="200"/>
      <c r="B70" s="208" t="s">
        <v>597</v>
      </c>
      <c r="C70" s="227"/>
      <c r="D70" s="205" t="s">
        <v>598</v>
      </c>
      <c r="E70" s="231">
        <v>5</v>
      </c>
      <c r="F70" s="205"/>
      <c r="G70" s="205">
        <f>SUM(G67:G69)*E70%</f>
        <v>840.87037037037044</v>
      </c>
      <c r="H70" s="205"/>
      <c r="I70" s="205"/>
      <c r="J70" s="205"/>
      <c r="K70" s="205"/>
      <c r="L70" s="206"/>
    </row>
    <row r="71" spans="1:30">
      <c r="A71" s="200" t="s">
        <v>609</v>
      </c>
      <c r="B71" s="208" t="s">
        <v>648</v>
      </c>
      <c r="C71" s="227" t="str">
        <f>VLOOKUP($A71,'5.전축_자재단가표'!$A$4:$P$156,2,FALSE)</f>
        <v>건축목공</v>
      </c>
      <c r="D71" s="205" t="s">
        <v>601</v>
      </c>
      <c r="E71" s="231">
        <v>0.34</v>
      </c>
      <c r="F71" s="205"/>
      <c r="G71" s="205"/>
      <c r="H71" s="205">
        <f>VLOOKUP($A71,'5.전축_자재단가표'!$A$4:$P$156,6,FALSE)</f>
        <v>113962</v>
      </c>
      <c r="I71" s="203">
        <f>H71*E71</f>
        <v>38747.08</v>
      </c>
      <c r="J71" s="205"/>
      <c r="K71" s="205"/>
      <c r="L71" s="206" t="s">
        <v>639</v>
      </c>
    </row>
    <row r="72" spans="1:30">
      <c r="A72" s="200"/>
      <c r="B72" s="208" t="s">
        <v>603</v>
      </c>
      <c r="C72" s="227"/>
      <c r="D72" s="205" t="s">
        <v>598</v>
      </c>
      <c r="E72" s="231">
        <v>3</v>
      </c>
      <c r="F72" s="205"/>
      <c r="G72" s="205"/>
      <c r="H72" s="205"/>
      <c r="I72" s="203">
        <f>SUM(I71:I71)*E72%</f>
        <v>1162.4123999999999</v>
      </c>
      <c r="J72" s="205"/>
      <c r="K72" s="205"/>
      <c r="L72" s="206"/>
    </row>
    <row r="73" spans="1:30">
      <c r="A73" s="200"/>
      <c r="B73" s="208"/>
      <c r="C73" s="227"/>
      <c r="D73" s="205"/>
      <c r="E73" s="231"/>
      <c r="F73" s="205"/>
      <c r="G73" s="205"/>
      <c r="H73" s="205"/>
      <c r="I73" s="205"/>
      <c r="J73" s="205"/>
      <c r="K73" s="205"/>
      <c r="L73" s="206"/>
    </row>
    <row r="74" spans="1:30" s="187" customFormat="1">
      <c r="A74" s="232" t="s">
        <v>649</v>
      </c>
      <c r="B74" s="233" t="s">
        <v>650</v>
      </c>
      <c r="C74" s="234" t="s">
        <v>651</v>
      </c>
      <c r="D74" s="235" t="s">
        <v>578</v>
      </c>
      <c r="E74" s="236">
        <v>1</v>
      </c>
      <c r="F74" s="235"/>
      <c r="G74" s="235">
        <f>SUM(G75:G86)</f>
        <v>74339.885999729246</v>
      </c>
      <c r="H74" s="235"/>
      <c r="I74" s="235">
        <f>SUM(I75:I86)</f>
        <v>49638.203930000003</v>
      </c>
      <c r="J74" s="235"/>
      <c r="K74" s="235">
        <f>I74+G74</f>
        <v>123978.08992972925</v>
      </c>
      <c r="L74" s="237"/>
      <c r="M74" s="186"/>
      <c r="N74" s="186"/>
      <c r="O74" s="186"/>
      <c r="P74" s="186"/>
      <c r="Q74" s="186"/>
      <c r="R74" s="186"/>
      <c r="S74" s="186"/>
      <c r="T74" s="186"/>
      <c r="U74" s="186"/>
      <c r="V74" s="186"/>
      <c r="W74" s="186"/>
      <c r="X74" s="186"/>
      <c r="Y74" s="186"/>
      <c r="Z74" s="186"/>
      <c r="AA74" s="186"/>
      <c r="AB74" s="186"/>
      <c r="AC74" s="186"/>
      <c r="AD74" s="186"/>
    </row>
    <row r="75" spans="1:30">
      <c r="A75" s="200" t="s">
        <v>652</v>
      </c>
      <c r="B75" s="208" t="str">
        <f>VLOOKUP($A75,'5.전축_자재단가표'!$A$4:$P$156,2,FALSE)</f>
        <v>방진고무</v>
      </c>
      <c r="C75" s="227" t="str">
        <f>VLOOKUP($A75,'5.전축_자재단가표'!$A$4:$P$156,3,FALSE)</f>
        <v>M-5</v>
      </c>
      <c r="D75" s="205" t="str">
        <f>VLOOKUP($A75,'5.전축_자재단가표'!$A$4:$P$156,4,FALSE)</f>
        <v>EA</v>
      </c>
      <c r="E75" s="231">
        <f>((1/0.407)*(1/0.61))*1.1</f>
        <v>4.4306601683650877</v>
      </c>
      <c r="F75" s="205">
        <f>VLOOKUP($A75,'5.전축_자재단가표'!$A$4:$P$156,6,FALSE)</f>
        <v>8000</v>
      </c>
      <c r="G75" s="205">
        <f>F75*E75</f>
        <v>35445.281346920703</v>
      </c>
      <c r="H75" s="205"/>
      <c r="I75" s="205"/>
      <c r="J75" s="205"/>
      <c r="K75" s="205"/>
      <c r="L75" s="206"/>
    </row>
    <row r="76" spans="1:30">
      <c r="A76" s="200" t="s">
        <v>643</v>
      </c>
      <c r="B76" s="208" t="str">
        <f>VLOOKUP($A76,'5.전축_자재단가표'!$A$4:$P$156,2,FALSE)</f>
        <v>각재</v>
      </c>
      <c r="C76" s="227" t="str">
        <f>VLOOKUP($A76,'5.전축_자재단가표'!$A$4:$P$156,3,FALSE)</f>
        <v>69 X 30 X 3600</v>
      </c>
      <c r="D76" s="205" t="str">
        <f>VLOOKUP($A76,'5.전축_자재단가표'!$A$4:$P$156,4,FALSE)</f>
        <v>재</v>
      </c>
      <c r="E76" s="231">
        <f>((1/0.407)+(1/0.61))/3.6*2.3*1.1</f>
        <v>2.8788214443952147</v>
      </c>
      <c r="F76" s="205">
        <f>VLOOKUP($A76,'5.전축_자재단가표'!$A$4:$P$156,6,FALSE)</f>
        <v>1800</v>
      </c>
      <c r="G76" s="205">
        <f>F76*E76</f>
        <v>5181.8785999113861</v>
      </c>
      <c r="H76" s="205"/>
      <c r="I76" s="205"/>
      <c r="J76" s="205"/>
      <c r="K76" s="205"/>
      <c r="L76" s="206"/>
    </row>
    <row r="77" spans="1:30">
      <c r="A77" s="200" t="s">
        <v>644</v>
      </c>
      <c r="B77" s="208" t="str">
        <f>VLOOKUP($A77,'5.전축_자재단가표'!$A$4:$P$156,2,FALSE)</f>
        <v>POLYESTER</v>
      </c>
      <c r="C77" s="227" t="str">
        <f>VLOOKUP($A77,'5.전축_자재단가표'!$A$4:$P$156,3,FALSE)</f>
        <v>24K 50T</v>
      </c>
      <c r="D77" s="205" t="str">
        <f>VLOOKUP($A77,'5.전축_자재단가표'!$A$4:$P$156,4,FALSE)</f>
        <v>M2</v>
      </c>
      <c r="E77" s="231">
        <f>1*1.1</f>
        <v>1.1000000000000001</v>
      </c>
      <c r="F77" s="205">
        <f>VLOOKUP($A77,'5.전축_자재단가표'!$A$4:$P$156,6,FALSE)</f>
        <v>6600</v>
      </c>
      <c r="G77" s="205">
        <f>F77*E77</f>
        <v>7260.0000000000009</v>
      </c>
      <c r="H77" s="205"/>
      <c r="I77" s="205"/>
      <c r="J77" s="205"/>
      <c r="K77" s="205"/>
      <c r="L77" s="206"/>
    </row>
    <row r="78" spans="1:30">
      <c r="A78" s="200" t="s">
        <v>645</v>
      </c>
      <c r="B78" s="208" t="str">
        <f>VLOOKUP($A78,'5.전축_자재단가표'!$A$4:$P$156,2,FALSE)</f>
        <v>석고보드</v>
      </c>
      <c r="C78" s="227" t="str">
        <f>VLOOKUP($A78,'5.전축_자재단가표'!$A$4:$P$156,3,FALSE)</f>
        <v>3 X 6 X 12.5T</v>
      </c>
      <c r="D78" s="205" t="str">
        <f>VLOOKUP($A78,'5.전축_자재단가표'!$A$4:$P$156,4,FALSE)</f>
        <v>M2</v>
      </c>
      <c r="E78" s="231">
        <f>1*1.03</f>
        <v>1.03</v>
      </c>
      <c r="F78" s="205">
        <f>VLOOKUP($A78,'5.전축_자재단가표'!$A$4:$P$156,6,FALSE)</f>
        <v>2592.5925925925926</v>
      </c>
      <c r="G78" s="205">
        <f>F78*E78</f>
        <v>2670.3703703703704</v>
      </c>
      <c r="H78" s="205"/>
      <c r="I78" s="205"/>
      <c r="J78" s="205"/>
      <c r="K78" s="205"/>
      <c r="L78" s="206"/>
    </row>
    <row r="79" spans="1:30">
      <c r="A79" s="200" t="s">
        <v>653</v>
      </c>
      <c r="B79" s="208" t="str">
        <f>VLOOKUP($A79,'5.전축_자재단가표'!$A$4:$P$156,2,FALSE)</f>
        <v>합판</v>
      </c>
      <c r="C79" s="227" t="str">
        <f>VLOOKUP($A79,'5.전축_자재단가표'!$A$4:$P$156,3,FALSE)</f>
        <v>4 X 8 X 12T</v>
      </c>
      <c r="D79" s="205" t="str">
        <f>VLOOKUP($A79,'5.전축_자재단가표'!$A$4:$P$156,4,FALSE)</f>
        <v>M2</v>
      </c>
      <c r="E79" s="231">
        <f>2*1.03</f>
        <v>2.06</v>
      </c>
      <c r="F79" s="205">
        <f>VLOOKUP($A79,'5.전축_자재단가표'!$A$4:$P$156,6,FALSE)</f>
        <v>9826.3888888888887</v>
      </c>
      <c r="G79" s="205">
        <f>F79*E79</f>
        <v>20242.361111111109</v>
      </c>
      <c r="H79" s="205"/>
      <c r="I79" s="205"/>
      <c r="J79" s="205"/>
      <c r="K79" s="205"/>
      <c r="L79" s="206"/>
    </row>
    <row r="80" spans="1:30">
      <c r="A80" s="200"/>
      <c r="B80" s="208" t="s">
        <v>597</v>
      </c>
      <c r="C80" s="227"/>
      <c r="D80" s="205" t="s">
        <v>598</v>
      </c>
      <c r="E80" s="231">
        <v>5</v>
      </c>
      <c r="F80" s="205"/>
      <c r="G80" s="205">
        <f>SUM(G75:G79)*E80%</f>
        <v>3539.9945714156784</v>
      </c>
      <c r="H80" s="205"/>
      <c r="I80" s="205"/>
      <c r="J80" s="205"/>
      <c r="K80" s="205"/>
      <c r="L80" s="206"/>
    </row>
    <row r="81" spans="1:30">
      <c r="A81" s="200" t="s">
        <v>609</v>
      </c>
      <c r="B81" s="208" t="s">
        <v>654</v>
      </c>
      <c r="C81" s="227" t="str">
        <f>VLOOKUP($A81,'5.전축_자재단가표'!$A$4:$P$156,2,FALSE)</f>
        <v>건축목공</v>
      </c>
      <c r="D81" s="205" t="s">
        <v>601</v>
      </c>
      <c r="E81" s="231">
        <v>7.4999999999999997E-2</v>
      </c>
      <c r="F81" s="205"/>
      <c r="G81" s="205"/>
      <c r="H81" s="205">
        <f>VLOOKUP($A81,'5.전축_자재단가표'!$A$4:$P$156,6,FALSE)</f>
        <v>113962</v>
      </c>
      <c r="I81" s="203">
        <f>H81*E81</f>
        <v>8547.15</v>
      </c>
      <c r="J81" s="205"/>
      <c r="K81" s="205"/>
      <c r="L81" s="206" t="s">
        <v>655</v>
      </c>
    </row>
    <row r="82" spans="1:30">
      <c r="A82" s="200" t="s">
        <v>579</v>
      </c>
      <c r="B82" s="208" t="s">
        <v>654</v>
      </c>
      <c r="C82" s="227" t="str">
        <f>VLOOKUP($A82,'5.전축_자재단가표'!$A$4:$P$156,2,FALSE)</f>
        <v>보통인부</v>
      </c>
      <c r="D82" s="205" t="s">
        <v>601</v>
      </c>
      <c r="E82" s="231">
        <v>7.0000000000000001E-3</v>
      </c>
      <c r="F82" s="205"/>
      <c r="G82" s="205"/>
      <c r="H82" s="205">
        <f>VLOOKUP($A82,'5.전축_자재단가표'!$A$4:$P$156,6,FALSE)</f>
        <v>81443</v>
      </c>
      <c r="I82" s="203">
        <f>H82*E82</f>
        <v>570.101</v>
      </c>
      <c r="J82" s="205"/>
      <c r="K82" s="205"/>
      <c r="L82" s="206" t="s">
        <v>656</v>
      </c>
    </row>
    <row r="83" spans="1:30">
      <c r="A83" s="200" t="s">
        <v>657</v>
      </c>
      <c r="B83" s="208" t="s">
        <v>658</v>
      </c>
      <c r="C83" s="227" t="str">
        <f>VLOOKUP($A83,'5.전축_자재단가표'!$A$4:$P$156,2,FALSE)</f>
        <v>건축목공</v>
      </c>
      <c r="D83" s="205" t="s">
        <v>601</v>
      </c>
      <c r="E83" s="231">
        <v>0.03</v>
      </c>
      <c r="F83" s="205"/>
      <c r="G83" s="205"/>
      <c r="H83" s="205">
        <f>VLOOKUP($A83,'5.전축_자재단가표'!$A$4:$P$156,6,FALSE)</f>
        <v>113962</v>
      </c>
      <c r="I83" s="203">
        <f>H83*E83</f>
        <v>3418.8599999999997</v>
      </c>
      <c r="J83" s="205"/>
      <c r="K83" s="205"/>
      <c r="L83" s="206" t="s">
        <v>659</v>
      </c>
    </row>
    <row r="84" spans="1:30">
      <c r="A84" s="200" t="s">
        <v>609</v>
      </c>
      <c r="B84" s="208" t="s">
        <v>660</v>
      </c>
      <c r="C84" s="227" t="str">
        <f>VLOOKUP($A84,'5.전축_자재단가표'!$A$4:$P$156,2,FALSE)</f>
        <v>건축목공</v>
      </c>
      <c r="D84" s="205" t="s">
        <v>601</v>
      </c>
      <c r="E84" s="231">
        <f>3*0.09</f>
        <v>0.27</v>
      </c>
      <c r="F84" s="205"/>
      <c r="G84" s="205"/>
      <c r="H84" s="205">
        <f>VLOOKUP($A84,'5.전축_자재단가표'!$A$4:$P$156,6,FALSE)</f>
        <v>113962</v>
      </c>
      <c r="I84" s="203">
        <f>H84*E84</f>
        <v>30769.74</v>
      </c>
      <c r="J84" s="205"/>
      <c r="K84" s="205"/>
      <c r="L84" s="206" t="s">
        <v>661</v>
      </c>
    </row>
    <row r="85" spans="1:30">
      <c r="A85" s="200" t="s">
        <v>579</v>
      </c>
      <c r="B85" s="208" t="s">
        <v>660</v>
      </c>
      <c r="C85" s="227" t="str">
        <f>VLOOKUP($A85,'5.전축_자재단가표'!$A$4:$P$156,2,FALSE)</f>
        <v>보통인부</v>
      </c>
      <c r="D85" s="205" t="s">
        <v>601</v>
      </c>
      <c r="E85" s="231">
        <f>3*0.02</f>
        <v>0.06</v>
      </c>
      <c r="F85" s="205"/>
      <c r="G85" s="205"/>
      <c r="H85" s="205">
        <f>VLOOKUP($A85,'5.전축_자재단가표'!$A$4:$P$156,6,FALSE)</f>
        <v>81443</v>
      </c>
      <c r="I85" s="203">
        <f>H85*E85</f>
        <v>4886.58</v>
      </c>
      <c r="J85" s="205"/>
      <c r="K85" s="205"/>
      <c r="L85" s="206" t="s">
        <v>661</v>
      </c>
    </row>
    <row r="86" spans="1:30">
      <c r="A86" s="200"/>
      <c r="B86" s="208" t="s">
        <v>603</v>
      </c>
      <c r="C86" s="227"/>
      <c r="D86" s="205" t="s">
        <v>598</v>
      </c>
      <c r="E86" s="231">
        <v>3</v>
      </c>
      <c r="F86" s="205"/>
      <c r="G86" s="205"/>
      <c r="H86" s="205"/>
      <c r="I86" s="203">
        <f>SUM(I81:I85)*E86%</f>
        <v>1445.7729300000001</v>
      </c>
      <c r="J86" s="205"/>
      <c r="K86" s="205"/>
      <c r="L86" s="206"/>
    </row>
    <row r="87" spans="1:30">
      <c r="A87" s="200"/>
      <c r="B87" s="208"/>
      <c r="C87" s="227"/>
      <c r="D87" s="205"/>
      <c r="E87" s="231"/>
      <c r="F87" s="205"/>
      <c r="G87" s="205"/>
      <c r="H87" s="205"/>
      <c r="I87" s="205"/>
      <c r="J87" s="205"/>
      <c r="K87" s="205"/>
      <c r="L87" s="206"/>
    </row>
    <row r="88" spans="1:30" s="187" customFormat="1">
      <c r="A88" s="232" t="s">
        <v>662</v>
      </c>
      <c r="B88" s="233" t="s">
        <v>663</v>
      </c>
      <c r="C88" s="234" t="s">
        <v>664</v>
      </c>
      <c r="D88" s="235" t="s">
        <v>578</v>
      </c>
      <c r="E88" s="236">
        <v>1</v>
      </c>
      <c r="F88" s="235"/>
      <c r="G88" s="235">
        <f>SUM(G89:G94)</f>
        <v>17658.277777777781</v>
      </c>
      <c r="H88" s="235"/>
      <c r="I88" s="235">
        <f>SUM(I89:I94)</f>
        <v>58690.43</v>
      </c>
      <c r="J88" s="235"/>
      <c r="K88" s="235">
        <f>I88+G88</f>
        <v>76348.707777777774</v>
      </c>
      <c r="L88" s="237"/>
      <c r="M88" s="186"/>
      <c r="N88" s="186"/>
      <c r="O88" s="186"/>
      <c r="P88" s="186"/>
      <c r="Q88" s="186"/>
      <c r="R88" s="186"/>
      <c r="S88" s="186"/>
      <c r="T88" s="186"/>
      <c r="U88" s="186"/>
      <c r="V88" s="186"/>
      <c r="W88" s="186"/>
      <c r="X88" s="186"/>
      <c r="Y88" s="186"/>
      <c r="Z88" s="186"/>
      <c r="AA88" s="186"/>
      <c r="AB88" s="186"/>
      <c r="AC88" s="186"/>
      <c r="AD88" s="186"/>
    </row>
    <row r="89" spans="1:30">
      <c r="A89" s="200" t="s">
        <v>643</v>
      </c>
      <c r="B89" s="208" t="str">
        <f>VLOOKUP($A89,'5.전축_자재단가표'!$A$4:$P$156,2,FALSE)</f>
        <v>각재</v>
      </c>
      <c r="C89" s="227" t="str">
        <f>VLOOKUP($A89,'5.전축_자재단가표'!$A$4:$P$156,3,FALSE)</f>
        <v>69 X 30 X 3600</v>
      </c>
      <c r="D89" s="205" t="str">
        <f>VLOOKUP($A89,'5.전축_자재단가표'!$A$4:$P$156,4,FALSE)</f>
        <v>재</v>
      </c>
      <c r="E89" s="231">
        <f>((1/0.45)+(1/0.9))/3.6*2.3*1.1</f>
        <v>2.3425925925925926</v>
      </c>
      <c r="F89" s="205">
        <f>VLOOKUP($A89,'5.전축_자재단가표'!$A$4:$P$156,6,FALSE)</f>
        <v>1800</v>
      </c>
      <c r="G89" s="205">
        <f>F89*E89</f>
        <v>4216.666666666667</v>
      </c>
      <c r="H89" s="205"/>
      <c r="I89" s="205"/>
      <c r="J89" s="205"/>
      <c r="K89" s="205"/>
      <c r="L89" s="206"/>
    </row>
    <row r="90" spans="1:30">
      <c r="A90" s="200" t="s">
        <v>644</v>
      </c>
      <c r="B90" s="208" t="str">
        <f>VLOOKUP($A90,'5.전축_자재단가표'!$A$4:$P$156,2,FALSE)</f>
        <v>POLYESTER</v>
      </c>
      <c r="C90" s="227" t="str">
        <f>VLOOKUP($A90,'5.전축_자재단가표'!$A$4:$P$156,3,FALSE)</f>
        <v>24K 50T</v>
      </c>
      <c r="D90" s="205" t="str">
        <f>VLOOKUP($A90,'5.전축_자재단가표'!$A$4:$P$156,4,FALSE)</f>
        <v>M2</v>
      </c>
      <c r="E90" s="231">
        <f>1*1.1</f>
        <v>1.1000000000000001</v>
      </c>
      <c r="F90" s="205">
        <f>VLOOKUP($A90,'5.전축_자재단가표'!$A$4:$P$156,6,FALSE)</f>
        <v>6600</v>
      </c>
      <c r="G90" s="205">
        <f>F90*E90</f>
        <v>7260.0000000000009</v>
      </c>
      <c r="H90" s="205"/>
      <c r="I90" s="205"/>
      <c r="J90" s="205"/>
      <c r="K90" s="205"/>
      <c r="L90" s="206"/>
    </row>
    <row r="91" spans="1:30">
      <c r="A91" s="200" t="s">
        <v>645</v>
      </c>
      <c r="B91" s="208" t="str">
        <f>VLOOKUP($A91,'5.전축_자재단가표'!$A$4:$P$156,2,FALSE)</f>
        <v>석고보드</v>
      </c>
      <c r="C91" s="227" t="str">
        <f>VLOOKUP($A91,'5.전축_자재단가표'!$A$4:$P$156,3,FALSE)</f>
        <v>3 X 6 X 12.5T</v>
      </c>
      <c r="D91" s="205" t="str">
        <f>VLOOKUP($A91,'5.전축_자재단가표'!$A$4:$P$156,4,FALSE)</f>
        <v>M2</v>
      </c>
      <c r="E91" s="231">
        <f>2*1.03</f>
        <v>2.06</v>
      </c>
      <c r="F91" s="205">
        <f>VLOOKUP($A91,'5.전축_자재단가표'!$A$4:$P$156,6,FALSE)</f>
        <v>2592.5925925925926</v>
      </c>
      <c r="G91" s="205">
        <f>F91*E91</f>
        <v>5340.7407407407409</v>
      </c>
      <c r="H91" s="205"/>
      <c r="I91" s="205"/>
      <c r="J91" s="205"/>
      <c r="K91" s="205"/>
      <c r="L91" s="206"/>
    </row>
    <row r="92" spans="1:30">
      <c r="A92" s="200"/>
      <c r="B92" s="208" t="s">
        <v>597</v>
      </c>
      <c r="C92" s="227"/>
      <c r="D92" s="205" t="s">
        <v>598</v>
      </c>
      <c r="E92" s="231">
        <v>5</v>
      </c>
      <c r="F92" s="205"/>
      <c r="G92" s="205">
        <f>SUM(G89:G91)*E92%</f>
        <v>840.87037037037044</v>
      </c>
      <c r="H92" s="205"/>
      <c r="I92" s="205"/>
      <c r="J92" s="205"/>
      <c r="K92" s="205"/>
      <c r="L92" s="206"/>
    </row>
    <row r="93" spans="1:30">
      <c r="A93" s="200" t="s">
        <v>609</v>
      </c>
      <c r="B93" s="208" t="s">
        <v>638</v>
      </c>
      <c r="C93" s="227" t="str">
        <f>VLOOKUP($A93,'5.전축_자재단가표'!$A$4:$P$156,2,FALSE)</f>
        <v>건축목공</v>
      </c>
      <c r="D93" s="205" t="s">
        <v>601</v>
      </c>
      <c r="E93" s="231">
        <v>0.5</v>
      </c>
      <c r="F93" s="205"/>
      <c r="G93" s="205"/>
      <c r="H93" s="205">
        <f>VLOOKUP($A93,'5.전축_자재단가표'!$A$4:$P$156,6,FALSE)</f>
        <v>113962</v>
      </c>
      <c r="I93" s="203">
        <f>H93*E93</f>
        <v>56981</v>
      </c>
      <c r="J93" s="205"/>
      <c r="K93" s="205"/>
      <c r="L93" s="206" t="s">
        <v>639</v>
      </c>
    </row>
    <row r="94" spans="1:30">
      <c r="A94" s="200"/>
      <c r="B94" s="208" t="s">
        <v>603</v>
      </c>
      <c r="C94" s="227"/>
      <c r="D94" s="205" t="s">
        <v>598</v>
      </c>
      <c r="E94" s="231">
        <v>3</v>
      </c>
      <c r="F94" s="205"/>
      <c r="G94" s="205"/>
      <c r="H94" s="205"/>
      <c r="I94" s="203">
        <f>SUM(I93:I93)*E94%</f>
        <v>1709.4299999999998</v>
      </c>
      <c r="J94" s="205"/>
      <c r="K94" s="205"/>
      <c r="L94" s="206"/>
    </row>
    <row r="95" spans="1:30">
      <c r="A95" s="200"/>
      <c r="B95" s="208"/>
      <c r="C95" s="227"/>
      <c r="D95" s="205"/>
      <c r="E95" s="231"/>
      <c r="F95" s="205"/>
      <c r="G95" s="205"/>
      <c r="H95" s="205"/>
      <c r="I95" s="205"/>
      <c r="J95" s="205"/>
      <c r="K95" s="205"/>
      <c r="L95" s="206"/>
    </row>
    <row r="96" spans="1:30" s="187" customFormat="1">
      <c r="A96" s="232" t="s">
        <v>665</v>
      </c>
      <c r="B96" s="233" t="s">
        <v>666</v>
      </c>
      <c r="C96" s="234" t="s">
        <v>667</v>
      </c>
      <c r="D96" s="235" t="s">
        <v>578</v>
      </c>
      <c r="E96" s="236">
        <v>1</v>
      </c>
      <c r="F96" s="235"/>
      <c r="G96" s="235">
        <f>SUM(G97:G108)</f>
        <v>71903.222222222219</v>
      </c>
      <c r="H96" s="235"/>
      <c r="I96" s="235">
        <f>SUM(I97:I108)</f>
        <v>102771.08439999999</v>
      </c>
      <c r="J96" s="235"/>
      <c r="K96" s="235">
        <f>I96+G96</f>
        <v>174674.30662222221</v>
      </c>
      <c r="L96" s="237"/>
      <c r="M96" s="186"/>
      <c r="N96" s="186"/>
      <c r="O96" s="186"/>
      <c r="P96" s="186"/>
      <c r="Q96" s="186"/>
      <c r="R96" s="186"/>
      <c r="S96" s="186"/>
      <c r="T96" s="186"/>
      <c r="U96" s="186"/>
      <c r="V96" s="186"/>
      <c r="W96" s="186"/>
      <c r="X96" s="186"/>
      <c r="Y96" s="186"/>
      <c r="Z96" s="186"/>
      <c r="AA96" s="186"/>
      <c r="AB96" s="186"/>
      <c r="AC96" s="186"/>
      <c r="AD96" s="186"/>
    </row>
    <row r="97" spans="1:30">
      <c r="A97" s="200" t="s">
        <v>668</v>
      </c>
      <c r="B97" s="208" t="str">
        <f>VLOOKUP($A97,'5.전축_자재단가표'!$A$4:$P$156,2,FALSE)</f>
        <v>방진헹거</v>
      </c>
      <c r="C97" s="227" t="str">
        <f>VLOOKUP($A97,'5.전축_자재단가표'!$A$4:$P$156,3,FALSE)</f>
        <v>50KG</v>
      </c>
      <c r="D97" s="205" t="str">
        <f>VLOOKUP($A97,'5.전축_자재단가표'!$A$4:$P$156,4,FALSE)</f>
        <v>EA</v>
      </c>
      <c r="E97" s="231">
        <f>((1/0.9)*(1/0.9))*1.1</f>
        <v>1.3580246913580249</v>
      </c>
      <c r="F97" s="205">
        <f>VLOOKUP($A97,'5.전축_자재단가표'!$A$4:$P$156,6,FALSE)</f>
        <v>25800</v>
      </c>
      <c r="G97" s="205">
        <f>F97*E97</f>
        <v>35037.037037037044</v>
      </c>
      <c r="H97" s="205"/>
      <c r="I97" s="205"/>
      <c r="J97" s="205"/>
      <c r="K97" s="205"/>
      <c r="L97" s="206"/>
    </row>
    <row r="98" spans="1:30">
      <c r="A98" s="200" t="s">
        <v>643</v>
      </c>
      <c r="B98" s="208" t="str">
        <f>VLOOKUP($A98,'5.전축_자재단가표'!$A$4:$P$156,2,FALSE)</f>
        <v>각재</v>
      </c>
      <c r="C98" s="227" t="str">
        <f>VLOOKUP($A98,'5.전축_자재단가표'!$A$4:$P$156,3,FALSE)</f>
        <v>69 X 30 X 3600</v>
      </c>
      <c r="D98" s="205" t="str">
        <f>VLOOKUP($A98,'5.전축_자재단가표'!$A$4:$P$156,4,FALSE)</f>
        <v>재</v>
      </c>
      <c r="E98" s="231">
        <f>(1/0.9)/3.6*2.3*1.1*2</f>
        <v>1.5617283950617284</v>
      </c>
      <c r="F98" s="205">
        <f>VLOOKUP($A98,'5.전축_자재단가표'!$A$4:$P$156,6,FALSE)</f>
        <v>1800</v>
      </c>
      <c r="G98" s="205">
        <f>F98*E98</f>
        <v>2811.1111111111113</v>
      </c>
      <c r="H98" s="205"/>
      <c r="I98" s="205"/>
      <c r="J98" s="205"/>
      <c r="K98" s="205"/>
      <c r="L98" s="206"/>
    </row>
    <row r="99" spans="1:30">
      <c r="A99" s="200" t="s">
        <v>669</v>
      </c>
      <c r="B99" s="208" t="str">
        <f>VLOOKUP($A99,'5.전축_자재단가표'!$A$4:$P$156,2,FALSE)</f>
        <v>각재</v>
      </c>
      <c r="C99" s="227" t="str">
        <f>VLOOKUP($A99,'5.전축_자재단가표'!$A$4:$P$156,3,FALSE)</f>
        <v>30 X 30 X 3600</v>
      </c>
      <c r="D99" s="205" t="str">
        <f>VLOOKUP($A99,'5.전축_자재단가표'!$A$4:$P$156,4,FALSE)</f>
        <v>재</v>
      </c>
      <c r="E99" s="231">
        <f>(1/0.3)/3.6*1*1.1*2</f>
        <v>2.0370370370370372</v>
      </c>
      <c r="F99" s="205">
        <f>VLOOKUP($A99,'5.전축_자재단가표'!$A$4:$P$156,6,FALSE)</f>
        <v>1800</v>
      </c>
      <c r="G99" s="205">
        <f>F99*E99</f>
        <v>3666.666666666667</v>
      </c>
      <c r="H99" s="205"/>
      <c r="I99" s="205"/>
      <c r="J99" s="205"/>
      <c r="K99" s="205"/>
      <c r="L99" s="206"/>
    </row>
    <row r="100" spans="1:30">
      <c r="A100" s="200" t="s">
        <v>644</v>
      </c>
      <c r="B100" s="208" t="str">
        <f>VLOOKUP($A100,'5.전축_자재단가표'!$A$4:$P$156,2,FALSE)</f>
        <v>POLYESTER</v>
      </c>
      <c r="C100" s="227" t="str">
        <f>VLOOKUP($A100,'5.전축_자재단가표'!$A$4:$P$156,3,FALSE)</f>
        <v>24K 50T</v>
      </c>
      <c r="D100" s="205" t="str">
        <f>VLOOKUP($A100,'5.전축_자재단가표'!$A$4:$P$156,4,FALSE)</f>
        <v>M2</v>
      </c>
      <c r="E100" s="231">
        <f>2*1.1</f>
        <v>2.2000000000000002</v>
      </c>
      <c r="F100" s="205">
        <f>VLOOKUP($A100,'5.전축_자재단가표'!$A$4:$P$156,6,FALSE)</f>
        <v>6600</v>
      </c>
      <c r="G100" s="205">
        <f>F100*E100</f>
        <v>14520.000000000002</v>
      </c>
      <c r="H100" s="205"/>
      <c r="I100" s="205"/>
      <c r="J100" s="205"/>
      <c r="K100" s="205"/>
      <c r="L100" s="206"/>
    </row>
    <row r="101" spans="1:30">
      <c r="A101" s="200" t="s">
        <v>645</v>
      </c>
      <c r="B101" s="208" t="str">
        <f>VLOOKUP($A101,'5.전축_자재단가표'!$A$4:$P$156,2,FALSE)</f>
        <v>석고보드</v>
      </c>
      <c r="C101" s="227" t="str">
        <f>VLOOKUP($A101,'5.전축_자재단가표'!$A$4:$P$156,3,FALSE)</f>
        <v>3 X 6 X 12.5T</v>
      </c>
      <c r="D101" s="205" t="str">
        <f>VLOOKUP($A101,'5.전축_자재단가표'!$A$4:$P$156,4,FALSE)</f>
        <v>M2</v>
      </c>
      <c r="E101" s="231">
        <f>4*1.2</f>
        <v>4.8</v>
      </c>
      <c r="F101" s="205">
        <f>VLOOKUP($A101,'5.전축_자재단가표'!$A$4:$P$156,6,FALSE)</f>
        <v>2592.5925925925926</v>
      </c>
      <c r="G101" s="205">
        <f>F101*E101</f>
        <v>12444.444444444443</v>
      </c>
      <c r="H101" s="205"/>
      <c r="I101" s="205"/>
      <c r="J101" s="205"/>
      <c r="K101" s="205"/>
      <c r="L101" s="206"/>
    </row>
    <row r="102" spans="1:30">
      <c r="A102" s="200"/>
      <c r="B102" s="208" t="s">
        <v>597</v>
      </c>
      <c r="C102" s="227"/>
      <c r="D102" s="205" t="s">
        <v>598</v>
      </c>
      <c r="E102" s="231">
        <v>5</v>
      </c>
      <c r="F102" s="205"/>
      <c r="G102" s="205">
        <f>SUM(G97:G101)*E102%</f>
        <v>3423.962962962963</v>
      </c>
      <c r="H102" s="205"/>
      <c r="I102" s="205"/>
      <c r="J102" s="205"/>
      <c r="K102" s="205"/>
      <c r="L102" s="206"/>
    </row>
    <row r="103" spans="1:30">
      <c r="A103" s="200" t="s">
        <v>670</v>
      </c>
      <c r="B103" s="208" t="s">
        <v>671</v>
      </c>
      <c r="C103" s="227" t="str">
        <f>VLOOKUP($A103,'5.전축_자재단가표'!$A$4:$P$156,2,FALSE)</f>
        <v>건축목공</v>
      </c>
      <c r="D103" s="205" t="s">
        <v>601</v>
      </c>
      <c r="E103" s="231">
        <f>2*0.22</f>
        <v>0.44</v>
      </c>
      <c r="F103" s="205"/>
      <c r="G103" s="205"/>
      <c r="H103" s="205">
        <f>VLOOKUP($A103,'5.전축_자재단가표'!$A$4:$P$156,6,FALSE)</f>
        <v>113962</v>
      </c>
      <c r="I103" s="203">
        <f>H103*E103</f>
        <v>50143.28</v>
      </c>
      <c r="J103" s="205"/>
      <c r="K103" s="205"/>
      <c r="L103" s="206" t="s">
        <v>672</v>
      </c>
    </row>
    <row r="104" spans="1:30">
      <c r="A104" s="200" t="s">
        <v>579</v>
      </c>
      <c r="B104" s="208" t="s">
        <v>654</v>
      </c>
      <c r="C104" s="227" t="str">
        <f>VLOOKUP($A104,'5.전축_자재단가표'!$A$4:$P$156,2,FALSE)</f>
        <v>보통인부</v>
      </c>
      <c r="D104" s="205" t="s">
        <v>601</v>
      </c>
      <c r="E104" s="231">
        <f>2*0.021</f>
        <v>4.2000000000000003E-2</v>
      </c>
      <c r="F104" s="205"/>
      <c r="G104" s="205"/>
      <c r="H104" s="205">
        <f>VLOOKUP($A104,'5.전축_자재단가표'!$A$4:$P$156,6,FALSE)</f>
        <v>81443</v>
      </c>
      <c r="I104" s="203">
        <f>H104*E104</f>
        <v>3420.6060000000002</v>
      </c>
      <c r="J104" s="205"/>
      <c r="K104" s="205"/>
      <c r="L104" s="206" t="s">
        <v>672</v>
      </c>
    </row>
    <row r="105" spans="1:30">
      <c r="A105" s="200" t="s">
        <v>609</v>
      </c>
      <c r="B105" s="208" t="s">
        <v>673</v>
      </c>
      <c r="C105" s="227" t="str">
        <f>VLOOKUP($A105,'5.전축_자재단가표'!$A$4:$P$156,2,FALSE)</f>
        <v>건축목공</v>
      </c>
      <c r="D105" s="205" t="s">
        <v>601</v>
      </c>
      <c r="E105" s="231">
        <v>0.03</v>
      </c>
      <c r="F105" s="205"/>
      <c r="G105" s="205"/>
      <c r="H105" s="205">
        <f>VLOOKUP($A105,'5.전축_자재단가표'!$A$4:$P$156,6,FALSE)</f>
        <v>113962</v>
      </c>
      <c r="I105" s="203">
        <f>H105*E105</f>
        <v>3418.8599999999997</v>
      </c>
      <c r="J105" s="205"/>
      <c r="K105" s="205"/>
      <c r="L105" s="206" t="s">
        <v>674</v>
      </c>
    </row>
    <row r="106" spans="1:30">
      <c r="A106" s="200" t="s">
        <v>675</v>
      </c>
      <c r="B106" s="208" t="s">
        <v>676</v>
      </c>
      <c r="C106" s="227" t="str">
        <f>VLOOKUP($A106,'5.전축_자재단가표'!$A$4:$P$156,2,FALSE)</f>
        <v>건축목공</v>
      </c>
      <c r="D106" s="205" t="s">
        <v>601</v>
      </c>
      <c r="E106" s="231">
        <f>4*0.09</f>
        <v>0.36</v>
      </c>
      <c r="F106" s="205"/>
      <c r="G106" s="205"/>
      <c r="H106" s="205">
        <f>VLOOKUP($A106,'5.전축_자재단가표'!$A$4:$P$156,6,FALSE)</f>
        <v>113962</v>
      </c>
      <c r="I106" s="203">
        <f>H106*E106</f>
        <v>41026.32</v>
      </c>
      <c r="J106" s="205"/>
      <c r="K106" s="205"/>
      <c r="L106" s="206" t="s">
        <v>677</v>
      </c>
    </row>
    <row r="107" spans="1:30">
      <c r="A107" s="200" t="s">
        <v>678</v>
      </c>
      <c r="B107" s="208" t="s">
        <v>679</v>
      </c>
      <c r="C107" s="227" t="str">
        <f>VLOOKUP($A107,'5.전축_자재단가표'!$A$4:$P$156,2,FALSE)</f>
        <v>보통인부</v>
      </c>
      <c r="D107" s="205" t="s">
        <v>601</v>
      </c>
      <c r="E107" s="231">
        <f>4*0.01</f>
        <v>0.04</v>
      </c>
      <c r="F107" s="205"/>
      <c r="G107" s="205"/>
      <c r="H107" s="205">
        <f>VLOOKUP($A107,'5.전축_자재단가표'!$A$4:$P$156,6,FALSE)</f>
        <v>81443</v>
      </c>
      <c r="I107" s="203">
        <f>H107*E107</f>
        <v>3257.7200000000003</v>
      </c>
      <c r="J107" s="205"/>
      <c r="K107" s="205"/>
      <c r="L107" s="206" t="s">
        <v>680</v>
      </c>
    </row>
    <row r="108" spans="1:30">
      <c r="A108" s="200"/>
      <c r="B108" s="208" t="s">
        <v>603</v>
      </c>
      <c r="C108" s="227"/>
      <c r="D108" s="205" t="s">
        <v>598</v>
      </c>
      <c r="E108" s="231">
        <v>3</v>
      </c>
      <c r="F108" s="205"/>
      <c r="G108" s="205"/>
      <c r="H108" s="205"/>
      <c r="I108" s="203">
        <f>SUM(I103:I103)*E108%</f>
        <v>1504.2983999999999</v>
      </c>
      <c r="J108" s="205"/>
      <c r="K108" s="205"/>
      <c r="L108" s="206"/>
    </row>
    <row r="109" spans="1:30">
      <c r="A109" s="200"/>
      <c r="B109" s="208"/>
      <c r="C109" s="227"/>
      <c r="D109" s="205"/>
      <c r="E109" s="231"/>
      <c r="F109" s="205"/>
      <c r="G109" s="205"/>
      <c r="H109" s="205"/>
      <c r="I109" s="205"/>
      <c r="J109" s="205"/>
      <c r="K109" s="205"/>
      <c r="L109" s="206"/>
    </row>
    <row r="110" spans="1:30" s="187" customFormat="1">
      <c r="A110" s="232" t="s">
        <v>681</v>
      </c>
      <c r="B110" s="233" t="s">
        <v>682</v>
      </c>
      <c r="C110" s="234" t="s">
        <v>683</v>
      </c>
      <c r="D110" s="235" t="s">
        <v>578</v>
      </c>
      <c r="E110" s="236">
        <v>1</v>
      </c>
      <c r="F110" s="235"/>
      <c r="G110" s="235">
        <f>SUM(G111:G115)</f>
        <v>35488.25</v>
      </c>
      <c r="H110" s="235"/>
      <c r="I110" s="235">
        <f>SUM(I111:I115)</f>
        <v>9588.640800000001</v>
      </c>
      <c r="J110" s="235"/>
      <c r="K110" s="235">
        <f>I110+G110</f>
        <v>45076.890800000001</v>
      </c>
      <c r="L110" s="237"/>
      <c r="M110" s="186"/>
      <c r="N110" s="186"/>
      <c r="O110" s="186"/>
      <c r="P110" s="186"/>
      <c r="Q110" s="186"/>
      <c r="R110" s="186"/>
      <c r="S110" s="186"/>
      <c r="T110" s="186"/>
      <c r="U110" s="186"/>
      <c r="V110" s="186"/>
      <c r="W110" s="186"/>
      <c r="X110" s="186"/>
      <c r="Y110" s="186"/>
      <c r="Z110" s="186"/>
      <c r="AA110" s="186"/>
      <c r="AB110" s="186"/>
      <c r="AC110" s="186"/>
      <c r="AD110" s="186"/>
    </row>
    <row r="111" spans="1:30">
      <c r="A111" s="200" t="s">
        <v>684</v>
      </c>
      <c r="B111" s="208" t="str">
        <f>VLOOKUP($A111,'5.전축_자재단가표'!$A$4:$P$156,2,FALSE)</f>
        <v>PLASTIC JOINER</v>
      </c>
      <c r="C111" s="227" t="str">
        <f>VLOOKUP($A111,'5.전축_자재단가표'!$A$4:$P$156,3,FALSE)</f>
        <v>L형 50T</v>
      </c>
      <c r="D111" s="205" t="str">
        <f>VLOOKUP($A111,'5.전축_자재단가표'!$A$4:$P$156,4,FALSE)</f>
        <v>M</v>
      </c>
      <c r="E111" s="231">
        <v>3.05</v>
      </c>
      <c r="F111" s="205">
        <f>VLOOKUP($A111,'5.전축_자재단가표'!$A$4:$P$156,6,FALSE)</f>
        <v>1166.6666666666667</v>
      </c>
      <c r="G111" s="205">
        <f>F111*E111</f>
        <v>3558.3333333333335</v>
      </c>
      <c r="H111" s="205"/>
      <c r="I111" s="205"/>
      <c r="J111" s="205"/>
      <c r="K111" s="205"/>
      <c r="L111" s="206"/>
    </row>
    <row r="112" spans="1:30">
      <c r="A112" s="200" t="s">
        <v>685</v>
      </c>
      <c r="B112" s="208" t="str">
        <f>VLOOKUP($A112,'5.전축_자재단가표'!$A$4:$P$156,2,FALSE)</f>
        <v>POLYESTER + FABRIC</v>
      </c>
      <c r="C112" s="227" t="str">
        <f>VLOOKUP($A112,'5.전축_자재단가표'!$A$4:$P$156,3,FALSE)</f>
        <v>1000 X 2000 X 50T</v>
      </c>
      <c r="D112" s="205" t="str">
        <f>VLOOKUP($A112,'5.전축_자재단가표'!$A$4:$P$156,4,FALSE)</f>
        <v>M2</v>
      </c>
      <c r="E112" s="231">
        <v>1.05</v>
      </c>
      <c r="F112" s="205">
        <f>VLOOKUP($A112,'5.전축_자재단가표'!$A$4:$P$156,6,FALSE)</f>
        <v>28800</v>
      </c>
      <c r="G112" s="205">
        <f>F112*E112</f>
        <v>30240</v>
      </c>
      <c r="H112" s="205"/>
      <c r="I112" s="205"/>
      <c r="J112" s="205"/>
      <c r="K112" s="205"/>
      <c r="L112" s="206"/>
    </row>
    <row r="113" spans="1:30">
      <c r="A113" s="200"/>
      <c r="B113" s="208" t="s">
        <v>597</v>
      </c>
      <c r="C113" s="227"/>
      <c r="D113" s="205" t="s">
        <v>598</v>
      </c>
      <c r="E113" s="231">
        <v>5</v>
      </c>
      <c r="F113" s="205"/>
      <c r="G113" s="205">
        <f>SUM(G111:G112)*E113%</f>
        <v>1689.916666666667</v>
      </c>
      <c r="H113" s="205"/>
      <c r="I113" s="205"/>
      <c r="J113" s="205"/>
      <c r="K113" s="205"/>
      <c r="L113" s="206"/>
    </row>
    <row r="114" spans="1:30">
      <c r="A114" s="200" t="s">
        <v>686</v>
      </c>
      <c r="B114" s="208" t="s">
        <v>687</v>
      </c>
      <c r="C114" s="227" t="str">
        <f>VLOOKUP($A114,'5.전축_자재단가표'!$A$4:$P$156,2,FALSE)</f>
        <v>내장공</v>
      </c>
      <c r="D114" s="205" t="s">
        <v>601</v>
      </c>
      <c r="E114" s="231">
        <v>0.08</v>
      </c>
      <c r="F114" s="205"/>
      <c r="G114" s="205"/>
      <c r="H114" s="205">
        <f>VLOOKUP($A114,'5.전축_자재단가표'!$A$4:$P$156,6,FALSE)</f>
        <v>116367</v>
      </c>
      <c r="I114" s="203">
        <f>H114*E114</f>
        <v>9309.36</v>
      </c>
      <c r="J114" s="205"/>
      <c r="K114" s="205"/>
      <c r="L114" s="206" t="s">
        <v>688</v>
      </c>
    </row>
    <row r="115" spans="1:30">
      <c r="A115" s="200"/>
      <c r="B115" s="208" t="s">
        <v>603</v>
      </c>
      <c r="C115" s="227"/>
      <c r="D115" s="205" t="s">
        <v>598</v>
      </c>
      <c r="E115" s="231">
        <v>3</v>
      </c>
      <c r="F115" s="205"/>
      <c r="G115" s="205"/>
      <c r="H115" s="205"/>
      <c r="I115" s="203">
        <f>SUM(I114)*E115%</f>
        <v>279.2808</v>
      </c>
      <c r="J115" s="205"/>
      <c r="K115" s="205"/>
      <c r="L115" s="206"/>
    </row>
    <row r="116" spans="1:30">
      <c r="A116" s="200"/>
      <c r="B116" s="208"/>
      <c r="C116" s="227"/>
      <c r="D116" s="205"/>
      <c r="E116" s="231"/>
      <c r="F116" s="205"/>
      <c r="G116" s="205"/>
      <c r="H116" s="205"/>
      <c r="I116" s="205"/>
      <c r="J116" s="205"/>
      <c r="K116" s="205"/>
      <c r="L116" s="206"/>
    </row>
    <row r="117" spans="1:30" s="187" customFormat="1">
      <c r="A117" s="232" t="s">
        <v>689</v>
      </c>
      <c r="B117" s="233" t="s">
        <v>690</v>
      </c>
      <c r="C117" s="234" t="s">
        <v>691</v>
      </c>
      <c r="D117" s="235" t="s">
        <v>578</v>
      </c>
      <c r="E117" s="236">
        <v>1</v>
      </c>
      <c r="F117" s="235"/>
      <c r="G117" s="235">
        <f>SUM(G118:G125)</f>
        <v>53039.361111111109</v>
      </c>
      <c r="H117" s="235"/>
      <c r="I117" s="235">
        <f>SUM(I118:I125)</f>
        <v>9588.640800000001</v>
      </c>
      <c r="J117" s="235"/>
      <c r="K117" s="235">
        <f>I117+G117</f>
        <v>62628.001911111111</v>
      </c>
      <c r="L117" s="237"/>
      <c r="M117" s="186"/>
      <c r="N117" s="186"/>
      <c r="O117" s="186"/>
      <c r="P117" s="186"/>
      <c r="Q117" s="186"/>
      <c r="R117" s="186"/>
      <c r="S117" s="186"/>
      <c r="T117" s="186"/>
      <c r="U117" s="186"/>
      <c r="V117" s="186"/>
      <c r="W117" s="186"/>
      <c r="X117" s="186"/>
      <c r="Y117" s="186"/>
      <c r="Z117" s="186"/>
      <c r="AA117" s="186"/>
      <c r="AB117" s="186"/>
      <c r="AC117" s="186"/>
      <c r="AD117" s="186"/>
    </row>
    <row r="118" spans="1:30">
      <c r="A118" s="200" t="s">
        <v>684</v>
      </c>
      <c r="B118" s="208" t="str">
        <f>VLOOKUP($A118,'5.전축_자재단가표'!$A$4:$P$156,2,FALSE)</f>
        <v>PLASTIC JOINER</v>
      </c>
      <c r="C118" s="227" t="str">
        <f>VLOOKUP($A118,'5.전축_자재단가표'!$A$4:$P$156,3,FALSE)</f>
        <v>L형 50T</v>
      </c>
      <c r="D118" s="205" t="str">
        <f>VLOOKUP($A118,'5.전축_자재단가표'!$A$4:$P$156,4,FALSE)</f>
        <v>M</v>
      </c>
      <c r="E118" s="231">
        <v>3.05</v>
      </c>
      <c r="F118" s="205">
        <f>VLOOKUP($A118,'5.전축_자재단가표'!$A$4:$P$156,6,FALSE)</f>
        <v>1166.6666666666667</v>
      </c>
      <c r="G118" s="205">
        <f>F118*E118</f>
        <v>3558.3333333333335</v>
      </c>
      <c r="H118" s="205"/>
      <c r="I118" s="205"/>
      <c r="J118" s="205"/>
      <c r="K118" s="205"/>
      <c r="L118" s="206"/>
    </row>
    <row r="119" spans="1:30">
      <c r="A119" s="200" t="s">
        <v>685</v>
      </c>
      <c r="B119" s="208" t="str">
        <f>VLOOKUP($A119,'5.전축_자재단가표'!$A$4:$P$156,2,FALSE)</f>
        <v>POLYESTER + FABRIC</v>
      </c>
      <c r="C119" s="227" t="str">
        <f>VLOOKUP($A119,'5.전축_자재단가표'!$A$4:$P$156,3,FALSE)</f>
        <v>1000 X 2000 X 50T</v>
      </c>
      <c r="D119" s="205" t="str">
        <f>VLOOKUP($A119,'5.전축_자재단가표'!$A$4:$P$156,4,FALSE)</f>
        <v>M2</v>
      </c>
      <c r="E119" s="231">
        <v>1.05</v>
      </c>
      <c r="F119" s="205">
        <f>VLOOKUP($A119,'5.전축_자재단가표'!$A$4:$P$156,6,FALSE)</f>
        <v>28800</v>
      </c>
      <c r="G119" s="205">
        <f>F119*E119</f>
        <v>30240</v>
      </c>
      <c r="H119" s="205"/>
      <c r="I119" s="205"/>
      <c r="J119" s="205"/>
      <c r="K119" s="205"/>
      <c r="L119" s="206"/>
    </row>
    <row r="120" spans="1:30">
      <c r="A120" s="200" t="s">
        <v>692</v>
      </c>
      <c r="B120" s="208" t="str">
        <f>VLOOKUP($A120,'5.전축_자재단가표'!$A$4:$P$156,2,FALSE)</f>
        <v>M.D.F</v>
      </c>
      <c r="C120" s="227" t="str">
        <f>VLOOKUP($A120,'5.전축_자재단가표'!$A$4:$P$156,3,FALSE)</f>
        <v>4 X 8 X 25T</v>
      </c>
      <c r="D120" s="205" t="str">
        <f>VLOOKUP($A120,'5.전축_자재단가표'!$A$4:$P$156,4,FALSE)</f>
        <v>M2</v>
      </c>
      <c r="E120" s="231">
        <f>0.2*1.1*2</f>
        <v>0.44000000000000006</v>
      </c>
      <c r="F120" s="205">
        <f>VLOOKUP($A120,'5.전축_자재단가표'!$A$4:$P$156,6,FALSE)</f>
        <v>12500</v>
      </c>
      <c r="G120" s="205">
        <f>F120*E120</f>
        <v>5500.0000000000009</v>
      </c>
      <c r="H120" s="205"/>
      <c r="I120" s="205"/>
      <c r="J120" s="205"/>
      <c r="K120" s="205"/>
      <c r="L120" s="206"/>
    </row>
    <row r="121" spans="1:30">
      <c r="A121" s="200" t="s">
        <v>693</v>
      </c>
      <c r="B121" s="208" t="str">
        <f>VLOOKUP($A121,'5.전축_자재단가표'!$A$4:$P$156,2,FALSE)</f>
        <v>M.D.F</v>
      </c>
      <c r="C121" s="227" t="str">
        <f>VLOOKUP($A121,'5.전축_자재단가표'!$A$4:$P$156,3,FALSE)</f>
        <v>4 X 8 X 12T</v>
      </c>
      <c r="D121" s="205" t="str">
        <f>VLOOKUP($A121,'5.전축_자재단가표'!$A$4:$P$156,4,FALSE)</f>
        <v>M2</v>
      </c>
      <c r="E121" s="231">
        <f>0.2*1.1</f>
        <v>0.22000000000000003</v>
      </c>
      <c r="F121" s="205">
        <f>VLOOKUP($A121,'5.전축_자재단가표'!$A$4:$P$156,6,FALSE)</f>
        <v>5277.7777777777783</v>
      </c>
      <c r="G121" s="205">
        <f>F121*E121</f>
        <v>1161.1111111111113</v>
      </c>
      <c r="H121" s="205"/>
      <c r="I121" s="205"/>
      <c r="J121" s="205"/>
      <c r="K121" s="205"/>
      <c r="L121" s="206"/>
    </row>
    <row r="122" spans="1:30">
      <c r="A122" s="200" t="s">
        <v>694</v>
      </c>
      <c r="B122" s="208" t="str">
        <f>VLOOKUP($A122,'5.전축_자재단가표'!$A$4:$P$156,2,FALSE)</f>
        <v>INTERIOR FILM</v>
      </c>
      <c r="C122" s="227">
        <f>VLOOKUP($A122,'5.전축_자재단가표'!$A$4:$P$156,3,FALSE)</f>
        <v>0</v>
      </c>
      <c r="D122" s="205" t="str">
        <f>VLOOKUP($A122,'5.전축_자재단가표'!$A$4:$P$156,4,FALSE)</f>
        <v>M2</v>
      </c>
      <c r="E122" s="231">
        <f>0.2*1.1*1.1</f>
        <v>0.24200000000000005</v>
      </c>
      <c r="F122" s="205">
        <f>VLOOKUP($A122,'5.전축_자재단가표'!$A$4:$P$156,6,FALSE)</f>
        <v>45000</v>
      </c>
      <c r="G122" s="205">
        <f>F122*E122</f>
        <v>10890.000000000002</v>
      </c>
      <c r="H122" s="205"/>
      <c r="I122" s="205"/>
      <c r="J122" s="205"/>
      <c r="K122" s="205"/>
      <c r="L122" s="206"/>
    </row>
    <row r="123" spans="1:30">
      <c r="A123" s="200"/>
      <c r="B123" s="208" t="s">
        <v>597</v>
      </c>
      <c r="C123" s="227"/>
      <c r="D123" s="205" t="s">
        <v>598</v>
      </c>
      <c r="E123" s="231">
        <v>5</v>
      </c>
      <c r="F123" s="205"/>
      <c r="G123" s="205">
        <f>SUM(G118:G119)*E123%</f>
        <v>1689.916666666667</v>
      </c>
      <c r="H123" s="205"/>
      <c r="I123" s="205"/>
      <c r="J123" s="205"/>
      <c r="K123" s="205"/>
      <c r="L123" s="206"/>
    </row>
    <row r="124" spans="1:30">
      <c r="A124" s="200" t="s">
        <v>686</v>
      </c>
      <c r="B124" s="208" t="s">
        <v>687</v>
      </c>
      <c r="C124" s="227" t="str">
        <f>VLOOKUP($A124,'5.전축_자재단가표'!$A$4:$P$156,2,FALSE)</f>
        <v>내장공</v>
      </c>
      <c r="D124" s="205" t="s">
        <v>601</v>
      </c>
      <c r="E124" s="231">
        <v>0.08</v>
      </c>
      <c r="F124" s="205"/>
      <c r="G124" s="205"/>
      <c r="H124" s="205">
        <f>VLOOKUP($A124,'5.전축_자재단가표'!$A$4:$P$156,6,FALSE)</f>
        <v>116367</v>
      </c>
      <c r="I124" s="203">
        <f>H124*E124</f>
        <v>9309.36</v>
      </c>
      <c r="J124" s="205"/>
      <c r="K124" s="205"/>
      <c r="L124" s="206" t="s">
        <v>688</v>
      </c>
    </row>
    <row r="125" spans="1:30">
      <c r="A125" s="200"/>
      <c r="B125" s="208" t="s">
        <v>603</v>
      </c>
      <c r="C125" s="227"/>
      <c r="D125" s="205" t="s">
        <v>598</v>
      </c>
      <c r="E125" s="231">
        <v>3</v>
      </c>
      <c r="F125" s="205"/>
      <c r="G125" s="205"/>
      <c r="H125" s="205"/>
      <c r="I125" s="203">
        <f>SUM(I124:I124)*E125%</f>
        <v>279.2808</v>
      </c>
      <c r="J125" s="205"/>
      <c r="K125" s="205"/>
      <c r="L125" s="206"/>
    </row>
    <row r="126" spans="1:30">
      <c r="A126" s="200"/>
      <c r="B126" s="208"/>
      <c r="C126" s="227"/>
      <c r="D126" s="205"/>
      <c r="E126" s="231"/>
      <c r="F126" s="205"/>
      <c r="G126" s="205"/>
      <c r="H126" s="205"/>
      <c r="I126" s="205"/>
      <c r="J126" s="205"/>
      <c r="K126" s="205"/>
      <c r="L126" s="206"/>
    </row>
    <row r="127" spans="1:30" s="187" customFormat="1">
      <c r="A127" s="232" t="s">
        <v>695</v>
      </c>
      <c r="B127" s="233" t="s">
        <v>696</v>
      </c>
      <c r="C127" s="234" t="s">
        <v>697</v>
      </c>
      <c r="D127" s="235" t="s">
        <v>578</v>
      </c>
      <c r="E127" s="236">
        <v>1</v>
      </c>
      <c r="F127" s="235"/>
      <c r="G127" s="235">
        <f>SUM(G128:G136)</f>
        <v>89576.666666666686</v>
      </c>
      <c r="H127" s="235"/>
      <c r="I127" s="235">
        <f>SUM(I128:I136)</f>
        <v>25569.7088</v>
      </c>
      <c r="J127" s="235"/>
      <c r="K127" s="235">
        <f>I127+G127</f>
        <v>115146.37546666668</v>
      </c>
      <c r="L127" s="237"/>
      <c r="M127" s="186"/>
      <c r="N127" s="186"/>
      <c r="O127" s="186"/>
      <c r="P127" s="186"/>
      <c r="Q127" s="186"/>
      <c r="R127" s="186"/>
      <c r="S127" s="186"/>
      <c r="T127" s="186"/>
      <c r="U127" s="186"/>
      <c r="V127" s="186"/>
      <c r="W127" s="186"/>
      <c r="X127" s="186"/>
      <c r="Y127" s="186"/>
      <c r="Z127" s="186"/>
      <c r="AA127" s="186"/>
      <c r="AB127" s="186"/>
      <c r="AC127" s="186"/>
      <c r="AD127" s="186"/>
    </row>
    <row r="128" spans="1:30">
      <c r="A128" s="200" t="s">
        <v>698</v>
      </c>
      <c r="B128" s="208" t="str">
        <f>VLOOKUP($A128,'5.전축_자재단가표'!$A$4:$P$156,2,FALSE)</f>
        <v>LINE 타공판</v>
      </c>
      <c r="C128" s="227">
        <f>VLOOKUP($A128,'5.전축_자재단가표'!$A$4:$P$156,3,FALSE)</f>
        <v>0</v>
      </c>
      <c r="D128" s="205" t="str">
        <f>VLOOKUP($A128,'5.전축_자재단가표'!$A$4:$P$156,4,FALSE)</f>
        <v>M2</v>
      </c>
      <c r="E128" s="231">
        <f>1*1.1</f>
        <v>1.1000000000000001</v>
      </c>
      <c r="F128" s="205">
        <f>VLOOKUP($A128,'5.전축_자재단가표'!$A$4:$P$156,6,FALSE)</f>
        <v>50000</v>
      </c>
      <c r="G128" s="205">
        <f>F128*E128</f>
        <v>55000.000000000007</v>
      </c>
      <c r="H128" s="205"/>
      <c r="I128" s="205"/>
      <c r="J128" s="205"/>
      <c r="K128" s="205"/>
      <c r="L128" s="206"/>
    </row>
    <row r="129" spans="1:30">
      <c r="A129" s="200" t="s">
        <v>692</v>
      </c>
      <c r="B129" s="208" t="str">
        <f>VLOOKUP($A129,'5.전축_자재단가표'!$A$4:$P$156,2,FALSE)</f>
        <v>M.D.F</v>
      </c>
      <c r="C129" s="227" t="str">
        <f>VLOOKUP($A129,'5.전축_자재단가표'!$A$4:$P$156,3,FALSE)</f>
        <v>4 X 8 X 25T</v>
      </c>
      <c r="D129" s="205" t="str">
        <f>VLOOKUP($A129,'5.전축_자재단가표'!$A$4:$P$156,4,FALSE)</f>
        <v>M2</v>
      </c>
      <c r="E129" s="231">
        <f>0.4*1.1*2</f>
        <v>0.88000000000000012</v>
      </c>
      <c r="F129" s="205">
        <f>VLOOKUP($A129,'5.전축_자재단가표'!$A$4:$P$156,6,FALSE)</f>
        <v>12500</v>
      </c>
      <c r="G129" s="205">
        <f>F129*E129</f>
        <v>11000.000000000002</v>
      </c>
      <c r="H129" s="205"/>
      <c r="I129" s="205"/>
      <c r="J129" s="205"/>
      <c r="K129" s="205"/>
      <c r="L129" s="206"/>
    </row>
    <row r="130" spans="1:30">
      <c r="A130" s="200" t="s">
        <v>693</v>
      </c>
      <c r="B130" s="208" t="str">
        <f>VLOOKUP($A130,'5.전축_자재단가표'!$A$4:$P$156,2,FALSE)</f>
        <v>M.D.F</v>
      </c>
      <c r="C130" s="227" t="str">
        <f>VLOOKUP($A130,'5.전축_자재단가표'!$A$4:$P$156,3,FALSE)</f>
        <v>4 X 8 X 12T</v>
      </c>
      <c r="D130" s="205" t="str">
        <f>VLOOKUP($A130,'5.전축_자재단가표'!$A$4:$P$156,4,FALSE)</f>
        <v>M2</v>
      </c>
      <c r="E130" s="231">
        <f>0.2*1.1</f>
        <v>0.22000000000000003</v>
      </c>
      <c r="F130" s="205">
        <f>VLOOKUP($A130,'5.전축_자재단가표'!$A$4:$P$156,6,FALSE)</f>
        <v>5277.7777777777783</v>
      </c>
      <c r="G130" s="205">
        <f>F130*E130</f>
        <v>1161.1111111111113</v>
      </c>
      <c r="H130" s="205"/>
      <c r="I130" s="205"/>
      <c r="J130" s="205"/>
      <c r="K130" s="205"/>
      <c r="L130" s="206"/>
    </row>
    <row r="131" spans="1:30">
      <c r="A131" s="200" t="s">
        <v>644</v>
      </c>
      <c r="B131" s="208" t="str">
        <f>VLOOKUP($A131,'5.전축_자재단가표'!$A$4:$P$156,2,FALSE)</f>
        <v>POLYESTER</v>
      </c>
      <c r="C131" s="227" t="str">
        <f>VLOOKUP($A131,'5.전축_자재단가표'!$A$4:$P$156,3,FALSE)</f>
        <v>24K 50T</v>
      </c>
      <c r="D131" s="205" t="str">
        <f>VLOOKUP($A131,'5.전축_자재단가표'!$A$4:$P$156,4,FALSE)</f>
        <v>M2</v>
      </c>
      <c r="E131" s="231">
        <f>1*1.1</f>
        <v>1.1000000000000001</v>
      </c>
      <c r="F131" s="205">
        <f>VLOOKUP($A131,'5.전축_자재단가표'!$A$4:$P$156,6,FALSE)</f>
        <v>6600</v>
      </c>
      <c r="G131" s="205">
        <f>F131*E131</f>
        <v>7260.0000000000009</v>
      </c>
      <c r="H131" s="205"/>
      <c r="I131" s="205"/>
      <c r="J131" s="205"/>
      <c r="K131" s="205"/>
      <c r="L131" s="206"/>
    </row>
    <row r="132" spans="1:30">
      <c r="A132" s="200" t="s">
        <v>694</v>
      </c>
      <c r="B132" s="208" t="str">
        <f>VLOOKUP($A132,'5.전축_자재단가표'!$A$4:$P$156,2,FALSE)</f>
        <v>INTERIOR FILM</v>
      </c>
      <c r="C132" s="227">
        <f>VLOOKUP($A132,'5.전축_자재단가표'!$A$4:$P$156,3,FALSE)</f>
        <v>0</v>
      </c>
      <c r="D132" s="205" t="str">
        <f>VLOOKUP($A132,'5.전축_자재단가표'!$A$4:$P$156,4,FALSE)</f>
        <v>M2</v>
      </c>
      <c r="E132" s="231">
        <f>0.2*1.1*1.1</f>
        <v>0.24200000000000005</v>
      </c>
      <c r="F132" s="205">
        <f>VLOOKUP($A132,'5.전축_자재단가표'!$A$4:$P$156,6,FALSE)</f>
        <v>45000</v>
      </c>
      <c r="G132" s="205">
        <f>F132*E132</f>
        <v>10890.000000000002</v>
      </c>
      <c r="H132" s="205"/>
      <c r="I132" s="205"/>
      <c r="J132" s="205"/>
      <c r="K132" s="205"/>
      <c r="L132" s="206"/>
    </row>
    <row r="133" spans="1:30">
      <c r="A133" s="200"/>
      <c r="B133" s="208" t="s">
        <v>597</v>
      </c>
      <c r="C133" s="227"/>
      <c r="D133" s="205" t="s">
        <v>598</v>
      </c>
      <c r="E133" s="231">
        <v>5</v>
      </c>
      <c r="F133" s="205"/>
      <c r="G133" s="205">
        <f>SUM(G128:G132)*E133%</f>
        <v>4265.5555555555566</v>
      </c>
      <c r="H133" s="205"/>
      <c r="I133" s="205"/>
      <c r="J133" s="205"/>
      <c r="K133" s="205"/>
      <c r="L133" s="206"/>
    </row>
    <row r="134" spans="1:30">
      <c r="A134" s="200" t="s">
        <v>686</v>
      </c>
      <c r="B134" s="208" t="s">
        <v>699</v>
      </c>
      <c r="C134" s="227" t="str">
        <f>VLOOKUP($A134,'5.전축_자재단가표'!$A$4:$P$156,2,FALSE)</f>
        <v>내장공</v>
      </c>
      <c r="D134" s="205" t="s">
        <v>601</v>
      </c>
      <c r="E134" s="231">
        <f>3*0.01*(100/75)*2</f>
        <v>7.9999999999999988E-2</v>
      </c>
      <c r="F134" s="205"/>
      <c r="G134" s="205"/>
      <c r="H134" s="205">
        <f>VLOOKUP($A134,'5.전축_자재단가표'!$A$4:$P$156,6,FALSE)</f>
        <v>116367</v>
      </c>
      <c r="I134" s="203">
        <f>H134*E134</f>
        <v>9309.3599999999988</v>
      </c>
      <c r="J134" s="205"/>
      <c r="K134" s="205"/>
      <c r="L134" s="206" t="s">
        <v>700</v>
      </c>
    </row>
    <row r="135" spans="1:30">
      <c r="A135" s="200" t="s">
        <v>686</v>
      </c>
      <c r="B135" s="208" t="s">
        <v>701</v>
      </c>
      <c r="C135" s="227" t="str">
        <f>VLOOKUP($A135,'5.전축_자재단가표'!$A$4:$P$156,2,FALSE)</f>
        <v>내장공</v>
      </c>
      <c r="D135" s="205" t="s">
        <v>601</v>
      </c>
      <c r="E135" s="231">
        <f>5*0.01*(200/75)</f>
        <v>0.13333333333333333</v>
      </c>
      <c r="F135" s="205"/>
      <c r="G135" s="205"/>
      <c r="H135" s="205">
        <f>VLOOKUP($A135,'5.전축_자재단가표'!$A$4:$P$156,6,FALSE)</f>
        <v>116367</v>
      </c>
      <c r="I135" s="203">
        <f>H135*E135</f>
        <v>15515.6</v>
      </c>
      <c r="J135" s="205"/>
      <c r="K135" s="205"/>
      <c r="L135" s="206" t="s">
        <v>700</v>
      </c>
    </row>
    <row r="136" spans="1:30">
      <c r="A136" s="200"/>
      <c r="B136" s="208" t="s">
        <v>603</v>
      </c>
      <c r="C136" s="227"/>
      <c r="D136" s="205" t="s">
        <v>598</v>
      </c>
      <c r="E136" s="231">
        <v>3</v>
      </c>
      <c r="F136" s="205"/>
      <c r="G136" s="205"/>
      <c r="H136" s="205"/>
      <c r="I136" s="203">
        <f>SUM(I134:I135)*E136%</f>
        <v>744.74879999999996</v>
      </c>
      <c r="J136" s="205"/>
      <c r="K136" s="205"/>
      <c r="L136" s="206"/>
    </row>
    <row r="137" spans="1:30">
      <c r="A137" s="200"/>
      <c r="B137" s="208"/>
      <c r="C137" s="227"/>
      <c r="D137" s="205"/>
      <c r="E137" s="231"/>
      <c r="F137" s="205"/>
      <c r="G137" s="205"/>
      <c r="H137" s="205"/>
      <c r="I137" s="205"/>
      <c r="J137" s="205"/>
      <c r="K137" s="205"/>
      <c r="L137" s="206"/>
    </row>
    <row r="138" spans="1:30" s="187" customFormat="1">
      <c r="A138" s="232" t="s">
        <v>702</v>
      </c>
      <c r="B138" s="233" t="s">
        <v>703</v>
      </c>
      <c r="C138" s="234" t="s">
        <v>704</v>
      </c>
      <c r="D138" s="235" t="s">
        <v>578</v>
      </c>
      <c r="E138" s="236">
        <v>1</v>
      </c>
      <c r="F138" s="235"/>
      <c r="G138" s="235">
        <f>SUM(G139:G143)</f>
        <v>25987.500000000004</v>
      </c>
      <c r="H138" s="235"/>
      <c r="I138" s="235">
        <f>SUM(I139:I143)</f>
        <v>7910.3423199999997</v>
      </c>
      <c r="J138" s="235"/>
      <c r="K138" s="235">
        <f>I138+G138</f>
        <v>33897.842320000003</v>
      </c>
      <c r="L138" s="237"/>
      <c r="M138" s="186"/>
      <c r="N138" s="186"/>
      <c r="O138" s="186"/>
      <c r="P138" s="186"/>
      <c r="Q138" s="186"/>
      <c r="R138" s="186"/>
      <c r="S138" s="186"/>
      <c r="T138" s="186"/>
      <c r="U138" s="186"/>
      <c r="V138" s="186"/>
      <c r="W138" s="186"/>
      <c r="X138" s="186"/>
      <c r="Y138" s="186"/>
      <c r="Z138" s="186"/>
      <c r="AA138" s="186"/>
      <c r="AB138" s="186"/>
      <c r="AC138" s="186"/>
      <c r="AD138" s="186"/>
    </row>
    <row r="139" spans="1:30">
      <c r="A139" s="200" t="s">
        <v>705</v>
      </c>
      <c r="B139" s="208" t="str">
        <f>VLOOKUP($A139,'5.전축_자재단가표'!$A$4:$P$156,2,FALSE)</f>
        <v>CARPET TILE</v>
      </c>
      <c r="C139" s="227">
        <f>VLOOKUP($A139,'5.전축_자재단가표'!$A$4:$P$156,3,FALSE)</f>
        <v>0</v>
      </c>
      <c r="D139" s="205" t="str">
        <f>VLOOKUP($A139,'5.전축_자재단가표'!$A$4:$P$156,4,FALSE)</f>
        <v>M2</v>
      </c>
      <c r="E139" s="231">
        <f>1*1.1</f>
        <v>1.1000000000000001</v>
      </c>
      <c r="F139" s="205">
        <f>VLOOKUP($A139,'5.전축_자재단가표'!$A$4:$P$156,6,FALSE)</f>
        <v>22500</v>
      </c>
      <c r="G139" s="205">
        <f>F139*E139</f>
        <v>24750.000000000004</v>
      </c>
      <c r="H139" s="205"/>
      <c r="I139" s="205"/>
      <c r="J139" s="205"/>
      <c r="K139" s="205"/>
      <c r="L139" s="206"/>
    </row>
    <row r="140" spans="1:30">
      <c r="A140" s="200"/>
      <c r="B140" s="208" t="s">
        <v>597</v>
      </c>
      <c r="C140" s="227"/>
      <c r="D140" s="205" t="s">
        <v>598</v>
      </c>
      <c r="E140" s="231">
        <v>5</v>
      </c>
      <c r="F140" s="205"/>
      <c r="G140" s="205">
        <f>SUM(G139:G139)*E140%</f>
        <v>1237.5000000000002</v>
      </c>
      <c r="H140" s="205"/>
      <c r="I140" s="205"/>
      <c r="J140" s="205"/>
      <c r="K140" s="205"/>
      <c r="L140" s="206"/>
    </row>
    <row r="141" spans="1:30">
      <c r="A141" s="200" t="s">
        <v>686</v>
      </c>
      <c r="B141" s="208" t="s">
        <v>706</v>
      </c>
      <c r="C141" s="227" t="str">
        <f>VLOOKUP($A141,'5.전축_자재단가표'!$A$4:$P$156,2,FALSE)</f>
        <v>내장공</v>
      </c>
      <c r="D141" s="205" t="s">
        <v>601</v>
      </c>
      <c r="E141" s="231">
        <v>5.1999999999999998E-2</v>
      </c>
      <c r="F141" s="205"/>
      <c r="G141" s="205"/>
      <c r="H141" s="205">
        <f>VLOOKUP($A141,'5.전축_자재단가표'!$A$4:$P$156,6,FALSE)</f>
        <v>116367</v>
      </c>
      <c r="I141" s="203">
        <f>H141*E141</f>
        <v>6051.0839999999998</v>
      </c>
      <c r="J141" s="205"/>
      <c r="K141" s="205"/>
      <c r="L141" s="206" t="s">
        <v>707</v>
      </c>
    </row>
    <row r="142" spans="1:30">
      <c r="A142" s="200" t="s">
        <v>579</v>
      </c>
      <c r="B142" s="208" t="s">
        <v>706</v>
      </c>
      <c r="C142" s="227" t="str">
        <f>VLOOKUP($A142,'5.전축_자재단가표'!$A$4:$P$156,2,FALSE)</f>
        <v>보통인부</v>
      </c>
      <c r="D142" s="205" t="s">
        <v>601</v>
      </c>
      <c r="E142" s="231">
        <v>0.02</v>
      </c>
      <c r="F142" s="205"/>
      <c r="G142" s="205"/>
      <c r="H142" s="205">
        <f>VLOOKUP($A142,'5.전축_자재단가표'!$A$4:$P$156,6,FALSE)</f>
        <v>81443</v>
      </c>
      <c r="I142" s="203">
        <f>H142*E142</f>
        <v>1628.8600000000001</v>
      </c>
      <c r="J142" s="205"/>
      <c r="K142" s="205"/>
      <c r="L142" s="206" t="s">
        <v>707</v>
      </c>
    </row>
    <row r="143" spans="1:30">
      <c r="A143" s="200"/>
      <c r="B143" s="208" t="s">
        <v>603</v>
      </c>
      <c r="C143" s="227"/>
      <c r="D143" s="205" t="s">
        <v>598</v>
      </c>
      <c r="E143" s="231">
        <v>3</v>
      </c>
      <c r="F143" s="205"/>
      <c r="G143" s="205"/>
      <c r="H143" s="205"/>
      <c r="I143" s="203">
        <f>SUM(I141:I142)*E143%</f>
        <v>230.39831999999998</v>
      </c>
      <c r="J143" s="205"/>
      <c r="K143" s="205"/>
      <c r="L143" s="206"/>
    </row>
    <row r="144" spans="1:30">
      <c r="A144" s="200"/>
      <c r="B144" s="208"/>
      <c r="C144" s="227"/>
      <c r="D144" s="205"/>
      <c r="E144" s="231"/>
      <c r="F144" s="205"/>
      <c r="G144" s="205"/>
      <c r="H144" s="205"/>
      <c r="I144" s="205"/>
      <c r="J144" s="205"/>
      <c r="K144" s="205"/>
      <c r="L144" s="206"/>
    </row>
    <row r="145" spans="1:30" s="187" customFormat="1">
      <c r="A145" s="232" t="s">
        <v>708</v>
      </c>
      <c r="B145" s="233" t="s">
        <v>709</v>
      </c>
      <c r="C145" s="234" t="s">
        <v>710</v>
      </c>
      <c r="D145" s="235" t="s">
        <v>578</v>
      </c>
      <c r="E145" s="236">
        <v>1</v>
      </c>
      <c r="F145" s="235"/>
      <c r="G145" s="235">
        <f>SUM(G146:G161)</f>
        <v>19987.090277777777</v>
      </c>
      <c r="H145" s="235"/>
      <c r="I145" s="235">
        <f>SUM(I146:I161)</f>
        <v>22296.58613</v>
      </c>
      <c r="J145" s="235"/>
      <c r="K145" s="235">
        <f>I145+G145</f>
        <v>42283.676407777777</v>
      </c>
      <c r="L145" s="237"/>
      <c r="M145" s="186"/>
      <c r="N145" s="186"/>
      <c r="O145" s="186"/>
      <c r="P145" s="186"/>
      <c r="Q145" s="186"/>
      <c r="R145" s="186"/>
      <c r="S145" s="186"/>
      <c r="T145" s="186"/>
      <c r="U145" s="186"/>
      <c r="V145" s="186"/>
      <c r="W145" s="186"/>
      <c r="X145" s="186"/>
      <c r="Y145" s="186"/>
      <c r="Z145" s="186"/>
      <c r="AA145" s="186"/>
      <c r="AB145" s="186"/>
      <c r="AC145" s="186"/>
      <c r="AD145" s="186"/>
    </row>
    <row r="146" spans="1:30">
      <c r="A146" s="200" t="s">
        <v>711</v>
      </c>
      <c r="B146" s="208" t="str">
        <f>VLOOKUP($A146,'5.전축_자재단가표'!$A$4:$P$156,2,FALSE)</f>
        <v>ANCHOR</v>
      </c>
      <c r="C146" s="227" t="str">
        <f>VLOOKUP($A146,'5.전축_자재단가표'!$A$4:$P$156,3,FALSE)</f>
        <v>10mm</v>
      </c>
      <c r="D146" s="205" t="str">
        <f>VLOOKUP($A146,'5.전축_자재단가표'!$A$4:$P$156,4,FALSE)</f>
        <v>EA</v>
      </c>
      <c r="E146" s="231">
        <v>1.3580246913580249</v>
      </c>
      <c r="F146" s="205">
        <f>VLOOKUP($A146,'5.전축_자재단가표'!$A$4:$P$156,6,FALSE)</f>
        <v>180</v>
      </c>
      <c r="G146" s="205">
        <f>F146*E146</f>
        <v>244.44444444444449</v>
      </c>
      <c r="H146" s="205"/>
      <c r="I146" s="205"/>
      <c r="J146" s="205"/>
      <c r="K146" s="205"/>
      <c r="L146" s="206"/>
    </row>
    <row r="147" spans="1:30">
      <c r="A147" s="200" t="s">
        <v>712</v>
      </c>
      <c r="B147" s="208" t="str">
        <f>VLOOKUP($A147,'5.전축_자재단가표'!$A$4:$P$156,2,FALSE)</f>
        <v>달대볼트</v>
      </c>
      <c r="C147" s="227" t="str">
        <f>VLOOKUP($A147,'5.전축_자재단가표'!$A$4:$P$156,3,FALSE)</f>
        <v>9mm L1000</v>
      </c>
      <c r="D147" s="205" t="str">
        <f>VLOOKUP($A147,'5.전축_자재단가표'!$A$4:$P$156,4,FALSE)</f>
        <v>EA</v>
      </c>
      <c r="E147" s="231">
        <v>1.3580246913580249</v>
      </c>
      <c r="F147" s="205">
        <f>VLOOKUP($A147,'5.전축_자재단가표'!$A$4:$P$156,6,FALSE)</f>
        <v>1160</v>
      </c>
      <c r="G147" s="205">
        <f t="shared" ref="G147:G156" si="0">F147*E147</f>
        <v>1575.308641975309</v>
      </c>
      <c r="H147" s="205"/>
      <c r="I147" s="205"/>
      <c r="J147" s="205"/>
      <c r="K147" s="205"/>
      <c r="L147" s="206"/>
    </row>
    <row r="148" spans="1:30">
      <c r="A148" s="200" t="s">
        <v>713</v>
      </c>
      <c r="B148" s="208" t="str">
        <f>VLOOKUP($A148,'5.전축_자재단가표'!$A$4:$P$156,2,FALSE)</f>
        <v>HANGER</v>
      </c>
      <c r="C148" s="227" t="str">
        <f>VLOOKUP($A148,'5.전축_자재단가표'!$A$4:$P$156,3,FALSE)</f>
        <v>H150</v>
      </c>
      <c r="D148" s="205" t="str">
        <f>VLOOKUP($A148,'5.전축_자재단가표'!$A$4:$P$156,4,FALSE)</f>
        <v>EA</v>
      </c>
      <c r="E148" s="231">
        <v>1.3580246913580249</v>
      </c>
      <c r="F148" s="205">
        <f>VLOOKUP($A148,'5.전축_자재단가표'!$A$4:$P$156,6,FALSE)</f>
        <v>105</v>
      </c>
      <c r="G148" s="205">
        <f t="shared" si="0"/>
        <v>142.59259259259261</v>
      </c>
      <c r="H148" s="205"/>
      <c r="I148" s="205"/>
      <c r="J148" s="205"/>
      <c r="K148" s="205"/>
      <c r="L148" s="206"/>
    </row>
    <row r="149" spans="1:30">
      <c r="A149" s="200" t="s">
        <v>714</v>
      </c>
      <c r="B149" s="208" t="str">
        <f>VLOOKUP($A149,'5.전축_자재단가표'!$A$4:$P$156,2,FALSE)</f>
        <v>HANGER PIN</v>
      </c>
      <c r="C149" s="227">
        <f>VLOOKUP($A149,'5.전축_자재단가표'!$A$4:$P$156,3,FALSE)</f>
        <v>0</v>
      </c>
      <c r="D149" s="205" t="str">
        <f>VLOOKUP($A149,'5.전축_자재단가표'!$A$4:$P$156,4,FALSE)</f>
        <v>EA</v>
      </c>
      <c r="E149" s="231">
        <v>1.3580246913580249</v>
      </c>
      <c r="F149" s="205">
        <f>VLOOKUP($A149,'5.전축_자재단가표'!$A$4:$P$156,6,FALSE)</f>
        <v>250</v>
      </c>
      <c r="G149" s="205">
        <f t="shared" si="0"/>
        <v>339.50617283950623</v>
      </c>
      <c r="H149" s="205"/>
      <c r="I149" s="205"/>
      <c r="J149" s="205"/>
      <c r="K149" s="205"/>
      <c r="L149" s="206"/>
    </row>
    <row r="150" spans="1:30">
      <c r="A150" s="200" t="s">
        <v>715</v>
      </c>
      <c r="B150" s="208" t="str">
        <f>VLOOKUP($A150,'5.전축_자재단가표'!$A$4:$P$156,2,FALSE)</f>
        <v>CARRYING CHANNEL</v>
      </c>
      <c r="C150" s="227" t="str">
        <f>VLOOKUP($A150,'5.전축_자재단가표'!$A$4:$P$156,3,FALSE)</f>
        <v>1.2T 38 X 12 @ 900</v>
      </c>
      <c r="D150" s="205" t="str">
        <f>VLOOKUP($A150,'5.전축_자재단가표'!$A$4:$P$156,4,FALSE)</f>
        <v>M</v>
      </c>
      <c r="E150" s="231">
        <v>1.2222222222222223</v>
      </c>
      <c r="F150" s="205">
        <f>VLOOKUP($A150,'5.전축_자재단가표'!$A$4:$P$156,6,FALSE)</f>
        <v>1250</v>
      </c>
      <c r="G150" s="205">
        <f t="shared" si="0"/>
        <v>1527.7777777777778</v>
      </c>
      <c r="H150" s="205"/>
      <c r="I150" s="205"/>
      <c r="J150" s="205"/>
      <c r="K150" s="205"/>
      <c r="L150" s="206"/>
    </row>
    <row r="151" spans="1:30">
      <c r="A151" s="200" t="s">
        <v>716</v>
      </c>
      <c r="B151" s="208" t="str">
        <f>VLOOKUP($A151,'5.전축_자재단가표'!$A$4:$P$156,2,FALSE)</f>
        <v>CARRYING CHANNEL(J)</v>
      </c>
      <c r="C151" s="227">
        <f>VLOOKUP($A151,'5.전축_자재단가표'!$A$4:$P$156,3,FALSE)</f>
        <v>0</v>
      </c>
      <c r="D151" s="205" t="str">
        <f>VLOOKUP($A151,'5.전축_자재단가표'!$A$4:$P$156,4,FALSE)</f>
        <v>EA</v>
      </c>
      <c r="E151" s="231">
        <v>0.25</v>
      </c>
      <c r="F151" s="205">
        <f>VLOOKUP($A151,'5.전축_자재단가표'!$A$4:$P$156,6,FALSE)</f>
        <v>60</v>
      </c>
      <c r="G151" s="205">
        <f t="shared" si="0"/>
        <v>15</v>
      </c>
      <c r="H151" s="205"/>
      <c r="I151" s="205"/>
      <c r="J151" s="205"/>
      <c r="K151" s="205"/>
      <c r="L151" s="206"/>
    </row>
    <row r="152" spans="1:30">
      <c r="A152" s="200" t="s">
        <v>717</v>
      </c>
      <c r="B152" s="208" t="str">
        <f>VLOOKUP($A152,'5.전축_자재단가표'!$A$4:$P$156,2,FALSE)</f>
        <v>MINOR CHANNEL</v>
      </c>
      <c r="C152" s="227" t="str">
        <f>VLOOKUP($A152,'5.전축_자재단가표'!$A$4:$P$156,3,FALSE)</f>
        <v>1.2T 19 X 10 @ 1800</v>
      </c>
      <c r="D152" s="205" t="str">
        <f>VLOOKUP($A152,'5.전축_자재단가표'!$A$4:$P$156,4,FALSE)</f>
        <v>M</v>
      </c>
      <c r="E152" s="231">
        <v>0.61111111111111116</v>
      </c>
      <c r="F152" s="205">
        <f>VLOOKUP($A152,'5.전축_자재단가표'!$A$4:$P$156,6,FALSE)</f>
        <v>780</v>
      </c>
      <c r="G152" s="205">
        <f t="shared" si="0"/>
        <v>476.66666666666669</v>
      </c>
      <c r="H152" s="205"/>
      <c r="I152" s="205"/>
      <c r="J152" s="205"/>
      <c r="K152" s="205"/>
      <c r="L152" s="206"/>
    </row>
    <row r="153" spans="1:30">
      <c r="A153" s="200" t="s">
        <v>718</v>
      </c>
      <c r="B153" s="208" t="str">
        <f>VLOOKUP($A153,'5.전축_자재단가표'!$A$4:$P$156,2,FALSE)</f>
        <v>MINOR CHANNEL CLIP</v>
      </c>
      <c r="C153" s="227" t="str">
        <f>VLOOKUP($A153,'5.전축_자재단가표'!$A$4:$P$156,3,FALSE)</f>
        <v>19형</v>
      </c>
      <c r="D153" s="205" t="str">
        <f>VLOOKUP($A153,'5.전축_자재단가표'!$A$4:$P$156,4,FALSE)</f>
        <v>EA</v>
      </c>
      <c r="E153" s="231">
        <v>0.67901234567901247</v>
      </c>
      <c r="F153" s="205">
        <f>VLOOKUP($A153,'5.전축_자재단가표'!$A$4:$P$156,6,FALSE)</f>
        <v>81</v>
      </c>
      <c r="G153" s="205">
        <f t="shared" si="0"/>
        <v>55.000000000000007</v>
      </c>
      <c r="H153" s="205"/>
      <c r="I153" s="205"/>
      <c r="J153" s="205"/>
      <c r="K153" s="205"/>
      <c r="L153" s="206"/>
    </row>
    <row r="154" spans="1:30">
      <c r="A154" s="200" t="s">
        <v>719</v>
      </c>
      <c r="B154" s="208" t="str">
        <f>VLOOKUP($A154,'5.전축_자재단가표'!$A$4:$P$156,2,FALSE)</f>
        <v>M-BAR</v>
      </c>
      <c r="C154" s="227" t="str">
        <f>VLOOKUP($A154,'5.전축_자재단가표'!$A$4:$P$156,3,FALSE)</f>
        <v>M-BAR @ 300</v>
      </c>
      <c r="D154" s="205" t="str">
        <f>VLOOKUP($A154,'5.전축_자재단가표'!$A$4:$P$156,4,FALSE)</f>
        <v>M</v>
      </c>
      <c r="E154" s="231">
        <v>3.666666666666667</v>
      </c>
      <c r="F154" s="205">
        <f>VLOOKUP($A154,'5.전축_자재단가표'!$A$4:$P$156,6,FALSE)</f>
        <v>800</v>
      </c>
      <c r="G154" s="205">
        <f t="shared" si="0"/>
        <v>2933.3333333333335</v>
      </c>
      <c r="H154" s="205"/>
      <c r="I154" s="205"/>
      <c r="J154" s="205"/>
      <c r="K154" s="205"/>
      <c r="L154" s="206"/>
    </row>
    <row r="155" spans="1:30">
      <c r="A155" s="200" t="s">
        <v>720</v>
      </c>
      <c r="B155" s="208" t="str">
        <f>VLOOKUP($A155,'5.전축_자재단가표'!$A$4:$P$156,2,FALSE)</f>
        <v>M-BAR (J)</v>
      </c>
      <c r="C155" s="227">
        <f>VLOOKUP($A155,'5.전축_자재단가표'!$A$4:$P$156,3,FALSE)</f>
        <v>0</v>
      </c>
      <c r="D155" s="205" t="str">
        <f>VLOOKUP($A155,'5.전축_자재단가표'!$A$4:$P$156,4,FALSE)</f>
        <v>EA</v>
      </c>
      <c r="E155" s="231">
        <v>0.91666666666666674</v>
      </c>
      <c r="F155" s="205">
        <f>VLOOKUP($A155,'5.전축_자재단가표'!$A$4:$P$156,6,FALSE)</f>
        <v>45</v>
      </c>
      <c r="G155" s="205">
        <f t="shared" si="0"/>
        <v>41.25</v>
      </c>
      <c r="H155" s="205"/>
      <c r="I155" s="205"/>
      <c r="J155" s="205"/>
      <c r="K155" s="205"/>
      <c r="L155" s="206"/>
    </row>
    <row r="156" spans="1:30">
      <c r="A156" s="200" t="s">
        <v>721</v>
      </c>
      <c r="B156" s="208" t="str">
        <f>VLOOKUP($A156,'5.전축_자재단가표'!$A$4:$P$156,2,FALSE)</f>
        <v>M-BAR CLIP</v>
      </c>
      <c r="C156" s="227">
        <f>VLOOKUP($A156,'5.전축_자재단가표'!$A$4:$P$156,3,FALSE)</f>
        <v>0</v>
      </c>
      <c r="D156" s="205" t="str">
        <f>VLOOKUP($A156,'5.전축_자재단가표'!$A$4:$P$156,4,FALSE)</f>
        <v>EA</v>
      </c>
      <c r="E156" s="231">
        <v>4.0740740740740753</v>
      </c>
      <c r="F156" s="205">
        <f>VLOOKUP($A156,'5.전축_자재단가표'!$A$4:$P$156,6,FALSE)</f>
        <v>35</v>
      </c>
      <c r="G156" s="205">
        <f t="shared" si="0"/>
        <v>142.59259259259264</v>
      </c>
      <c r="H156" s="205"/>
      <c r="I156" s="205"/>
      <c r="J156" s="205"/>
      <c r="K156" s="205"/>
      <c r="L156" s="206"/>
    </row>
    <row r="157" spans="1:30">
      <c r="A157" s="200" t="s">
        <v>645</v>
      </c>
      <c r="B157" s="208" t="str">
        <f>VLOOKUP($A157,'5.전축_자재단가표'!$A$4:$P$156,2,FALSE)</f>
        <v>석고보드</v>
      </c>
      <c r="C157" s="227" t="str">
        <f>VLOOKUP($A157,'5.전축_자재단가표'!$A$4:$P$156,3,FALSE)</f>
        <v>3 X 6 X 12.5T</v>
      </c>
      <c r="D157" s="205" t="str">
        <f>VLOOKUP($A157,'5.전축_자재단가표'!$A$4:$P$156,4,FALSE)</f>
        <v>M2</v>
      </c>
      <c r="E157" s="231">
        <v>1.1000000000000001</v>
      </c>
      <c r="F157" s="205">
        <f>VLOOKUP($A157,'5.전축_자재단가표'!$A$4:$P$156,6,FALSE)</f>
        <v>2592.5925925925926</v>
      </c>
      <c r="G157" s="205">
        <f>F157*E157</f>
        <v>2851.8518518518522</v>
      </c>
      <c r="H157" s="205"/>
      <c r="I157" s="205"/>
      <c r="J157" s="205"/>
      <c r="K157" s="205"/>
      <c r="L157" s="206"/>
    </row>
    <row r="158" spans="1:30">
      <c r="A158" s="200" t="s">
        <v>722</v>
      </c>
      <c r="B158" s="208" t="str">
        <f>VLOOKUP($A158,'5.전축_자재단가표'!$A$4:$P$156,2,FALSE)</f>
        <v>흡음텍스</v>
      </c>
      <c r="C158" s="227" t="str">
        <f>VLOOKUP($A158,'5.전축_자재단가표'!$A$4:$P$156,3,FALSE)</f>
        <v>300 X 600 X 12T</v>
      </c>
      <c r="D158" s="205" t="str">
        <f>VLOOKUP($A158,'5.전축_자재단가표'!$A$4:$P$156,4,FALSE)</f>
        <v>M2</v>
      </c>
      <c r="E158" s="231">
        <v>1.1000000000000001</v>
      </c>
      <c r="F158" s="205">
        <f>VLOOKUP($A158,'5.전축_자재단가표'!$A$4:$P$156,6,FALSE)</f>
        <v>7900</v>
      </c>
      <c r="G158" s="205">
        <f>F158*E158</f>
        <v>8690</v>
      </c>
      <c r="H158" s="205"/>
      <c r="I158" s="205"/>
      <c r="J158" s="205"/>
      <c r="K158" s="205"/>
      <c r="L158" s="206"/>
    </row>
    <row r="159" spans="1:30">
      <c r="A159" s="200"/>
      <c r="B159" s="208" t="s">
        <v>597</v>
      </c>
      <c r="C159" s="227"/>
      <c r="D159" s="205" t="s">
        <v>598</v>
      </c>
      <c r="E159" s="231">
        <v>5</v>
      </c>
      <c r="F159" s="205"/>
      <c r="G159" s="205">
        <f>SUM(G146:G158)*E159%</f>
        <v>951.7662037037037</v>
      </c>
      <c r="H159" s="205"/>
      <c r="I159" s="205"/>
      <c r="J159" s="205"/>
      <c r="K159" s="205"/>
      <c r="L159" s="206"/>
    </row>
    <row r="160" spans="1:30">
      <c r="A160" s="200" t="s">
        <v>723</v>
      </c>
      <c r="B160" s="208" t="s">
        <v>724</v>
      </c>
      <c r="C160" s="227" t="s">
        <v>725</v>
      </c>
      <c r="D160" s="205" t="s">
        <v>601</v>
      </c>
      <c r="E160" s="231">
        <v>0.221</v>
      </c>
      <c r="F160" s="205"/>
      <c r="G160" s="205"/>
      <c r="H160" s="205">
        <f>VLOOKUP($A160,'5.전축_자재단가표'!$A$4:$P$156,6,FALSE)</f>
        <v>97951</v>
      </c>
      <c r="I160" s="203">
        <f>H160*E160</f>
        <v>21647.170999999998</v>
      </c>
      <c r="J160" s="205"/>
      <c r="K160" s="205"/>
      <c r="L160" s="206" t="s">
        <v>726</v>
      </c>
    </row>
    <row r="161" spans="1:30">
      <c r="A161" s="200"/>
      <c r="B161" s="208" t="s">
        <v>603</v>
      </c>
      <c r="C161" s="227"/>
      <c r="D161" s="205" t="s">
        <v>598</v>
      </c>
      <c r="E161" s="231">
        <v>3</v>
      </c>
      <c r="F161" s="205"/>
      <c r="G161" s="205"/>
      <c r="H161" s="205"/>
      <c r="I161" s="205">
        <f>SUM(I160:I160)*E161%</f>
        <v>649.41512999999998</v>
      </c>
      <c r="J161" s="205"/>
      <c r="K161" s="205"/>
      <c r="L161" s="206"/>
    </row>
    <row r="162" spans="1:30">
      <c r="A162" s="200"/>
      <c r="B162" s="208"/>
      <c r="C162" s="227"/>
      <c r="D162" s="205"/>
      <c r="E162" s="231"/>
      <c r="F162" s="205"/>
      <c r="G162" s="205"/>
      <c r="H162" s="205"/>
      <c r="I162" s="205"/>
      <c r="J162" s="205"/>
      <c r="K162" s="205"/>
      <c r="L162" s="206"/>
    </row>
    <row r="163" spans="1:30" s="187" customFormat="1">
      <c r="A163" s="232" t="s">
        <v>727</v>
      </c>
      <c r="B163" s="233" t="s">
        <v>728</v>
      </c>
      <c r="C163" s="234" t="s">
        <v>729</v>
      </c>
      <c r="D163" s="235" t="s">
        <v>634</v>
      </c>
      <c r="E163" s="236">
        <v>1</v>
      </c>
      <c r="F163" s="235"/>
      <c r="G163" s="235">
        <f>SUM(G164:G174)</f>
        <v>69190.916666666672</v>
      </c>
      <c r="H163" s="235"/>
      <c r="I163" s="235">
        <f>SUM(I164:I174)</f>
        <v>23674.343999999997</v>
      </c>
      <c r="J163" s="235"/>
      <c r="K163" s="235">
        <f>I163+G163</f>
        <v>92865.260666666669</v>
      </c>
      <c r="L163" s="237"/>
      <c r="M163" s="186"/>
      <c r="N163" s="186"/>
      <c r="O163" s="186"/>
      <c r="P163" s="186"/>
      <c r="Q163" s="186"/>
      <c r="R163" s="186"/>
      <c r="S163" s="186"/>
      <c r="T163" s="186"/>
      <c r="U163" s="186"/>
      <c r="V163" s="186"/>
      <c r="W163" s="186"/>
      <c r="X163" s="186"/>
      <c r="Y163" s="186"/>
      <c r="Z163" s="186"/>
      <c r="AA163" s="186"/>
      <c r="AB163" s="186"/>
      <c r="AC163" s="186"/>
      <c r="AD163" s="186"/>
    </row>
    <row r="164" spans="1:30">
      <c r="A164" s="200" t="s">
        <v>730</v>
      </c>
      <c r="B164" s="208" t="str">
        <f>VLOOKUP($A164,'5.전축_자재단가표'!$A$4:$P$156,2,FALSE)</f>
        <v>압축흡음보드</v>
      </c>
      <c r="C164" s="227" t="str">
        <f>VLOOKUP($A164,'5.전축_자재단가표'!$A$4:$P$156,3,FALSE)</f>
        <v>4 X 8 X 9T</v>
      </c>
      <c r="D164" s="205" t="str">
        <f>VLOOKUP($A164,'5.전축_자재단가표'!$A$4:$P$156,4,FALSE)</f>
        <v>M2</v>
      </c>
      <c r="E164" s="231">
        <f>1*1.1</f>
        <v>1.1000000000000001</v>
      </c>
      <c r="F164" s="205">
        <f>VLOOKUP($A164,'5.전축_자재단가표'!$A$4:$P$156,6,FALSE)</f>
        <v>23900</v>
      </c>
      <c r="G164" s="205">
        <f t="shared" ref="G164:G169" si="1">F164*E164</f>
        <v>26290.000000000004</v>
      </c>
      <c r="H164" s="205"/>
      <c r="I164" s="205"/>
      <c r="J164" s="205"/>
      <c r="K164" s="205"/>
      <c r="L164" s="206"/>
    </row>
    <row r="165" spans="1:30">
      <c r="A165" s="200" t="s">
        <v>731</v>
      </c>
      <c r="B165" s="208" t="str">
        <f>VLOOKUP($A165,'5.전축_자재단가표'!$A$4:$P$156,2,FALSE)</f>
        <v>FABRIC</v>
      </c>
      <c r="C165" s="227">
        <f>VLOOKUP($A165,'5.전축_자재단가표'!$A$4:$P$156,3,FALSE)</f>
        <v>0</v>
      </c>
      <c r="D165" s="205" t="str">
        <f>VLOOKUP($A165,'5.전축_자재단가표'!$A$4:$P$156,4,FALSE)</f>
        <v>M</v>
      </c>
      <c r="E165" s="231">
        <v>1.3</v>
      </c>
      <c r="F165" s="205">
        <f>VLOOKUP($A165,'5.전축_자재단가표'!$A$4:$P$156,6,FALSE)</f>
        <v>13200</v>
      </c>
      <c r="G165" s="205">
        <f t="shared" si="1"/>
        <v>17160</v>
      </c>
      <c r="H165" s="205"/>
      <c r="I165" s="205"/>
      <c r="J165" s="205"/>
      <c r="K165" s="205"/>
      <c r="L165" s="206"/>
    </row>
    <row r="166" spans="1:30">
      <c r="A166" s="200" t="s">
        <v>732</v>
      </c>
      <c r="B166" s="208" t="str">
        <f>VLOOKUP($A166,'5.전축_자재단가표'!$A$4:$P$156,2,FALSE)</f>
        <v>M.D.F</v>
      </c>
      <c r="C166" s="227" t="str">
        <f>VLOOKUP($A166,'5.전축_자재단가표'!$A$4:$P$156,3,FALSE)</f>
        <v>4 X 8 X 25T</v>
      </c>
      <c r="D166" s="205" t="str">
        <f>VLOOKUP($A166,'5.전축_자재단가표'!$A$4:$P$156,4,FALSE)</f>
        <v>M2</v>
      </c>
      <c r="E166" s="231">
        <f>0.8*1.1*1</f>
        <v>0.88000000000000012</v>
      </c>
      <c r="F166" s="205">
        <f>VLOOKUP($A166,'5.전축_자재단가표'!$A$4:$P$156,6,FALSE)</f>
        <v>12500</v>
      </c>
      <c r="G166" s="205">
        <f t="shared" si="1"/>
        <v>11000.000000000002</v>
      </c>
      <c r="H166" s="205"/>
      <c r="I166" s="205"/>
      <c r="J166" s="205"/>
      <c r="K166" s="205"/>
      <c r="L166" s="206"/>
    </row>
    <row r="167" spans="1:30">
      <c r="A167" s="200" t="s">
        <v>693</v>
      </c>
      <c r="B167" s="208" t="str">
        <f>VLOOKUP($A167,'5.전축_자재단가표'!$A$4:$P$156,2,FALSE)</f>
        <v>M.D.F</v>
      </c>
      <c r="C167" s="227" t="str">
        <f>VLOOKUP($A167,'5.전축_자재단가표'!$A$4:$P$156,3,FALSE)</f>
        <v>4 X 8 X 12T</v>
      </c>
      <c r="D167" s="205" t="str">
        <f>VLOOKUP($A167,'5.전축_자재단가표'!$A$4:$P$156,4,FALSE)</f>
        <v>M2</v>
      </c>
      <c r="E167" s="231">
        <f>0.2*1.1</f>
        <v>0.22000000000000003</v>
      </c>
      <c r="F167" s="205">
        <f>VLOOKUP($A167,'5.전축_자재단가표'!$A$4:$P$156,6,FALSE)</f>
        <v>5277.7777777777783</v>
      </c>
      <c r="G167" s="205">
        <f t="shared" si="1"/>
        <v>1161.1111111111113</v>
      </c>
      <c r="H167" s="205"/>
      <c r="I167" s="205"/>
      <c r="J167" s="205"/>
      <c r="K167" s="205"/>
      <c r="L167" s="206"/>
    </row>
    <row r="168" spans="1:30">
      <c r="A168" s="200" t="s">
        <v>733</v>
      </c>
      <c r="B168" s="208" t="str">
        <f>VLOOKUP($A168,'5.전축_자재단가표'!$A$4:$P$156,2,FALSE)</f>
        <v>POLYESTER</v>
      </c>
      <c r="C168" s="227" t="str">
        <f>VLOOKUP($A168,'5.전축_자재단가표'!$A$4:$P$156,3,FALSE)</f>
        <v>32K 25T</v>
      </c>
      <c r="D168" s="205" t="str">
        <f>VLOOKUP($A168,'5.전축_자재단가표'!$A$4:$P$156,4,FALSE)</f>
        <v>M2</v>
      </c>
      <c r="E168" s="231">
        <f>1*1.1</f>
        <v>1.1000000000000001</v>
      </c>
      <c r="F168" s="205">
        <f>VLOOKUP($A168,'5.전축_자재단가표'!$A$4:$P$156,6,FALSE)</f>
        <v>4400</v>
      </c>
      <c r="G168" s="205">
        <f t="shared" si="1"/>
        <v>4840</v>
      </c>
      <c r="H168" s="205"/>
      <c r="I168" s="205"/>
      <c r="J168" s="205"/>
      <c r="K168" s="205"/>
      <c r="L168" s="206"/>
    </row>
    <row r="169" spans="1:30">
      <c r="A169" s="200" t="s">
        <v>694</v>
      </c>
      <c r="B169" s="208" t="str">
        <f>VLOOKUP($A169,'5.전축_자재단가표'!$A$4:$P$156,2,FALSE)</f>
        <v>INTERIOR FILM</v>
      </c>
      <c r="C169" s="227">
        <f>VLOOKUP($A169,'5.전축_자재단가표'!$A$4:$P$156,3,FALSE)</f>
        <v>0</v>
      </c>
      <c r="D169" s="205" t="str">
        <f>VLOOKUP($A169,'5.전축_자재단가표'!$A$4:$P$156,4,FALSE)</f>
        <v>M2</v>
      </c>
      <c r="E169" s="231">
        <f>0.1*1.1*1.1</f>
        <v>0.12100000000000002</v>
      </c>
      <c r="F169" s="205">
        <f>VLOOKUP($A169,'5.전축_자재단가표'!$A$4:$P$156,6,FALSE)</f>
        <v>45000</v>
      </c>
      <c r="G169" s="205">
        <f t="shared" si="1"/>
        <v>5445.0000000000009</v>
      </c>
      <c r="H169" s="205"/>
      <c r="I169" s="205"/>
      <c r="J169" s="205"/>
      <c r="K169" s="205"/>
      <c r="L169" s="206"/>
    </row>
    <row r="170" spans="1:30">
      <c r="A170" s="200"/>
      <c r="B170" s="208" t="s">
        <v>597</v>
      </c>
      <c r="C170" s="227"/>
      <c r="D170" s="205" t="s">
        <v>598</v>
      </c>
      <c r="E170" s="231">
        <v>5</v>
      </c>
      <c r="F170" s="205"/>
      <c r="G170" s="205">
        <f>SUM(G164:G169)*E170%</f>
        <v>3294.8055555555557</v>
      </c>
      <c r="H170" s="205"/>
      <c r="I170" s="205"/>
      <c r="J170" s="205"/>
      <c r="K170" s="205"/>
      <c r="L170" s="206"/>
    </row>
    <row r="171" spans="1:30">
      <c r="A171" s="200" t="s">
        <v>686</v>
      </c>
      <c r="B171" s="208" t="s">
        <v>699</v>
      </c>
      <c r="C171" s="227" t="str">
        <f>VLOOKUP($A171,'5.전축_자재단가표'!$A$4:$P$156,2,FALSE)</f>
        <v>내장공</v>
      </c>
      <c r="D171" s="205" t="s">
        <v>601</v>
      </c>
      <c r="E171" s="231">
        <f>3*0.01*(100/75)*2</f>
        <v>7.9999999999999988E-2</v>
      </c>
      <c r="F171" s="205"/>
      <c r="G171" s="205"/>
      <c r="H171" s="205">
        <f>VLOOKUP($A171,'5.전축_자재단가표'!$A$4:$P$156,6,FALSE)</f>
        <v>116367</v>
      </c>
      <c r="I171" s="203">
        <f>H171*E171</f>
        <v>9309.3599999999988</v>
      </c>
      <c r="J171" s="205"/>
      <c r="K171" s="205"/>
      <c r="L171" s="206" t="s">
        <v>700</v>
      </c>
    </row>
    <row r="172" spans="1:30">
      <c r="A172" s="200" t="s">
        <v>609</v>
      </c>
      <c r="B172" s="208" t="s">
        <v>673</v>
      </c>
      <c r="C172" s="227" t="str">
        <f>VLOOKUP($A172,'5.전축_자재단가표'!$A$4:$P$156,2,FALSE)</f>
        <v>건축목공</v>
      </c>
      <c r="D172" s="205" t="s">
        <v>601</v>
      </c>
      <c r="E172" s="231">
        <v>0.03</v>
      </c>
      <c r="F172" s="205"/>
      <c r="G172" s="205"/>
      <c r="H172" s="205">
        <f>VLOOKUP($A172,'5.전축_자재단가표'!$A$4:$P$156,6,FALSE)</f>
        <v>113962</v>
      </c>
      <c r="I172" s="203">
        <f>H172*E172</f>
        <v>3418.8599999999997</v>
      </c>
      <c r="J172" s="205"/>
      <c r="K172" s="205"/>
      <c r="L172" s="206" t="s">
        <v>659</v>
      </c>
    </row>
    <row r="173" spans="1:30">
      <c r="A173" s="200" t="s">
        <v>609</v>
      </c>
      <c r="B173" s="208" t="s">
        <v>734</v>
      </c>
      <c r="C173" s="227" t="str">
        <f>VLOOKUP($A173,'5.전축_자재단가표'!$A$4:$P$156,2,FALSE)</f>
        <v>건축목공</v>
      </c>
      <c r="D173" s="205" t="s">
        <v>601</v>
      </c>
      <c r="E173" s="231">
        <v>0.09</v>
      </c>
      <c r="F173" s="205"/>
      <c r="G173" s="205"/>
      <c r="H173" s="205">
        <f>VLOOKUP($A173,'5.전축_자재단가표'!$A$4:$P$156,6,FALSE)</f>
        <v>113962</v>
      </c>
      <c r="I173" s="203">
        <f>H173*E173</f>
        <v>10256.58</v>
      </c>
      <c r="J173" s="205"/>
      <c r="K173" s="205"/>
      <c r="L173" s="206" t="s">
        <v>735</v>
      </c>
    </row>
    <row r="174" spans="1:30">
      <c r="A174" s="200"/>
      <c r="B174" s="208" t="s">
        <v>603</v>
      </c>
      <c r="C174" s="227"/>
      <c r="D174" s="205" t="s">
        <v>598</v>
      </c>
      <c r="E174" s="231">
        <v>3</v>
      </c>
      <c r="F174" s="205"/>
      <c r="G174" s="205"/>
      <c r="H174" s="205"/>
      <c r="I174" s="203">
        <f>SUM(I171:I173)*E174%</f>
        <v>689.54399999999987</v>
      </c>
      <c r="J174" s="205"/>
      <c r="K174" s="205"/>
      <c r="L174" s="206"/>
    </row>
    <row r="175" spans="1:30">
      <c r="A175" s="200"/>
      <c r="B175" s="208"/>
      <c r="C175" s="227"/>
      <c r="D175" s="205"/>
      <c r="E175" s="231"/>
      <c r="F175" s="205"/>
      <c r="G175" s="205"/>
      <c r="H175" s="205"/>
      <c r="I175" s="205"/>
      <c r="J175" s="205"/>
      <c r="K175" s="205"/>
      <c r="L175" s="206"/>
    </row>
    <row r="176" spans="1:30" s="187" customFormat="1">
      <c r="A176" s="232" t="s">
        <v>736</v>
      </c>
      <c r="B176" s="233" t="s">
        <v>737</v>
      </c>
      <c r="C176" s="234" t="s">
        <v>697</v>
      </c>
      <c r="D176" s="235" t="s">
        <v>578</v>
      </c>
      <c r="E176" s="236">
        <v>1</v>
      </c>
      <c r="F176" s="235"/>
      <c r="G176" s="235">
        <f>SUM(G177:G185)</f>
        <v>81260.666666666686</v>
      </c>
      <c r="H176" s="235"/>
      <c r="I176" s="235">
        <f>SUM(I177:I185)</f>
        <v>25569.7088</v>
      </c>
      <c r="J176" s="235"/>
      <c r="K176" s="235">
        <f>I176+G176</f>
        <v>106830.37546666668</v>
      </c>
      <c r="L176" s="237"/>
      <c r="M176" s="186"/>
      <c r="N176" s="186"/>
      <c r="O176" s="186"/>
      <c r="P176" s="186"/>
      <c r="Q176" s="186"/>
      <c r="R176" s="186"/>
      <c r="S176" s="186"/>
      <c r="T176" s="186"/>
      <c r="U176" s="186"/>
      <c r="V176" s="186"/>
      <c r="W176" s="186"/>
      <c r="X176" s="186"/>
      <c r="Y176" s="186"/>
      <c r="Z176" s="186"/>
      <c r="AA176" s="186"/>
      <c r="AB176" s="186"/>
      <c r="AC176" s="186"/>
      <c r="AD176" s="186"/>
    </row>
    <row r="177" spans="1:30">
      <c r="A177" s="200" t="s">
        <v>698</v>
      </c>
      <c r="B177" s="208" t="str">
        <f>VLOOKUP($A177,'5.전축_자재단가표'!$A$4:$P$156,2,FALSE)</f>
        <v>LINE 타공판</v>
      </c>
      <c r="C177" s="227">
        <f>VLOOKUP($A177,'5.전축_자재단가표'!$A$4:$P$156,3,FALSE)</f>
        <v>0</v>
      </c>
      <c r="D177" s="205" t="str">
        <f>VLOOKUP($A177,'5.전축_자재단가표'!$A$4:$P$156,4,FALSE)</f>
        <v>M2</v>
      </c>
      <c r="E177" s="231">
        <f>1*1.1</f>
        <v>1.1000000000000001</v>
      </c>
      <c r="F177" s="205">
        <f>VLOOKUP($A177,'5.전축_자재단가표'!$A$4:$P$156,6,FALSE)</f>
        <v>50000</v>
      </c>
      <c r="G177" s="205">
        <f>F177*E177</f>
        <v>55000.000000000007</v>
      </c>
      <c r="H177" s="205"/>
      <c r="I177" s="205"/>
      <c r="J177" s="205"/>
      <c r="K177" s="205"/>
      <c r="L177" s="206"/>
    </row>
    <row r="178" spans="1:30">
      <c r="A178" s="200" t="s">
        <v>692</v>
      </c>
      <c r="B178" s="208" t="str">
        <f>VLOOKUP($A178,'5.전축_자재단가표'!$A$4:$P$156,2,FALSE)</f>
        <v>M.D.F</v>
      </c>
      <c r="C178" s="227" t="str">
        <f>VLOOKUP($A178,'5.전축_자재단가표'!$A$4:$P$156,3,FALSE)</f>
        <v>4 X 8 X 25T</v>
      </c>
      <c r="D178" s="205" t="str">
        <f>VLOOKUP($A178,'5.전축_자재단가표'!$A$4:$P$156,4,FALSE)</f>
        <v>M2</v>
      </c>
      <c r="E178" s="231">
        <f>0.4*1.1*1</f>
        <v>0.44000000000000006</v>
      </c>
      <c r="F178" s="205">
        <f>VLOOKUP($A178,'5.전축_자재단가표'!$A$4:$P$156,6,FALSE)</f>
        <v>12500</v>
      </c>
      <c r="G178" s="205">
        <f>F178*E178</f>
        <v>5500.0000000000009</v>
      </c>
      <c r="H178" s="205"/>
      <c r="I178" s="205"/>
      <c r="J178" s="205"/>
      <c r="K178" s="205"/>
      <c r="L178" s="206"/>
    </row>
    <row r="179" spans="1:30">
      <c r="A179" s="200" t="s">
        <v>693</v>
      </c>
      <c r="B179" s="208" t="str">
        <f>VLOOKUP($A179,'5.전축_자재단가표'!$A$4:$P$156,2,FALSE)</f>
        <v>M.D.F</v>
      </c>
      <c r="C179" s="227" t="str">
        <f>VLOOKUP($A179,'5.전축_자재단가표'!$A$4:$P$156,3,FALSE)</f>
        <v>4 X 8 X 12T</v>
      </c>
      <c r="D179" s="205" t="str">
        <f>VLOOKUP($A179,'5.전축_자재단가표'!$A$4:$P$156,4,FALSE)</f>
        <v>M2</v>
      </c>
      <c r="E179" s="231">
        <f>0.2*1.1</f>
        <v>0.22000000000000003</v>
      </c>
      <c r="F179" s="205">
        <f>VLOOKUP($A179,'5.전축_자재단가표'!$A$4:$P$156,6,FALSE)</f>
        <v>5277.7777777777783</v>
      </c>
      <c r="G179" s="205">
        <f>F179*E179</f>
        <v>1161.1111111111113</v>
      </c>
      <c r="H179" s="205"/>
      <c r="I179" s="205"/>
      <c r="J179" s="205"/>
      <c r="K179" s="205"/>
      <c r="L179" s="206"/>
    </row>
    <row r="180" spans="1:30">
      <c r="A180" s="200" t="s">
        <v>733</v>
      </c>
      <c r="B180" s="208" t="str">
        <f>VLOOKUP($A180,'5.전축_자재단가표'!$A$4:$P$156,2,FALSE)</f>
        <v>POLYESTER</v>
      </c>
      <c r="C180" s="227" t="str">
        <f>VLOOKUP($A180,'5.전축_자재단가표'!$A$4:$P$156,3,FALSE)</f>
        <v>32K 25T</v>
      </c>
      <c r="D180" s="205" t="str">
        <f>VLOOKUP($A180,'5.전축_자재단가표'!$A$4:$P$156,4,FALSE)</f>
        <v>M2</v>
      </c>
      <c r="E180" s="231">
        <f>1*1.1</f>
        <v>1.1000000000000001</v>
      </c>
      <c r="F180" s="205">
        <f>VLOOKUP($A180,'5.전축_자재단가표'!$A$4:$P$156,6,FALSE)</f>
        <v>4400</v>
      </c>
      <c r="G180" s="205">
        <f>F180*E180</f>
        <v>4840</v>
      </c>
      <c r="H180" s="205"/>
      <c r="I180" s="205"/>
      <c r="J180" s="205"/>
      <c r="K180" s="205"/>
      <c r="L180" s="206"/>
    </row>
    <row r="181" spans="1:30">
      <c r="A181" s="200" t="s">
        <v>694</v>
      </c>
      <c r="B181" s="208" t="str">
        <f>VLOOKUP($A181,'5.전축_자재단가표'!$A$4:$P$156,2,FALSE)</f>
        <v>INTERIOR FILM</v>
      </c>
      <c r="C181" s="227">
        <f>VLOOKUP($A181,'5.전축_자재단가표'!$A$4:$P$156,3,FALSE)</f>
        <v>0</v>
      </c>
      <c r="D181" s="205" t="str">
        <f>VLOOKUP($A181,'5.전축_자재단가표'!$A$4:$P$156,4,FALSE)</f>
        <v>M2</v>
      </c>
      <c r="E181" s="231">
        <f>0.2*1.1*1.1</f>
        <v>0.24200000000000005</v>
      </c>
      <c r="F181" s="205">
        <f>VLOOKUP($A181,'5.전축_자재단가표'!$A$4:$P$156,6,FALSE)</f>
        <v>45000</v>
      </c>
      <c r="G181" s="205">
        <f>F181*E181</f>
        <v>10890.000000000002</v>
      </c>
      <c r="H181" s="205"/>
      <c r="I181" s="205"/>
      <c r="J181" s="205"/>
      <c r="K181" s="205"/>
      <c r="L181" s="206"/>
    </row>
    <row r="182" spans="1:30">
      <c r="A182" s="200"/>
      <c r="B182" s="208" t="s">
        <v>597</v>
      </c>
      <c r="C182" s="227"/>
      <c r="D182" s="205" t="s">
        <v>598</v>
      </c>
      <c r="E182" s="231">
        <v>5</v>
      </c>
      <c r="F182" s="205"/>
      <c r="G182" s="205">
        <f>SUM(G177:G181)*E182%</f>
        <v>3869.5555555555566</v>
      </c>
      <c r="H182" s="205"/>
      <c r="I182" s="205"/>
      <c r="J182" s="205"/>
      <c r="K182" s="205"/>
      <c r="L182" s="206"/>
    </row>
    <row r="183" spans="1:30">
      <c r="A183" s="200" t="s">
        <v>686</v>
      </c>
      <c r="B183" s="208" t="s">
        <v>699</v>
      </c>
      <c r="C183" s="227" t="str">
        <f>VLOOKUP($A183,'5.전축_자재단가표'!$A$4:$P$156,2,FALSE)</f>
        <v>내장공</v>
      </c>
      <c r="D183" s="205" t="s">
        <v>601</v>
      </c>
      <c r="E183" s="231">
        <f>3*0.01*(100/75)*2</f>
        <v>7.9999999999999988E-2</v>
      </c>
      <c r="F183" s="205"/>
      <c r="G183" s="205"/>
      <c r="H183" s="205">
        <f>VLOOKUP($A183,'5.전축_자재단가표'!$A$4:$P$156,6,FALSE)</f>
        <v>116367</v>
      </c>
      <c r="I183" s="203">
        <f>H183*E183</f>
        <v>9309.3599999999988</v>
      </c>
      <c r="J183" s="205"/>
      <c r="K183" s="205"/>
      <c r="L183" s="206" t="s">
        <v>700</v>
      </c>
    </row>
    <row r="184" spans="1:30">
      <c r="A184" s="200" t="s">
        <v>686</v>
      </c>
      <c r="B184" s="208" t="s">
        <v>701</v>
      </c>
      <c r="C184" s="227" t="str">
        <f>VLOOKUP($A184,'5.전축_자재단가표'!$A$4:$P$156,2,FALSE)</f>
        <v>내장공</v>
      </c>
      <c r="D184" s="205" t="s">
        <v>601</v>
      </c>
      <c r="E184" s="231">
        <f>5*0.01*(200/75)</f>
        <v>0.13333333333333333</v>
      </c>
      <c r="F184" s="205"/>
      <c r="G184" s="205"/>
      <c r="H184" s="205">
        <f>VLOOKUP($A184,'5.전축_자재단가표'!$A$4:$P$156,6,FALSE)</f>
        <v>116367</v>
      </c>
      <c r="I184" s="203">
        <f>H184*E184</f>
        <v>15515.6</v>
      </c>
      <c r="J184" s="205"/>
      <c r="K184" s="205"/>
      <c r="L184" s="206" t="s">
        <v>700</v>
      </c>
    </row>
    <row r="185" spans="1:30">
      <c r="A185" s="200"/>
      <c r="B185" s="208" t="s">
        <v>603</v>
      </c>
      <c r="C185" s="227"/>
      <c r="D185" s="205" t="s">
        <v>598</v>
      </c>
      <c r="E185" s="231">
        <v>3</v>
      </c>
      <c r="F185" s="205"/>
      <c r="G185" s="205"/>
      <c r="H185" s="205"/>
      <c r="I185" s="203">
        <f>SUM(I183:I184)*E185%</f>
        <v>744.74879999999996</v>
      </c>
      <c r="J185" s="205"/>
      <c r="K185" s="205"/>
      <c r="L185" s="206"/>
    </row>
    <row r="186" spans="1:30">
      <c r="A186" s="200"/>
      <c r="B186" s="208"/>
      <c r="C186" s="227"/>
      <c r="D186" s="205"/>
      <c r="E186" s="231"/>
      <c r="F186" s="205"/>
      <c r="G186" s="205"/>
      <c r="H186" s="205"/>
      <c r="I186" s="205"/>
      <c r="J186" s="205"/>
      <c r="K186" s="205"/>
      <c r="L186" s="206"/>
    </row>
    <row r="187" spans="1:30" s="187" customFormat="1">
      <c r="A187" s="232" t="s">
        <v>738</v>
      </c>
      <c r="B187" s="233" t="s">
        <v>739</v>
      </c>
      <c r="C187" s="234" t="s">
        <v>740</v>
      </c>
      <c r="D187" s="235" t="s">
        <v>578</v>
      </c>
      <c r="E187" s="236">
        <v>1</v>
      </c>
      <c r="F187" s="235"/>
      <c r="G187" s="235">
        <f>SUM(G188)</f>
        <v>88000</v>
      </c>
      <c r="H187" s="235"/>
      <c r="I187" s="235">
        <f>SUM(I188)</f>
        <v>0</v>
      </c>
      <c r="J187" s="235"/>
      <c r="K187" s="235">
        <f>I187+G187</f>
        <v>88000</v>
      </c>
      <c r="L187" s="237"/>
      <c r="M187" s="186"/>
      <c r="N187" s="186"/>
      <c r="O187" s="186"/>
      <c r="P187" s="186"/>
      <c r="Q187" s="186"/>
      <c r="R187" s="186"/>
      <c r="S187" s="186"/>
      <c r="T187" s="186"/>
      <c r="U187" s="186"/>
      <c r="V187" s="186"/>
      <c r="W187" s="186"/>
      <c r="X187" s="186"/>
      <c r="Y187" s="186"/>
      <c r="Z187" s="186"/>
      <c r="AA187" s="186"/>
      <c r="AB187" s="186"/>
      <c r="AC187" s="186"/>
      <c r="AD187" s="186"/>
    </row>
    <row r="188" spans="1:30">
      <c r="A188" s="200" t="s">
        <v>741</v>
      </c>
      <c r="B188" s="208" t="str">
        <f>VLOOKUP($A188,'5.전축_자재단가표'!$A$4:$P$156,2,FALSE)</f>
        <v>ACCESS FLOOR</v>
      </c>
      <c r="C188" s="227" t="str">
        <f>VLOOKUP($A188,'5.전축_자재단가표'!$A$4:$P$156,3,FALSE)</f>
        <v>WOOD + LAMINATE</v>
      </c>
      <c r="D188" s="205" t="str">
        <f>VLOOKUP($A188,'5.전축_자재단가표'!$A$4:$P$156,4,FALSE)</f>
        <v>M2</v>
      </c>
      <c r="E188" s="231">
        <v>1</v>
      </c>
      <c r="F188" s="205">
        <f>VLOOKUP($A188,'5.전축_자재단가표'!$A$4:$P$156,6,FALSE)</f>
        <v>88000</v>
      </c>
      <c r="G188" s="205">
        <f>F188*E188</f>
        <v>88000</v>
      </c>
      <c r="H188" s="205"/>
      <c r="I188" s="205"/>
      <c r="J188" s="205"/>
      <c r="K188" s="205"/>
      <c r="L188" s="206"/>
    </row>
    <row r="189" spans="1:30">
      <c r="A189" s="200"/>
      <c r="B189" s="208"/>
      <c r="C189" s="227"/>
      <c r="D189" s="205"/>
      <c r="E189" s="231"/>
      <c r="F189" s="205"/>
      <c r="G189" s="205"/>
      <c r="H189" s="205"/>
      <c r="I189" s="205"/>
      <c r="J189" s="205"/>
      <c r="K189" s="205"/>
      <c r="L189" s="206"/>
    </row>
    <row r="190" spans="1:30" s="187" customFormat="1">
      <c r="A190" s="232" t="s">
        <v>742</v>
      </c>
      <c r="B190" s="233" t="s">
        <v>743</v>
      </c>
      <c r="C190" s="234" t="s">
        <v>744</v>
      </c>
      <c r="D190" s="235" t="s">
        <v>619</v>
      </c>
      <c r="E190" s="236">
        <v>1</v>
      </c>
      <c r="F190" s="235"/>
      <c r="G190" s="235">
        <f>SUM(G191:G201)</f>
        <v>2608489.4791666665</v>
      </c>
      <c r="H190" s="235"/>
      <c r="I190" s="235">
        <f>SUM(I191:I201)</f>
        <v>271663.77907871996</v>
      </c>
      <c r="J190" s="235"/>
      <c r="K190" s="235">
        <f>I190+G190</f>
        <v>2880153.2582453866</v>
      </c>
      <c r="L190" s="237"/>
      <c r="M190" s="186"/>
      <c r="N190" s="186"/>
      <c r="O190" s="186"/>
      <c r="P190" s="186"/>
      <c r="Q190" s="186"/>
      <c r="R190" s="186"/>
      <c r="S190" s="186"/>
      <c r="T190" s="186"/>
      <c r="U190" s="186"/>
      <c r="V190" s="186"/>
      <c r="W190" s="186"/>
      <c r="X190" s="186"/>
      <c r="Y190" s="186"/>
      <c r="Z190" s="186"/>
      <c r="AA190" s="186"/>
      <c r="AB190" s="186"/>
      <c r="AC190" s="186"/>
      <c r="AD190" s="186"/>
    </row>
    <row r="191" spans="1:30">
      <c r="A191" s="200" t="s">
        <v>711</v>
      </c>
      <c r="B191" s="208" t="str">
        <f>VLOOKUP($A191,'5.전축_자재단가표'!$A$4:$P$156,2,FALSE)</f>
        <v>ANCHOR</v>
      </c>
      <c r="C191" s="227" t="str">
        <f>VLOOKUP($A191,'5.전축_자재단가표'!$A$4:$P$156,3,FALSE)</f>
        <v>10mm</v>
      </c>
      <c r="D191" s="205" t="str">
        <f>VLOOKUP($A191,'5.전축_자재단가표'!$A$4:$P$156,4,FALSE)</f>
        <v>EA</v>
      </c>
      <c r="E191" s="231">
        <v>6</v>
      </c>
      <c r="F191" s="205">
        <f>VLOOKUP($A191,'5.전축_자재단가표'!$A$4:$P$156,6,FALSE)</f>
        <v>180</v>
      </c>
      <c r="G191" s="205">
        <f t="shared" ref="G191:G196" si="2">F191*E191</f>
        <v>1080</v>
      </c>
      <c r="H191" s="205"/>
      <c r="I191" s="205"/>
      <c r="J191" s="205"/>
      <c r="K191" s="205"/>
      <c r="L191" s="206"/>
    </row>
    <row r="192" spans="1:30">
      <c r="A192" s="200" t="s">
        <v>712</v>
      </c>
      <c r="B192" s="208" t="str">
        <f>VLOOKUP($A192,'5.전축_자재단가표'!$A$4:$P$156,2,FALSE)</f>
        <v>달대볼트</v>
      </c>
      <c r="C192" s="227" t="str">
        <f>VLOOKUP($A192,'5.전축_자재단가표'!$A$4:$P$156,3,FALSE)</f>
        <v>9mm L1000</v>
      </c>
      <c r="D192" s="205" t="str">
        <f>VLOOKUP($A192,'5.전축_자재단가표'!$A$4:$P$156,4,FALSE)</f>
        <v>EA</v>
      </c>
      <c r="E192" s="231">
        <v>8</v>
      </c>
      <c r="F192" s="205">
        <f>VLOOKUP($A192,'5.전축_자재단가표'!$A$4:$P$156,6,FALSE)</f>
        <v>1160</v>
      </c>
      <c r="G192" s="205">
        <f t="shared" si="2"/>
        <v>9280</v>
      </c>
      <c r="H192" s="205"/>
      <c r="I192" s="205"/>
      <c r="J192" s="205"/>
      <c r="K192" s="205"/>
      <c r="L192" s="206"/>
    </row>
    <row r="193" spans="1:30">
      <c r="A193" s="200" t="s">
        <v>745</v>
      </c>
      <c r="B193" s="208" t="str">
        <f>VLOOKUP($A193,'5.전축_자재단가표'!$A$4:$P$156,2,FALSE)</f>
        <v>방음문</v>
      </c>
      <c r="C193" s="227" t="str">
        <f>VLOOKUP($A193,'5.전축_자재단가표'!$A$4:$P$156,3,FALSE)</f>
        <v>W1050 X H2240</v>
      </c>
      <c r="D193" s="205" t="str">
        <f>VLOOKUP($A193,'5.전축_자재단가표'!$A$4:$P$156,4,FALSE)</f>
        <v>SET</v>
      </c>
      <c r="E193" s="231">
        <v>1</v>
      </c>
      <c r="F193" s="205">
        <f>VLOOKUP($A193,'5.전축_자재단가표'!$A$4:$P$156,6,FALSE)</f>
        <v>2268000</v>
      </c>
      <c r="G193" s="205">
        <f t="shared" si="2"/>
        <v>2268000</v>
      </c>
      <c r="H193" s="205"/>
      <c r="I193" s="205"/>
      <c r="J193" s="205"/>
      <c r="K193" s="205"/>
      <c r="L193" s="206"/>
    </row>
    <row r="194" spans="1:30">
      <c r="A194" s="200" t="s">
        <v>645</v>
      </c>
      <c r="B194" s="208" t="str">
        <f>VLOOKUP($A194,'5.전축_자재단가표'!$A$4:$P$156,2,FALSE)</f>
        <v>석고보드</v>
      </c>
      <c r="C194" s="227" t="str">
        <f>VLOOKUP($A194,'5.전축_자재단가표'!$A$4:$P$156,3,FALSE)</f>
        <v>3 X 6 X 12.5T</v>
      </c>
      <c r="D194" s="205" t="str">
        <f>VLOOKUP($A194,'5.전축_자재단가표'!$A$4:$P$156,4,FALSE)</f>
        <v>M2</v>
      </c>
      <c r="E194" s="231">
        <f>0.6*(2.24*2+1.05)*5</f>
        <v>16.59</v>
      </c>
      <c r="F194" s="205">
        <f>VLOOKUP($A194,'5.전축_자재단가표'!$A$4:$P$156,6,FALSE)</f>
        <v>2592.5925925925926</v>
      </c>
      <c r="G194" s="205">
        <f t="shared" si="2"/>
        <v>43011.111111111109</v>
      </c>
      <c r="H194" s="205"/>
      <c r="I194" s="205"/>
      <c r="J194" s="205"/>
      <c r="K194" s="205"/>
      <c r="L194" s="206"/>
    </row>
    <row r="195" spans="1:30">
      <c r="A195" s="200" t="s">
        <v>746</v>
      </c>
      <c r="B195" s="208" t="str">
        <f>VLOOKUP($A195,'5.전축_자재단가표'!$A$4:$P$156,2,FALSE)</f>
        <v>M.D.F</v>
      </c>
      <c r="C195" s="227" t="str">
        <f>VLOOKUP($A195,'5.전축_자재단가표'!$A$4:$P$156,3,FALSE)</f>
        <v>4 X 8 X 9T</v>
      </c>
      <c r="D195" s="205" t="str">
        <f>VLOOKUP($A195,'5.전축_자재단가표'!$A$4:$P$156,4,FALSE)</f>
        <v>M2</v>
      </c>
      <c r="E195" s="231">
        <f>0.6*(2.24*2+1.05)*1</f>
        <v>3.3180000000000001</v>
      </c>
      <c r="F195" s="205">
        <f>VLOOKUP($A195,'5.전축_자재단가표'!$A$4:$P$156,6,FALSE)</f>
        <v>4097.2222222222226</v>
      </c>
      <c r="G195" s="205">
        <f t="shared" si="2"/>
        <v>13594.583333333336</v>
      </c>
      <c r="H195" s="205"/>
      <c r="I195" s="205"/>
      <c r="J195" s="205"/>
      <c r="K195" s="205"/>
      <c r="L195" s="206"/>
    </row>
    <row r="196" spans="1:30">
      <c r="A196" s="200" t="s">
        <v>694</v>
      </c>
      <c r="B196" s="208" t="str">
        <f>VLOOKUP($A196,'5.전축_자재단가표'!$A$4:$P$156,2,FALSE)</f>
        <v>INTERIOR FILM</v>
      </c>
      <c r="C196" s="227">
        <f>VLOOKUP($A196,'5.전축_자재단가표'!$A$4:$P$156,3,FALSE)</f>
        <v>0</v>
      </c>
      <c r="D196" s="205" t="str">
        <f>VLOOKUP($A196,'5.전축_자재단가표'!$A$4:$P$156,4,FALSE)</f>
        <v>M2</v>
      </c>
      <c r="E196" s="231">
        <f>0.6*(2.24*2+1.05)*1</f>
        <v>3.3180000000000001</v>
      </c>
      <c r="F196" s="205">
        <f>VLOOKUP($A196,'5.전축_자재단가표'!$A$4:$P$156,6,FALSE)</f>
        <v>45000</v>
      </c>
      <c r="G196" s="205">
        <f t="shared" si="2"/>
        <v>149310</v>
      </c>
      <c r="H196" s="205"/>
      <c r="I196" s="205"/>
      <c r="J196" s="205"/>
      <c r="K196" s="205"/>
      <c r="L196" s="206"/>
    </row>
    <row r="197" spans="1:30">
      <c r="A197" s="200"/>
      <c r="B197" s="208" t="s">
        <v>597</v>
      </c>
      <c r="C197" s="227"/>
      <c r="D197" s="205" t="s">
        <v>598</v>
      </c>
      <c r="E197" s="231">
        <v>5</v>
      </c>
      <c r="F197" s="205"/>
      <c r="G197" s="205">
        <f>SUM(G191:G196)*E197%</f>
        <v>124213.78472222223</v>
      </c>
      <c r="H197" s="205"/>
      <c r="I197" s="205"/>
      <c r="J197" s="205"/>
      <c r="K197" s="205"/>
      <c r="L197" s="206"/>
    </row>
    <row r="198" spans="1:30">
      <c r="A198" s="200" t="s">
        <v>609</v>
      </c>
      <c r="B198" s="208" t="s">
        <v>747</v>
      </c>
      <c r="C198" s="227" t="str">
        <f>VLOOKUP($A198,'5.전축_자재단가표'!$A$4:$P$156,2,FALSE)</f>
        <v>건축목공</v>
      </c>
      <c r="D198" s="205" t="s">
        <v>601</v>
      </c>
      <c r="E198" s="231">
        <f>0.044*E194</f>
        <v>0.72995999999999994</v>
      </c>
      <c r="F198" s="205"/>
      <c r="G198" s="205"/>
      <c r="H198" s="205">
        <f>VLOOKUP($A198,'5.전축_자재단가표'!$A$4:$P$156,6,FALSE)</f>
        <v>113962</v>
      </c>
      <c r="I198" s="203">
        <f>H198*E198</f>
        <v>83187.701519999988</v>
      </c>
      <c r="J198" s="205"/>
      <c r="K198" s="205"/>
      <c r="L198" s="206" t="s">
        <v>748</v>
      </c>
    </row>
    <row r="199" spans="1:30">
      <c r="A199" s="200" t="s">
        <v>609</v>
      </c>
      <c r="B199" s="208" t="s">
        <v>749</v>
      </c>
      <c r="C199" s="227" t="str">
        <f>VLOOKUP($A199,'5.전축_자재단가표'!$A$4:$P$156,2,FALSE)</f>
        <v>건축목공</v>
      </c>
      <c r="D199" s="205" t="s">
        <v>601</v>
      </c>
      <c r="E199" s="231">
        <f>0.044*E195</f>
        <v>0.14599199999999998</v>
      </c>
      <c r="F199" s="205"/>
      <c r="G199" s="205"/>
      <c r="H199" s="205">
        <f>VLOOKUP($A199,'5.전축_자재단가표'!$A$4:$P$156,6,FALSE)</f>
        <v>113962</v>
      </c>
      <c r="I199" s="203">
        <f>H199*E199</f>
        <v>16637.540303999998</v>
      </c>
      <c r="J199" s="205"/>
      <c r="K199" s="205"/>
      <c r="L199" s="206" t="s">
        <v>748</v>
      </c>
    </row>
    <row r="200" spans="1:30">
      <c r="A200" s="200" t="s">
        <v>750</v>
      </c>
      <c r="B200" s="208" t="s">
        <v>751</v>
      </c>
      <c r="C200" s="227" t="str">
        <f>VLOOKUP($A200,'5.전축_자재단가표'!$A$4:$P$156,2,FALSE)</f>
        <v>창호공</v>
      </c>
      <c r="D200" s="205" t="s">
        <v>601</v>
      </c>
      <c r="E200" s="231">
        <v>1.4</v>
      </c>
      <c r="F200" s="205"/>
      <c r="G200" s="205"/>
      <c r="H200" s="205">
        <f>VLOOKUP($A200,'5.전축_자재단가표'!$A$4:$P$156,6,FALSE)</f>
        <v>117090</v>
      </c>
      <c r="I200" s="203">
        <f>H200*E200</f>
        <v>163926</v>
      </c>
      <c r="J200" s="205"/>
      <c r="K200" s="205"/>
      <c r="L200" s="206" t="s">
        <v>752</v>
      </c>
    </row>
    <row r="201" spans="1:30">
      <c r="A201" s="200"/>
      <c r="B201" s="208" t="s">
        <v>603</v>
      </c>
      <c r="C201" s="227"/>
      <c r="D201" s="205" t="s">
        <v>598</v>
      </c>
      <c r="E201" s="231">
        <v>3</v>
      </c>
      <c r="F201" s="205"/>
      <c r="G201" s="205"/>
      <c r="H201" s="205"/>
      <c r="I201" s="203">
        <f>SUM(I198:I200)*E201%</f>
        <v>7912.5372547199986</v>
      </c>
      <c r="J201" s="205"/>
      <c r="K201" s="205"/>
      <c r="L201" s="206"/>
    </row>
    <row r="202" spans="1:30">
      <c r="A202" s="200"/>
      <c r="B202" s="208"/>
      <c r="C202" s="227"/>
      <c r="D202" s="205"/>
      <c r="E202" s="231"/>
      <c r="F202" s="205"/>
      <c r="G202" s="205"/>
      <c r="H202" s="205"/>
      <c r="I202" s="205"/>
      <c r="J202" s="205"/>
      <c r="K202" s="205"/>
      <c r="L202" s="206"/>
    </row>
    <row r="203" spans="1:30" s="187" customFormat="1">
      <c r="A203" s="232" t="s">
        <v>753</v>
      </c>
      <c r="B203" s="233" t="s">
        <v>754</v>
      </c>
      <c r="C203" s="234" t="s">
        <v>755</v>
      </c>
      <c r="D203" s="235" t="s">
        <v>619</v>
      </c>
      <c r="E203" s="236">
        <v>1</v>
      </c>
      <c r="F203" s="235"/>
      <c r="G203" s="235">
        <f>SUM(G204:G215)</f>
        <v>1656850.3</v>
      </c>
      <c r="H203" s="235"/>
      <c r="I203" s="235">
        <f>SUM(I204:I215)</f>
        <v>544548.43688399997</v>
      </c>
      <c r="J203" s="235"/>
      <c r="K203" s="235">
        <f>I203+G203</f>
        <v>2201398.7368839998</v>
      </c>
      <c r="L203" s="237"/>
      <c r="M203" s="186"/>
      <c r="N203" s="186"/>
      <c r="O203" s="186"/>
      <c r="P203" s="186"/>
      <c r="Q203" s="186"/>
      <c r="R203" s="186"/>
      <c r="S203" s="186"/>
      <c r="T203" s="186"/>
      <c r="U203" s="186"/>
      <c r="V203" s="186"/>
      <c r="W203" s="186"/>
      <c r="X203" s="186"/>
      <c r="Y203" s="186"/>
      <c r="Z203" s="186"/>
      <c r="AA203" s="186"/>
      <c r="AB203" s="186"/>
      <c r="AC203" s="186"/>
      <c r="AD203" s="186"/>
    </row>
    <row r="204" spans="1:30">
      <c r="A204" s="200" t="s">
        <v>756</v>
      </c>
      <c r="B204" s="208" t="str">
        <f>VLOOKUP($A204,'5.전축_자재단가표'!$A$4:$P$156,2,FALSE)</f>
        <v>방음시창</v>
      </c>
      <c r="C204" s="227" t="str">
        <f>VLOOKUP($A204,'5.전축_자재단가표'!$A$4:$P$156,3,FALSE)</f>
        <v>W1800 X H1200</v>
      </c>
      <c r="D204" s="205" t="str">
        <f>VLOOKUP($A204,'5.전축_자재단가표'!$A$4:$P$156,4,FALSE)</f>
        <v>M2</v>
      </c>
      <c r="E204" s="231">
        <f>1.8*1.2</f>
        <v>2.16</v>
      </c>
      <c r="F204" s="205">
        <f>VLOOKUP($A204,'5.전축_자재단가표'!$A$4:$P$156,6,FALSE)</f>
        <v>550000</v>
      </c>
      <c r="G204" s="205">
        <f>F204*E204</f>
        <v>1188000</v>
      </c>
      <c r="H204" s="205"/>
      <c r="I204" s="205"/>
      <c r="J204" s="205"/>
      <c r="K204" s="205"/>
      <c r="L204" s="206"/>
    </row>
    <row r="205" spans="1:30">
      <c r="A205" s="200" t="s">
        <v>645</v>
      </c>
      <c r="B205" s="208" t="str">
        <f>VLOOKUP($A205,'5.전축_자재단가표'!$A$4:$P$156,2,FALSE)</f>
        <v>석고보드</v>
      </c>
      <c r="C205" s="227" t="str">
        <f>VLOOKUP($A205,'5.전축_자재단가표'!$A$4:$P$156,3,FALSE)</f>
        <v>3 X 6 X 12.5T</v>
      </c>
      <c r="D205" s="205" t="str">
        <f>VLOOKUP($A205,'5.전축_자재단가표'!$A$4:$P$156,4,FALSE)</f>
        <v>M2</v>
      </c>
      <c r="E205" s="231">
        <f>0.6*(1.8*2+1.2*2)*5</f>
        <v>18</v>
      </c>
      <c r="F205" s="205">
        <f>VLOOKUP($A205,'5.전축_자재단가표'!$A$4:$P$156,6,FALSE)</f>
        <v>2592.5925925925926</v>
      </c>
      <c r="G205" s="205">
        <f>F205*E205</f>
        <v>46666.666666666664</v>
      </c>
      <c r="H205" s="205"/>
      <c r="I205" s="205"/>
      <c r="J205" s="205"/>
      <c r="K205" s="205"/>
      <c r="L205" s="206"/>
    </row>
    <row r="206" spans="1:30">
      <c r="A206" s="200" t="s">
        <v>746</v>
      </c>
      <c r="B206" s="208" t="str">
        <f>VLOOKUP($A206,'5.전축_자재단가표'!$A$4:$P$156,2,FALSE)</f>
        <v>M.D.F</v>
      </c>
      <c r="C206" s="227" t="str">
        <f>VLOOKUP($A206,'5.전축_자재단가표'!$A$4:$P$156,3,FALSE)</f>
        <v>4 X 8 X 9T</v>
      </c>
      <c r="D206" s="205" t="str">
        <f>VLOOKUP($A206,'5.전축_자재단가표'!$A$4:$P$156,4,FALSE)</f>
        <v>M2</v>
      </c>
      <c r="E206" s="231">
        <f>0.6*(1.8*2+1.2*2)*1</f>
        <v>3.5999999999999996</v>
      </c>
      <c r="F206" s="205">
        <f>VLOOKUP($A206,'5.전축_자재단가표'!$A$4:$P$156,6,FALSE)</f>
        <v>4097.2222222222226</v>
      </c>
      <c r="G206" s="205">
        <f>F206*E206</f>
        <v>14750</v>
      </c>
      <c r="H206" s="205"/>
      <c r="I206" s="205"/>
      <c r="J206" s="205"/>
      <c r="K206" s="205"/>
      <c r="L206" s="206"/>
    </row>
    <row r="207" spans="1:30">
      <c r="A207" s="200" t="s">
        <v>694</v>
      </c>
      <c r="B207" s="208" t="str">
        <f>VLOOKUP($A207,'5.전축_자재단가표'!$A$4:$P$156,2,FALSE)</f>
        <v>INTERIOR FILM</v>
      </c>
      <c r="C207" s="227">
        <f>VLOOKUP($A207,'5.전축_자재단가표'!$A$4:$P$156,3,FALSE)</f>
        <v>0</v>
      </c>
      <c r="D207" s="205" t="str">
        <f>VLOOKUP($A207,'5.전축_자재단가표'!$A$4:$P$156,4,FALSE)</f>
        <v>M2</v>
      </c>
      <c r="E207" s="231">
        <f>0.6*(1.8*2+1.2*2)*1</f>
        <v>3.5999999999999996</v>
      </c>
      <c r="F207" s="205">
        <f>VLOOKUP($A207,'5.전축_자재단가표'!$A$4:$P$156,6,FALSE)</f>
        <v>45000</v>
      </c>
      <c r="G207" s="205">
        <f>F207*E207</f>
        <v>161999.99999999997</v>
      </c>
      <c r="H207" s="205"/>
      <c r="I207" s="205"/>
      <c r="J207" s="205"/>
      <c r="K207" s="205"/>
      <c r="L207" s="206"/>
    </row>
    <row r="208" spans="1:30">
      <c r="A208" s="200" t="s">
        <v>757</v>
      </c>
      <c r="B208" s="208" t="str">
        <f>VLOOKUP($A208,'5.전축_자재단가표'!$A$4:$P$156,2,FALSE)</f>
        <v>일반유리</v>
      </c>
      <c r="C208" s="227" t="str">
        <f>VLOOKUP($A208,'5.전축_자재단가표'!$A$4:$P$156,3,FALSE)</f>
        <v>10T</v>
      </c>
      <c r="D208" s="205" t="str">
        <f>VLOOKUP($A208,'5.전축_자재단가표'!$A$4:$P$156,4,FALSE)</f>
        <v>M2</v>
      </c>
      <c r="E208" s="231">
        <f>1.8*1.2*3</f>
        <v>6.48</v>
      </c>
      <c r="F208" s="205">
        <f>VLOOKUP($A208,'5.전축_자재단가표'!$A$4:$P$156,6,FALSE)</f>
        <v>25700</v>
      </c>
      <c r="G208" s="205">
        <f>F208*E208</f>
        <v>166536</v>
      </c>
      <c r="H208" s="205"/>
      <c r="I208" s="205"/>
      <c r="J208" s="205"/>
      <c r="K208" s="205"/>
      <c r="L208" s="206"/>
    </row>
    <row r="209" spans="1:30">
      <c r="A209" s="200"/>
      <c r="B209" s="208" t="s">
        <v>597</v>
      </c>
      <c r="C209" s="227"/>
      <c r="D209" s="205" t="s">
        <v>598</v>
      </c>
      <c r="E209" s="231">
        <v>5</v>
      </c>
      <c r="F209" s="205"/>
      <c r="G209" s="205">
        <f>SUM(G204:G208)*E209%</f>
        <v>78897.633333333346</v>
      </c>
      <c r="H209" s="205"/>
      <c r="I209" s="205"/>
      <c r="J209" s="205"/>
      <c r="K209" s="205"/>
      <c r="L209" s="206"/>
    </row>
    <row r="210" spans="1:30">
      <c r="A210" s="200" t="s">
        <v>609</v>
      </c>
      <c r="B210" s="208" t="s">
        <v>747</v>
      </c>
      <c r="C210" s="227" t="str">
        <f>VLOOKUP($A210,'5.전축_자재단가표'!$A$4:$P$156,2,FALSE)</f>
        <v>건축목공</v>
      </c>
      <c r="D210" s="205" t="s">
        <v>601</v>
      </c>
      <c r="E210" s="231">
        <f>0.044*E205</f>
        <v>0.79199999999999993</v>
      </c>
      <c r="F210" s="205"/>
      <c r="G210" s="205"/>
      <c r="H210" s="205">
        <f>VLOOKUP($A210,'5.전축_자재단가표'!$A$4:$P$156,6,FALSE)</f>
        <v>113962</v>
      </c>
      <c r="I210" s="203">
        <f>H210*E210</f>
        <v>90257.903999999995</v>
      </c>
      <c r="J210" s="205"/>
      <c r="K210" s="205"/>
      <c r="L210" s="206" t="s">
        <v>748</v>
      </c>
    </row>
    <row r="211" spans="1:30">
      <c r="A211" s="200" t="s">
        <v>609</v>
      </c>
      <c r="B211" s="208" t="s">
        <v>749</v>
      </c>
      <c r="C211" s="227" t="str">
        <f>VLOOKUP($A211,'5.전축_자재단가표'!$A$4:$P$156,2,FALSE)</f>
        <v>건축목공</v>
      </c>
      <c r="D211" s="205" t="s">
        <v>601</v>
      </c>
      <c r="E211" s="231">
        <f>0.044*E206</f>
        <v>0.15839999999999999</v>
      </c>
      <c r="F211" s="205"/>
      <c r="G211" s="205"/>
      <c r="H211" s="205">
        <f>VLOOKUP($A211,'5.전축_자재단가표'!$A$4:$P$156,6,FALSE)</f>
        <v>113962</v>
      </c>
      <c r="I211" s="203">
        <f>H211*E211</f>
        <v>18051.5808</v>
      </c>
      <c r="J211" s="205"/>
      <c r="K211" s="205"/>
      <c r="L211" s="206" t="s">
        <v>748</v>
      </c>
    </row>
    <row r="212" spans="1:30">
      <c r="A212" s="200" t="s">
        <v>750</v>
      </c>
      <c r="B212" s="208" t="s">
        <v>758</v>
      </c>
      <c r="C212" s="227" t="str">
        <f>VLOOKUP($A212,'5.전축_자재단가표'!$A$4:$P$156,2,FALSE)</f>
        <v>창호공</v>
      </c>
      <c r="D212" s="205" t="s">
        <v>601</v>
      </c>
      <c r="E212" s="231">
        <v>0.5</v>
      </c>
      <c r="F212" s="205"/>
      <c r="G212" s="205"/>
      <c r="H212" s="205">
        <f>VLOOKUP($A212,'5.전축_자재단가표'!$A$4:$P$156,6,FALSE)</f>
        <v>117090</v>
      </c>
      <c r="I212" s="203">
        <f>H212*E212</f>
        <v>58545</v>
      </c>
      <c r="J212" s="205"/>
      <c r="K212" s="205"/>
      <c r="L212" s="206" t="s">
        <v>752</v>
      </c>
    </row>
    <row r="213" spans="1:30">
      <c r="A213" s="200" t="s">
        <v>759</v>
      </c>
      <c r="B213" s="208" t="s">
        <v>760</v>
      </c>
      <c r="C213" s="227" t="str">
        <f>VLOOKUP($A213,'5.전축_자재단가표'!$A$4:$P$156,2,FALSE)</f>
        <v>유리공</v>
      </c>
      <c r="D213" s="205" t="s">
        <v>601</v>
      </c>
      <c r="E213" s="231">
        <f>0.055*3*E204</f>
        <v>0.35640000000000005</v>
      </c>
      <c r="F213" s="205"/>
      <c r="G213" s="205"/>
      <c r="H213" s="205">
        <f>VLOOKUP($A213,'5.전축_자재단가표'!$A$4:$P$156,6,FALSE)</f>
        <v>106359</v>
      </c>
      <c r="I213" s="203">
        <f>H213*E213</f>
        <v>37906.347600000008</v>
      </c>
      <c r="J213" s="205"/>
      <c r="K213" s="205"/>
      <c r="L213" s="206" t="s">
        <v>761</v>
      </c>
    </row>
    <row r="214" spans="1:30">
      <c r="A214" s="200" t="s">
        <v>759</v>
      </c>
      <c r="B214" s="208" t="s">
        <v>762</v>
      </c>
      <c r="C214" s="227" t="str">
        <f>VLOOKUP($A214,'5.전축_자재단가표'!$A$4:$P$156,2,FALSE)</f>
        <v>유리공</v>
      </c>
      <c r="D214" s="205" t="s">
        <v>601</v>
      </c>
      <c r="E214" s="231">
        <f>0.47*3*E204</f>
        <v>3.0455999999999999</v>
      </c>
      <c r="F214" s="205"/>
      <c r="G214" s="205"/>
      <c r="H214" s="205">
        <f>VLOOKUP($A214,'5.전축_자재단가표'!$A$4:$P$156,6,FALSE)</f>
        <v>106359</v>
      </c>
      <c r="I214" s="203">
        <f>H214*E214</f>
        <v>323926.97039999999</v>
      </c>
      <c r="J214" s="205"/>
      <c r="K214" s="205"/>
      <c r="L214" s="206" t="s">
        <v>763</v>
      </c>
    </row>
    <row r="215" spans="1:30">
      <c r="A215" s="200"/>
      <c r="B215" s="208" t="s">
        <v>603</v>
      </c>
      <c r="C215" s="227"/>
      <c r="D215" s="205" t="s">
        <v>598</v>
      </c>
      <c r="E215" s="231">
        <v>3</v>
      </c>
      <c r="F215" s="205"/>
      <c r="G215" s="205"/>
      <c r="H215" s="205"/>
      <c r="I215" s="203">
        <f>SUM(I210:I214)*E215%</f>
        <v>15860.634083999998</v>
      </c>
      <c r="J215" s="205"/>
      <c r="K215" s="205"/>
      <c r="L215" s="206"/>
    </row>
    <row r="216" spans="1:30">
      <c r="A216" s="200"/>
      <c r="B216" s="208"/>
      <c r="C216" s="227"/>
      <c r="D216" s="205"/>
      <c r="E216" s="231"/>
      <c r="F216" s="205"/>
      <c r="G216" s="205"/>
      <c r="H216" s="205"/>
      <c r="I216" s="205"/>
      <c r="J216" s="205"/>
      <c r="K216" s="205"/>
      <c r="L216" s="206"/>
    </row>
    <row r="217" spans="1:30" s="187" customFormat="1">
      <c r="A217" s="232" t="s">
        <v>764</v>
      </c>
      <c r="B217" s="233" t="s">
        <v>754</v>
      </c>
      <c r="C217" s="234" t="s">
        <v>765</v>
      </c>
      <c r="D217" s="235" t="s">
        <v>619</v>
      </c>
      <c r="E217" s="236">
        <v>1</v>
      </c>
      <c r="F217" s="235"/>
      <c r="G217" s="235">
        <f>SUM(G218:G229)</f>
        <v>1135845.2000000002</v>
      </c>
      <c r="H217" s="235"/>
      <c r="I217" s="235">
        <f>SUM(I218:I229)</f>
        <v>398007.24383519997</v>
      </c>
      <c r="J217" s="235"/>
      <c r="K217" s="235">
        <f>I217+G217</f>
        <v>1533852.4438352003</v>
      </c>
      <c r="L217" s="237"/>
      <c r="M217" s="186"/>
      <c r="N217" s="186"/>
      <c r="O217" s="186"/>
      <c r="P217" s="186"/>
      <c r="Q217" s="186"/>
      <c r="R217" s="186"/>
      <c r="S217" s="186"/>
      <c r="T217" s="186"/>
      <c r="U217" s="186"/>
      <c r="V217" s="186"/>
      <c r="W217" s="186"/>
      <c r="X217" s="186"/>
      <c r="Y217" s="186"/>
      <c r="Z217" s="186"/>
      <c r="AA217" s="186"/>
      <c r="AB217" s="186"/>
      <c r="AC217" s="186"/>
      <c r="AD217" s="186"/>
    </row>
    <row r="218" spans="1:30">
      <c r="A218" s="200" t="s">
        <v>766</v>
      </c>
      <c r="B218" s="208" t="str">
        <f>VLOOKUP($A218,'5.전축_자재단가표'!$A$4:$P$156,2,FALSE)</f>
        <v>방음시창</v>
      </c>
      <c r="C218" s="227" t="str">
        <f>VLOOKUP($A218,'5.전축_자재단가표'!$A$4:$P$156,3,FALSE)</f>
        <v>W1200 X H1200</v>
      </c>
      <c r="D218" s="205" t="str">
        <f>VLOOKUP($A218,'5.전축_자재단가표'!$A$4:$P$156,4,FALSE)</f>
        <v>M2</v>
      </c>
      <c r="E218" s="231">
        <f>1.2*1.2</f>
        <v>1.44</v>
      </c>
      <c r="F218" s="205">
        <f>VLOOKUP($A218,'5.전축_자재단가표'!$A$4:$P$156,6,FALSE)</f>
        <v>550000</v>
      </c>
      <c r="G218" s="205">
        <f>F218*E218</f>
        <v>792000</v>
      </c>
      <c r="H218" s="205"/>
      <c r="I218" s="205"/>
      <c r="J218" s="205"/>
      <c r="K218" s="205"/>
      <c r="L218" s="206"/>
    </row>
    <row r="219" spans="1:30">
      <c r="A219" s="200" t="s">
        <v>637</v>
      </c>
      <c r="B219" s="208" t="str">
        <f>VLOOKUP($A219,'5.전축_자재단가표'!$A$4:$P$156,2,FALSE)</f>
        <v>석고보드</v>
      </c>
      <c r="C219" s="227" t="str">
        <f>VLOOKUP($A219,'5.전축_자재단가표'!$A$4:$P$156,3,FALSE)</f>
        <v>3 X 6 X 12.5T</v>
      </c>
      <c r="D219" s="205" t="str">
        <f>VLOOKUP($A219,'5.전축_자재단가표'!$A$4:$P$156,4,FALSE)</f>
        <v>M2</v>
      </c>
      <c r="E219" s="231">
        <f>0.6*(1.2*2+1.2*2)*5</f>
        <v>14.399999999999999</v>
      </c>
      <c r="F219" s="205">
        <f>VLOOKUP($A219,'5.전축_자재단가표'!$A$4:$P$156,6,FALSE)</f>
        <v>2592.5925925925926</v>
      </c>
      <c r="G219" s="205">
        <f>F219*E219</f>
        <v>37333.333333333328</v>
      </c>
      <c r="H219" s="205"/>
      <c r="I219" s="205"/>
      <c r="J219" s="205"/>
      <c r="K219" s="205"/>
      <c r="L219" s="206"/>
    </row>
    <row r="220" spans="1:30">
      <c r="A220" s="200" t="s">
        <v>746</v>
      </c>
      <c r="B220" s="208" t="str">
        <f>VLOOKUP($A220,'5.전축_자재단가표'!$A$4:$P$156,2,FALSE)</f>
        <v>M.D.F</v>
      </c>
      <c r="C220" s="227" t="str">
        <f>VLOOKUP($A220,'5.전축_자재단가표'!$A$4:$P$156,3,FALSE)</f>
        <v>4 X 8 X 9T</v>
      </c>
      <c r="D220" s="205" t="str">
        <f>VLOOKUP($A220,'5.전축_자재단가표'!$A$4:$P$156,4,FALSE)</f>
        <v>M2</v>
      </c>
      <c r="E220" s="231">
        <f>0.6*(1.2*2+1.2*2)*1</f>
        <v>2.88</v>
      </c>
      <c r="F220" s="205">
        <f>VLOOKUP($A220,'5.전축_자재단가표'!$A$4:$P$156,6,FALSE)</f>
        <v>4097.2222222222226</v>
      </c>
      <c r="G220" s="205">
        <f>F220*E220</f>
        <v>11800</v>
      </c>
      <c r="H220" s="205"/>
      <c r="I220" s="205"/>
      <c r="J220" s="205"/>
      <c r="K220" s="205"/>
      <c r="L220" s="206"/>
    </row>
    <row r="221" spans="1:30">
      <c r="A221" s="200" t="s">
        <v>694</v>
      </c>
      <c r="B221" s="208" t="str">
        <f>VLOOKUP($A221,'5.전축_자재단가표'!$A$4:$P$156,2,FALSE)</f>
        <v>INTERIOR FILM</v>
      </c>
      <c r="C221" s="227">
        <f>VLOOKUP($A221,'5.전축_자재단가표'!$A$4:$P$156,3,FALSE)</f>
        <v>0</v>
      </c>
      <c r="D221" s="205" t="str">
        <f>VLOOKUP($A221,'5.전축_자재단가표'!$A$4:$P$156,4,FALSE)</f>
        <v>M2</v>
      </c>
      <c r="E221" s="231">
        <f>0.6*(1.2*2+1.2*2)*1</f>
        <v>2.88</v>
      </c>
      <c r="F221" s="205">
        <f>VLOOKUP($A221,'5.전축_자재단가표'!$A$4:$P$156,6,FALSE)</f>
        <v>45000</v>
      </c>
      <c r="G221" s="205">
        <f>F221*E221</f>
        <v>129600</v>
      </c>
      <c r="H221" s="205"/>
      <c r="I221" s="205"/>
      <c r="J221" s="205"/>
      <c r="K221" s="205"/>
      <c r="L221" s="206"/>
    </row>
    <row r="222" spans="1:30">
      <c r="A222" s="200" t="s">
        <v>757</v>
      </c>
      <c r="B222" s="208" t="str">
        <f>VLOOKUP($A222,'5.전축_자재단가표'!$A$4:$P$156,2,FALSE)</f>
        <v>일반유리</v>
      </c>
      <c r="C222" s="227" t="str">
        <f>VLOOKUP($A222,'5.전축_자재단가표'!$A$4:$P$156,3,FALSE)</f>
        <v>10T</v>
      </c>
      <c r="D222" s="205" t="str">
        <f>VLOOKUP($A222,'5.전축_자재단가표'!$A$4:$P$156,4,FALSE)</f>
        <v>M2</v>
      </c>
      <c r="E222" s="231">
        <f>1.2*1.2*3</f>
        <v>4.32</v>
      </c>
      <c r="F222" s="205">
        <f>VLOOKUP($A222,'5.전축_자재단가표'!$A$4:$P$156,6,FALSE)</f>
        <v>25700</v>
      </c>
      <c r="G222" s="205">
        <f>F222*E222</f>
        <v>111024.00000000001</v>
      </c>
      <c r="H222" s="205"/>
      <c r="I222" s="205"/>
      <c r="J222" s="205"/>
      <c r="K222" s="205"/>
      <c r="L222" s="206"/>
    </row>
    <row r="223" spans="1:30">
      <c r="A223" s="200"/>
      <c r="B223" s="208" t="s">
        <v>597</v>
      </c>
      <c r="C223" s="227"/>
      <c r="D223" s="205" t="s">
        <v>598</v>
      </c>
      <c r="E223" s="231">
        <v>5</v>
      </c>
      <c r="F223" s="205"/>
      <c r="G223" s="205">
        <f>SUM(G218:G222)*E223%</f>
        <v>54087.866666666676</v>
      </c>
      <c r="H223" s="205"/>
      <c r="I223" s="205"/>
      <c r="J223" s="205"/>
      <c r="K223" s="205"/>
      <c r="L223" s="206"/>
    </row>
    <row r="224" spans="1:30">
      <c r="A224" s="200" t="s">
        <v>675</v>
      </c>
      <c r="B224" s="208" t="s">
        <v>767</v>
      </c>
      <c r="C224" s="227" t="str">
        <f>VLOOKUP($A224,'5.전축_자재단가표'!$A$4:$P$156,2,FALSE)</f>
        <v>건축목공</v>
      </c>
      <c r="D224" s="205" t="s">
        <v>601</v>
      </c>
      <c r="E224" s="231">
        <f>0.044*E219</f>
        <v>0.63359999999999994</v>
      </c>
      <c r="F224" s="205"/>
      <c r="G224" s="205"/>
      <c r="H224" s="205">
        <f>VLOOKUP($A224,'5.전축_자재단가표'!$A$4:$P$156,6,FALSE)</f>
        <v>113962</v>
      </c>
      <c r="I224" s="203">
        <f>H224*E224</f>
        <v>72206.323199999999</v>
      </c>
      <c r="J224" s="205"/>
      <c r="K224" s="205"/>
      <c r="L224" s="206" t="s">
        <v>768</v>
      </c>
    </row>
    <row r="225" spans="1:30">
      <c r="A225" s="200" t="s">
        <v>588</v>
      </c>
      <c r="B225" s="208" t="s">
        <v>769</v>
      </c>
      <c r="C225" s="227" t="str">
        <f>VLOOKUP($A225,'5.전축_자재단가표'!$A$4:$P$156,2,FALSE)</f>
        <v>건축목공</v>
      </c>
      <c r="D225" s="205" t="s">
        <v>601</v>
      </c>
      <c r="E225" s="231">
        <f>0.044*E220</f>
        <v>0.12672</v>
      </c>
      <c r="F225" s="205"/>
      <c r="G225" s="205"/>
      <c r="H225" s="205">
        <f>VLOOKUP($A225,'5.전축_자재단가표'!$A$4:$P$156,6,FALSE)</f>
        <v>113962</v>
      </c>
      <c r="I225" s="203">
        <f>H225*E225</f>
        <v>14441.264639999999</v>
      </c>
      <c r="J225" s="205"/>
      <c r="K225" s="205"/>
      <c r="L225" s="206" t="s">
        <v>748</v>
      </c>
    </row>
    <row r="226" spans="1:30">
      <c r="A226" s="200" t="s">
        <v>750</v>
      </c>
      <c r="B226" s="208" t="s">
        <v>758</v>
      </c>
      <c r="C226" s="227" t="str">
        <f>VLOOKUP($A226,'5.전축_자재단가표'!$A$4:$P$156,2,FALSE)</f>
        <v>창호공</v>
      </c>
      <c r="D226" s="205" t="s">
        <v>601</v>
      </c>
      <c r="E226" s="231">
        <v>0.5</v>
      </c>
      <c r="F226" s="205"/>
      <c r="G226" s="205"/>
      <c r="H226" s="205">
        <f>VLOOKUP($A226,'5.전축_자재단가표'!$A$4:$P$156,6,FALSE)</f>
        <v>117090</v>
      </c>
      <c r="I226" s="203">
        <f>H226*E226</f>
        <v>58545</v>
      </c>
      <c r="J226" s="205"/>
      <c r="K226" s="205"/>
      <c r="L226" s="206" t="s">
        <v>752</v>
      </c>
    </row>
    <row r="227" spans="1:30">
      <c r="A227" s="200" t="s">
        <v>759</v>
      </c>
      <c r="B227" s="208" t="s">
        <v>760</v>
      </c>
      <c r="C227" s="227" t="str">
        <f>VLOOKUP($A227,'5.전축_자재단가표'!$A$4:$P$156,2,FALSE)</f>
        <v>유리공</v>
      </c>
      <c r="D227" s="205" t="s">
        <v>601</v>
      </c>
      <c r="E227" s="231">
        <f>0.055*3*E218</f>
        <v>0.23760000000000001</v>
      </c>
      <c r="F227" s="205"/>
      <c r="G227" s="205"/>
      <c r="H227" s="205">
        <f>VLOOKUP($A227,'5.전축_자재단가표'!$A$4:$P$156,6,FALSE)</f>
        <v>106359</v>
      </c>
      <c r="I227" s="203">
        <f>H227*E227</f>
        <v>25270.898400000002</v>
      </c>
      <c r="J227" s="205"/>
      <c r="K227" s="205"/>
      <c r="L227" s="206" t="s">
        <v>761</v>
      </c>
    </row>
    <row r="228" spans="1:30">
      <c r="A228" s="200" t="s">
        <v>759</v>
      </c>
      <c r="B228" s="208" t="s">
        <v>762</v>
      </c>
      <c r="C228" s="227" t="str">
        <f>VLOOKUP($A228,'5.전축_자재단가표'!$A$4:$P$156,2,FALSE)</f>
        <v>유리공</v>
      </c>
      <c r="D228" s="205" t="s">
        <v>601</v>
      </c>
      <c r="E228" s="231">
        <f>0.47*3*E218</f>
        <v>2.0303999999999998</v>
      </c>
      <c r="F228" s="205"/>
      <c r="G228" s="205"/>
      <c r="H228" s="205">
        <f>VLOOKUP($A228,'5.전축_자재단가표'!$A$4:$P$156,6,FALSE)</f>
        <v>106359</v>
      </c>
      <c r="I228" s="203">
        <f>H228*E228</f>
        <v>215951.31359999996</v>
      </c>
      <c r="J228" s="205"/>
      <c r="K228" s="205"/>
      <c r="L228" s="206" t="s">
        <v>763</v>
      </c>
    </row>
    <row r="229" spans="1:30">
      <c r="A229" s="200"/>
      <c r="B229" s="208" t="s">
        <v>603</v>
      </c>
      <c r="C229" s="227"/>
      <c r="D229" s="205" t="s">
        <v>598</v>
      </c>
      <c r="E229" s="231">
        <v>3</v>
      </c>
      <c r="F229" s="205"/>
      <c r="G229" s="205"/>
      <c r="H229" s="205"/>
      <c r="I229" s="203">
        <f>SUM(I224:I228)*E229%</f>
        <v>11592.443995199999</v>
      </c>
      <c r="J229" s="205"/>
      <c r="K229" s="205"/>
      <c r="L229" s="206"/>
    </row>
    <row r="230" spans="1:30">
      <c r="A230" s="200"/>
      <c r="B230" s="208"/>
      <c r="C230" s="227"/>
      <c r="D230" s="205"/>
      <c r="E230" s="231"/>
      <c r="F230" s="205"/>
      <c r="G230" s="205"/>
      <c r="H230" s="205"/>
      <c r="I230" s="203"/>
      <c r="J230" s="205"/>
      <c r="K230" s="205"/>
      <c r="L230" s="206"/>
    </row>
    <row r="231" spans="1:30" s="187" customFormat="1">
      <c r="A231" s="232" t="s">
        <v>770</v>
      </c>
      <c r="B231" s="233" t="s">
        <v>771</v>
      </c>
      <c r="C231" s="234" t="s">
        <v>772</v>
      </c>
      <c r="D231" s="235" t="s">
        <v>619</v>
      </c>
      <c r="E231" s="236">
        <v>1</v>
      </c>
      <c r="F231" s="235"/>
      <c r="G231" s="235">
        <f>SUM(G232:G241)</f>
        <v>236530.35</v>
      </c>
      <c r="H231" s="235"/>
      <c r="I231" s="235">
        <f>SUM(I232:I241)</f>
        <v>671348.64210479998</v>
      </c>
      <c r="J231" s="235"/>
      <c r="K231" s="235">
        <f>I231+G231</f>
        <v>907878.99210479995</v>
      </c>
      <c r="L231" s="237"/>
      <c r="M231" s="186"/>
      <c r="N231" s="186"/>
      <c r="O231" s="186"/>
      <c r="P231" s="186"/>
      <c r="Q231" s="186"/>
      <c r="R231" s="186"/>
      <c r="S231" s="186"/>
      <c r="T231" s="186"/>
      <c r="U231" s="186"/>
      <c r="V231" s="186"/>
      <c r="W231" s="186"/>
      <c r="X231" s="186"/>
      <c r="Y231" s="186"/>
      <c r="Z231" s="186"/>
      <c r="AA231" s="186"/>
      <c r="AB231" s="186"/>
      <c r="AC231" s="186"/>
      <c r="AD231" s="186"/>
    </row>
    <row r="232" spans="1:30">
      <c r="A232" s="200" t="s">
        <v>645</v>
      </c>
      <c r="B232" s="208" t="str">
        <f>VLOOKUP($A232,'5.전축_자재단가표'!$A$4:$P$156,2,FALSE)</f>
        <v>석고보드</v>
      </c>
      <c r="C232" s="227" t="str">
        <f>VLOOKUP($A232,'5.전축_자재단가표'!$A$4:$P$156,3,FALSE)</f>
        <v>3 X 6 X 12.5T</v>
      </c>
      <c r="D232" s="205" t="str">
        <f>VLOOKUP($A232,'5.전축_자재단가표'!$A$4:$P$156,4,FALSE)</f>
        <v>M2</v>
      </c>
      <c r="E232" s="231">
        <f>0.6*(1.5*2+1.2*2)*2</f>
        <v>6.48</v>
      </c>
      <c r="F232" s="205">
        <f>VLOOKUP($A232,'5.전축_자재단가표'!$A$4:$P$156,6,FALSE)</f>
        <v>2592.5925925925926</v>
      </c>
      <c r="G232" s="205">
        <f>F232*E232</f>
        <v>16800</v>
      </c>
      <c r="H232" s="205"/>
      <c r="I232" s="205"/>
      <c r="J232" s="205"/>
      <c r="K232" s="205"/>
      <c r="L232" s="206"/>
    </row>
    <row r="233" spans="1:30">
      <c r="A233" s="200" t="s">
        <v>746</v>
      </c>
      <c r="B233" s="208" t="str">
        <f>VLOOKUP($A233,'5.전축_자재단가표'!$A$4:$P$156,2,FALSE)</f>
        <v>M.D.F</v>
      </c>
      <c r="C233" s="227" t="str">
        <f>VLOOKUP($A233,'5.전축_자재단가표'!$A$4:$P$156,3,FALSE)</f>
        <v>4 X 8 X 9T</v>
      </c>
      <c r="D233" s="205" t="str">
        <f>VLOOKUP($A233,'5.전축_자재단가표'!$A$4:$P$156,4,FALSE)</f>
        <v>M2</v>
      </c>
      <c r="E233" s="231">
        <f>0.6*(1.5*2+1.2*2)*1</f>
        <v>3.24</v>
      </c>
      <c r="F233" s="205">
        <f>VLOOKUP($A233,'5.전축_자재단가표'!$A$4:$P$156,6,FALSE)</f>
        <v>4097.2222222222226</v>
      </c>
      <c r="G233" s="205">
        <f>F233*E233</f>
        <v>13275.000000000002</v>
      </c>
      <c r="H233" s="205"/>
      <c r="I233" s="205"/>
      <c r="J233" s="205"/>
      <c r="K233" s="205"/>
      <c r="L233" s="206"/>
    </row>
    <row r="234" spans="1:30">
      <c r="A234" s="200" t="s">
        <v>694</v>
      </c>
      <c r="B234" s="208" t="str">
        <f>VLOOKUP($A234,'5.전축_자재단가표'!$A$4:$P$156,2,FALSE)</f>
        <v>INTERIOR FILM</v>
      </c>
      <c r="C234" s="227">
        <f>VLOOKUP($A234,'5.전축_자재단가표'!$A$4:$P$156,3,FALSE)</f>
        <v>0</v>
      </c>
      <c r="D234" s="205" t="str">
        <f>VLOOKUP($A234,'5.전축_자재단가표'!$A$4:$P$156,4,FALSE)</f>
        <v>M2</v>
      </c>
      <c r="E234" s="231">
        <f>0.6*(1.2*2+1.2*2)*1</f>
        <v>2.88</v>
      </c>
      <c r="F234" s="205">
        <f>VLOOKUP($A234,'5.전축_자재단가표'!$A$4:$P$156,6,FALSE)</f>
        <v>45000</v>
      </c>
      <c r="G234" s="205">
        <f>F234*E234</f>
        <v>129600</v>
      </c>
      <c r="H234" s="205"/>
      <c r="I234" s="205"/>
      <c r="J234" s="205"/>
      <c r="K234" s="205"/>
      <c r="L234" s="206"/>
    </row>
    <row r="235" spans="1:30">
      <c r="A235" s="200" t="s">
        <v>773</v>
      </c>
      <c r="B235" s="208" t="str">
        <f>VLOOKUP($A235,'5.전축_자재단가표'!$A$4:$P$156,2,FALSE)</f>
        <v>복층유리</v>
      </c>
      <c r="C235" s="227" t="str">
        <f>VLOOKUP($A235,'5.전축_자재단가표'!$A$4:$P$156,3,FALSE)</f>
        <v>16T</v>
      </c>
      <c r="D235" s="205" t="str">
        <f>VLOOKUP($A235,'5.전축_자재단가표'!$A$4:$P$156,4,FALSE)</f>
        <v>M2</v>
      </c>
      <c r="E235" s="231">
        <f>1.5*1.2*2</f>
        <v>3.5999999999999996</v>
      </c>
      <c r="F235" s="205">
        <f>VLOOKUP($A235,'5.전축_자재단가표'!$A$4:$P$156,6,FALSE)</f>
        <v>18220</v>
      </c>
      <c r="G235" s="205">
        <f>F235*E235</f>
        <v>65592</v>
      </c>
      <c r="H235" s="205"/>
      <c r="I235" s="205"/>
      <c r="J235" s="205"/>
      <c r="K235" s="205"/>
      <c r="L235" s="206"/>
    </row>
    <row r="236" spans="1:30">
      <c r="A236" s="200"/>
      <c r="B236" s="208" t="s">
        <v>597</v>
      </c>
      <c r="C236" s="227"/>
      <c r="D236" s="205" t="s">
        <v>598</v>
      </c>
      <c r="E236" s="231">
        <v>5</v>
      </c>
      <c r="F236" s="205"/>
      <c r="G236" s="205">
        <f>SUM(G232:G235)*E236%</f>
        <v>11263.35</v>
      </c>
      <c r="H236" s="205"/>
      <c r="I236" s="205"/>
      <c r="J236" s="205"/>
      <c r="K236" s="205"/>
      <c r="L236" s="206"/>
    </row>
    <row r="237" spans="1:30">
      <c r="A237" s="200" t="s">
        <v>609</v>
      </c>
      <c r="B237" s="208" t="s">
        <v>747</v>
      </c>
      <c r="C237" s="227" t="str">
        <f>VLOOKUP($A237,'5.전축_자재단가표'!$A$4:$P$156,2,FALSE)</f>
        <v>건축목공</v>
      </c>
      <c r="D237" s="205" t="s">
        <v>601</v>
      </c>
      <c r="E237" s="231">
        <f>0.044*E232</f>
        <v>0.28511999999999998</v>
      </c>
      <c r="F237" s="205"/>
      <c r="G237" s="205"/>
      <c r="H237" s="205">
        <f>VLOOKUP($A237,'5.전축_자재단가표'!$A$4:$P$156,6,FALSE)</f>
        <v>113962</v>
      </c>
      <c r="I237" s="203">
        <f>H237*E237</f>
        <v>32492.845439999997</v>
      </c>
      <c r="J237" s="205"/>
      <c r="K237" s="205"/>
      <c r="L237" s="206" t="s">
        <v>774</v>
      </c>
    </row>
    <row r="238" spans="1:30">
      <c r="A238" s="200" t="s">
        <v>775</v>
      </c>
      <c r="B238" s="208" t="s">
        <v>776</v>
      </c>
      <c r="C238" s="227" t="str">
        <f>VLOOKUP($A238,'5.전축_자재단가표'!$A$4:$P$156,2,FALSE)</f>
        <v>건축목공</v>
      </c>
      <c r="D238" s="205" t="s">
        <v>601</v>
      </c>
      <c r="E238" s="231">
        <f>0.044*E233</f>
        <v>0.14255999999999999</v>
      </c>
      <c r="F238" s="205"/>
      <c r="G238" s="205"/>
      <c r="H238" s="205">
        <f>VLOOKUP($A238,'5.전축_자재단가표'!$A$4:$P$156,6,FALSE)</f>
        <v>113962</v>
      </c>
      <c r="I238" s="203">
        <f>H238*E238</f>
        <v>16246.422719999999</v>
      </c>
      <c r="J238" s="205"/>
      <c r="K238" s="205"/>
      <c r="L238" s="206" t="s">
        <v>768</v>
      </c>
    </row>
    <row r="239" spans="1:30">
      <c r="A239" s="200" t="s">
        <v>777</v>
      </c>
      <c r="B239" s="208" t="s">
        <v>778</v>
      </c>
      <c r="C239" s="227" t="str">
        <f>VLOOKUP($A239,'5.전축_자재단가표'!$A$4:$P$156,2,FALSE)</f>
        <v>유리공</v>
      </c>
      <c r="D239" s="205" t="s">
        <v>601</v>
      </c>
      <c r="E239" s="231">
        <f>0.055*3*E235</f>
        <v>0.59399999999999997</v>
      </c>
      <c r="F239" s="205"/>
      <c r="G239" s="205"/>
      <c r="H239" s="205">
        <f>VLOOKUP($A239,'5.전축_자재단가표'!$A$4:$P$156,6,FALSE)</f>
        <v>106359</v>
      </c>
      <c r="I239" s="203">
        <f>H239*E239</f>
        <v>63177.245999999999</v>
      </c>
      <c r="J239" s="205"/>
      <c r="K239" s="205"/>
      <c r="L239" s="206" t="s">
        <v>779</v>
      </c>
    </row>
    <row r="240" spans="1:30">
      <c r="A240" s="200" t="s">
        <v>777</v>
      </c>
      <c r="B240" s="208" t="s">
        <v>780</v>
      </c>
      <c r="C240" s="227" t="str">
        <f>VLOOKUP($A240,'5.전축_자재단가표'!$A$4:$P$156,2,FALSE)</f>
        <v>유리공</v>
      </c>
      <c r="D240" s="205" t="s">
        <v>601</v>
      </c>
      <c r="E240" s="231">
        <f>0.47*3*E235</f>
        <v>5.0759999999999996</v>
      </c>
      <c r="F240" s="205"/>
      <c r="G240" s="205"/>
      <c r="H240" s="205">
        <f>VLOOKUP($A240,'5.전축_자재단가표'!$A$4:$P$156,6,FALSE)</f>
        <v>106359</v>
      </c>
      <c r="I240" s="203">
        <f>H240*E240</f>
        <v>539878.28399999999</v>
      </c>
      <c r="J240" s="205"/>
      <c r="K240" s="205"/>
      <c r="L240" s="206" t="s">
        <v>781</v>
      </c>
    </row>
    <row r="241" spans="1:30">
      <c r="A241" s="200"/>
      <c r="B241" s="208" t="s">
        <v>603</v>
      </c>
      <c r="C241" s="227"/>
      <c r="D241" s="205" t="s">
        <v>598</v>
      </c>
      <c r="E241" s="231">
        <v>3</v>
      </c>
      <c r="F241" s="205"/>
      <c r="G241" s="205"/>
      <c r="H241" s="205"/>
      <c r="I241" s="203">
        <f>SUM(I237:I240)*E241%</f>
        <v>19553.843944799999</v>
      </c>
      <c r="J241" s="205"/>
      <c r="K241" s="205"/>
      <c r="L241" s="206"/>
    </row>
    <row r="242" spans="1:30">
      <c r="A242" s="200"/>
      <c r="B242" s="208"/>
      <c r="C242" s="227"/>
      <c r="D242" s="205"/>
      <c r="E242" s="231"/>
      <c r="F242" s="205"/>
      <c r="G242" s="205"/>
      <c r="H242" s="205"/>
      <c r="I242" s="205"/>
      <c r="J242" s="205"/>
      <c r="K242" s="205"/>
      <c r="L242" s="206"/>
    </row>
    <row r="243" spans="1:30" s="187" customFormat="1">
      <c r="A243" s="232" t="s">
        <v>782</v>
      </c>
      <c r="B243" s="233" t="s">
        <v>783</v>
      </c>
      <c r="C243" s="234" t="s">
        <v>784</v>
      </c>
      <c r="D243" s="235" t="s">
        <v>785</v>
      </c>
      <c r="E243" s="236">
        <v>1</v>
      </c>
      <c r="F243" s="235"/>
      <c r="G243" s="235">
        <f>SUM(G244:G253)</f>
        <v>999925.92000000016</v>
      </c>
      <c r="H243" s="235"/>
      <c r="I243" s="235">
        <f>SUM(I244:I253)</f>
        <v>335658.45841380005</v>
      </c>
      <c r="J243" s="235"/>
      <c r="K243" s="235">
        <f>I243+G243</f>
        <v>1335584.3784138002</v>
      </c>
      <c r="L243" s="237"/>
      <c r="M243" s="186"/>
      <c r="N243" s="186"/>
      <c r="O243" s="186"/>
      <c r="P243" s="186"/>
      <c r="Q243" s="186"/>
      <c r="R243" s="186"/>
      <c r="S243" s="186"/>
      <c r="T243" s="186"/>
      <c r="U243" s="186"/>
      <c r="V243" s="186"/>
      <c r="W243" s="186"/>
      <c r="X243" s="186"/>
      <c r="Y243" s="186"/>
      <c r="Z243" s="186"/>
      <c r="AA243" s="186"/>
      <c r="AB243" s="186"/>
      <c r="AC243" s="186"/>
      <c r="AD243" s="186"/>
    </row>
    <row r="244" spans="1:30">
      <c r="A244" s="200" t="s">
        <v>786</v>
      </c>
      <c r="B244" s="208" t="str">
        <f>VLOOKUP($A244,'5.전축_자재단가표'!$A$4:$P$156,2,FALSE)</f>
        <v>슬라이딩 문</v>
      </c>
      <c r="C244" s="227" t="str">
        <f>VLOOKUP($A244,'5.전축_자재단가표'!$A$4:$P$156,3,FALSE)</f>
        <v>W3000 X H2100</v>
      </c>
      <c r="D244" s="205" t="str">
        <f>VLOOKUP($A244,'5.전축_자재단가표'!$A$4:$P$156,4,FALSE)</f>
        <v>M2</v>
      </c>
      <c r="E244" s="231">
        <f>3*2.1</f>
        <v>6.3000000000000007</v>
      </c>
      <c r="F244" s="205">
        <f>VLOOKUP($A244,'5.전축_자재단가표'!$A$4:$P$156,6,FALSE)</f>
        <v>105000</v>
      </c>
      <c r="G244" s="205">
        <f>F244*E244</f>
        <v>661500.00000000012</v>
      </c>
      <c r="H244" s="205"/>
      <c r="I244" s="205"/>
      <c r="J244" s="205"/>
      <c r="K244" s="205"/>
      <c r="L244" s="206"/>
    </row>
    <row r="245" spans="1:30">
      <c r="A245" s="200" t="s">
        <v>787</v>
      </c>
      <c r="B245" s="208" t="str">
        <f>VLOOKUP($A245,'5.전축_자재단가표'!$A$4:$P$156,2,FALSE)</f>
        <v>M.D.F</v>
      </c>
      <c r="C245" s="227" t="str">
        <f>VLOOKUP($A245,'5.전축_자재단가표'!$A$4:$P$156,3,FALSE)</f>
        <v>4 X 8 X 9T</v>
      </c>
      <c r="D245" s="205" t="str">
        <f>VLOOKUP($A245,'5.전축_자재단가표'!$A$4:$P$156,4,FALSE)</f>
        <v>M2</v>
      </c>
      <c r="E245" s="231">
        <f>0.6*(2.1*2+3)*1</f>
        <v>4.32</v>
      </c>
      <c r="F245" s="205">
        <f>VLOOKUP($A245,'5.전축_자재단가표'!$A$4:$P$156,6,FALSE)</f>
        <v>4097.2222222222226</v>
      </c>
      <c r="G245" s="205">
        <f>F245*E245</f>
        <v>17700.000000000004</v>
      </c>
      <c r="H245" s="205"/>
      <c r="I245" s="205"/>
      <c r="J245" s="205"/>
      <c r="K245" s="205"/>
      <c r="L245" s="206"/>
    </row>
    <row r="246" spans="1:30">
      <c r="A246" s="200" t="s">
        <v>788</v>
      </c>
      <c r="B246" s="208" t="str">
        <f>VLOOKUP($A246,'5.전축_자재단가표'!$A$4:$P$156,2,FALSE)</f>
        <v>INTERIOR FILM</v>
      </c>
      <c r="C246" s="227">
        <f>VLOOKUP($A246,'5.전축_자재단가표'!$A$4:$P$156,3,FALSE)</f>
        <v>0</v>
      </c>
      <c r="D246" s="205" t="str">
        <f>VLOOKUP($A246,'5.전축_자재단가표'!$A$4:$P$156,4,FALSE)</f>
        <v>M2</v>
      </c>
      <c r="E246" s="231">
        <f>0.6*(2.1*2+3)*1</f>
        <v>4.32</v>
      </c>
      <c r="F246" s="205">
        <f>VLOOKUP($A246,'5.전축_자재단가표'!$A$4:$P$156,6,FALSE)</f>
        <v>45000</v>
      </c>
      <c r="G246" s="205">
        <f>F246*E246</f>
        <v>194400</v>
      </c>
      <c r="H246" s="205"/>
      <c r="I246" s="205"/>
      <c r="J246" s="205"/>
      <c r="K246" s="205"/>
      <c r="L246" s="206"/>
    </row>
    <row r="247" spans="1:30">
      <c r="A247" s="200" t="s">
        <v>789</v>
      </c>
      <c r="B247" s="208" t="s">
        <v>790</v>
      </c>
      <c r="C247" s="227" t="str">
        <f>VLOOKUP($A247,'5.전축_자재단가표'!$A$4:$P$156,3,FALSE)</f>
        <v>16T</v>
      </c>
      <c r="D247" s="205" t="str">
        <f>VLOOKUP($A247,'5.전축_자재단가표'!$A$4:$P$156,4,FALSE)</f>
        <v>M2</v>
      </c>
      <c r="E247" s="231">
        <f>1.2*1.2*3</f>
        <v>4.32</v>
      </c>
      <c r="F247" s="205">
        <f>VLOOKUP($A247,'5.전축_자재단가표'!$A$4:$P$156,6,FALSE)</f>
        <v>18220</v>
      </c>
      <c r="G247" s="205">
        <f>F247*E247</f>
        <v>78710.400000000009</v>
      </c>
      <c r="H247" s="205"/>
      <c r="I247" s="205"/>
      <c r="J247" s="205"/>
      <c r="K247" s="205"/>
      <c r="L247" s="206"/>
    </row>
    <row r="248" spans="1:30">
      <c r="A248" s="200"/>
      <c r="B248" s="208" t="s">
        <v>597</v>
      </c>
      <c r="C248" s="227"/>
      <c r="D248" s="205" t="s">
        <v>598</v>
      </c>
      <c r="E248" s="231">
        <v>5</v>
      </c>
      <c r="F248" s="205"/>
      <c r="G248" s="205">
        <f>SUM(G244:G247)*E248%</f>
        <v>47615.520000000011</v>
      </c>
      <c r="H248" s="205"/>
      <c r="I248" s="205"/>
      <c r="J248" s="205"/>
      <c r="K248" s="205"/>
      <c r="L248" s="206"/>
    </row>
    <row r="249" spans="1:30">
      <c r="A249" s="200" t="s">
        <v>588</v>
      </c>
      <c r="B249" s="208" t="s">
        <v>769</v>
      </c>
      <c r="C249" s="227" t="str">
        <f>VLOOKUP($A249,'5.전축_자재단가표'!$A$4:$P$156,2,FALSE)</f>
        <v>건축목공</v>
      </c>
      <c r="D249" s="205" t="s">
        <v>601</v>
      </c>
      <c r="E249" s="231">
        <f>0.044*E245</f>
        <v>0.19008</v>
      </c>
      <c r="F249" s="205"/>
      <c r="G249" s="205"/>
      <c r="H249" s="205">
        <f>VLOOKUP($A249,'5.전축_자재단가표'!$A$4:$P$156,6,FALSE)</f>
        <v>113962</v>
      </c>
      <c r="I249" s="203">
        <f>H249*E249</f>
        <v>21661.896959999998</v>
      </c>
      <c r="J249" s="205"/>
      <c r="K249" s="205"/>
      <c r="L249" s="206" t="s">
        <v>748</v>
      </c>
    </row>
    <row r="250" spans="1:30">
      <c r="A250" s="200" t="s">
        <v>750</v>
      </c>
      <c r="B250" s="208" t="s">
        <v>791</v>
      </c>
      <c r="C250" s="227" t="str">
        <f>VLOOKUP($A250,'5.전축_자재단가표'!$A$4:$P$156,2,FALSE)</f>
        <v>창호공</v>
      </c>
      <c r="D250" s="205" t="s">
        <v>601</v>
      </c>
      <c r="E250" s="231">
        <v>0.91</v>
      </c>
      <c r="F250" s="205"/>
      <c r="G250" s="205"/>
      <c r="H250" s="205">
        <f>VLOOKUP($A250,'5.전축_자재단가표'!$A$4:$P$156,6,FALSE)</f>
        <v>117090</v>
      </c>
      <c r="I250" s="203">
        <f>H250*E250</f>
        <v>106551.90000000001</v>
      </c>
      <c r="J250" s="205"/>
      <c r="K250" s="205"/>
      <c r="L250" s="206" t="s">
        <v>792</v>
      </c>
    </row>
    <row r="251" spans="1:30">
      <c r="A251" s="200" t="s">
        <v>759</v>
      </c>
      <c r="B251" s="208" t="s">
        <v>760</v>
      </c>
      <c r="C251" s="227" t="str">
        <f>VLOOKUP($A251,'5.전축_자재단가표'!$A$4:$P$156,2,FALSE)</f>
        <v>유리공</v>
      </c>
      <c r="D251" s="205" t="s">
        <v>601</v>
      </c>
      <c r="E251" s="231">
        <f>0.055*E244</f>
        <v>0.34650000000000003</v>
      </c>
      <c r="F251" s="205"/>
      <c r="G251" s="205"/>
      <c r="H251" s="205">
        <f>VLOOKUP($A251,'5.전축_자재단가표'!$A$4:$P$156,6,FALSE)</f>
        <v>106359</v>
      </c>
      <c r="I251" s="203">
        <f>H251*E251</f>
        <v>36853.393500000006</v>
      </c>
      <c r="J251" s="205"/>
      <c r="K251" s="205"/>
      <c r="L251" s="206" t="s">
        <v>761</v>
      </c>
    </row>
    <row r="252" spans="1:30">
      <c r="A252" s="200" t="s">
        <v>759</v>
      </c>
      <c r="B252" s="208" t="s">
        <v>762</v>
      </c>
      <c r="C252" s="227" t="str">
        <f>VLOOKUP($A252,'5.전축_자재단가표'!$A$4:$P$156,2,FALSE)</f>
        <v>유리공</v>
      </c>
      <c r="D252" s="205" t="s">
        <v>601</v>
      </c>
      <c r="E252" s="231">
        <f>0.24*E244</f>
        <v>1.512</v>
      </c>
      <c r="F252" s="205"/>
      <c r="G252" s="205"/>
      <c r="H252" s="205">
        <f>VLOOKUP($A252,'5.전축_자재단가표'!$A$4:$P$156,6,FALSE)</f>
        <v>106359</v>
      </c>
      <c r="I252" s="203">
        <f>H252*E252</f>
        <v>160814.80799999999</v>
      </c>
      <c r="J252" s="205"/>
      <c r="K252" s="205"/>
      <c r="L252" s="206" t="s">
        <v>763</v>
      </c>
    </row>
    <row r="253" spans="1:30">
      <c r="A253" s="200"/>
      <c r="B253" s="208" t="s">
        <v>603</v>
      </c>
      <c r="C253" s="227"/>
      <c r="D253" s="205" t="s">
        <v>598</v>
      </c>
      <c r="E253" s="231">
        <v>3</v>
      </c>
      <c r="F253" s="205"/>
      <c r="G253" s="205"/>
      <c r="H253" s="205"/>
      <c r="I253" s="203">
        <f>SUM(I249:I252)*E253%</f>
        <v>9776.4599538000002</v>
      </c>
      <c r="J253" s="205"/>
      <c r="K253" s="205"/>
      <c r="L253" s="206"/>
    </row>
    <row r="254" spans="1:30">
      <c r="A254" s="200"/>
      <c r="B254" s="208"/>
      <c r="C254" s="227"/>
      <c r="D254" s="205"/>
      <c r="E254" s="231"/>
      <c r="F254" s="205"/>
      <c r="G254" s="205"/>
      <c r="H254" s="205"/>
      <c r="I254" s="205"/>
      <c r="J254" s="205"/>
      <c r="K254" s="205"/>
      <c r="L254" s="206"/>
    </row>
    <row r="255" spans="1:30" s="187" customFormat="1">
      <c r="A255" s="232" t="s">
        <v>793</v>
      </c>
      <c r="B255" s="233" t="s">
        <v>794</v>
      </c>
      <c r="C255" s="234" t="s">
        <v>795</v>
      </c>
      <c r="D255" s="235" t="s">
        <v>619</v>
      </c>
      <c r="E255" s="236">
        <v>1</v>
      </c>
      <c r="F255" s="235"/>
      <c r="G255" s="235">
        <f>SUM(G256:G262)</f>
        <v>2915587.5</v>
      </c>
      <c r="H255" s="235"/>
      <c r="I255" s="235">
        <f>SUM(I256:I262)</f>
        <v>983414.72822399996</v>
      </c>
      <c r="J255" s="235"/>
      <c r="K255" s="235">
        <f>I255+G255</f>
        <v>3899002.228224</v>
      </c>
      <c r="L255" s="237"/>
      <c r="M255" s="186"/>
      <c r="N255" s="186"/>
      <c r="O255" s="186"/>
      <c r="P255" s="186"/>
      <c r="Q255" s="186"/>
      <c r="R255" s="186"/>
      <c r="S255" s="186"/>
      <c r="T255" s="186"/>
      <c r="U255" s="186"/>
      <c r="V255" s="186"/>
      <c r="W255" s="186"/>
      <c r="X255" s="186"/>
      <c r="Y255" s="186"/>
      <c r="Z255" s="186"/>
      <c r="AA255" s="186"/>
      <c r="AB255" s="186"/>
      <c r="AC255" s="186"/>
      <c r="AD255" s="186"/>
    </row>
    <row r="256" spans="1:30">
      <c r="A256" s="200" t="s">
        <v>796</v>
      </c>
      <c r="B256" s="208" t="str">
        <f>VLOOKUP($A256,'5.전축_자재단가표'!$A$4:$P$156,2,FALSE)</f>
        <v>자동문</v>
      </c>
      <c r="C256" s="227" t="str">
        <f>VLOOKUP($A256,'5.전축_자재단가표'!$A$4:$P$156,3,FALSE)</f>
        <v>W1800 X H2100</v>
      </c>
      <c r="D256" s="205" t="str">
        <f>VLOOKUP($A256,'5.전축_자재단가표'!$A$4:$P$156,4,FALSE)</f>
        <v>SET</v>
      </c>
      <c r="E256" s="231">
        <v>1</v>
      </c>
      <c r="F256" s="205">
        <f>VLOOKUP($A256,'5.전축_자재단가표'!$A$4:$P$156,6,FALSE)</f>
        <v>2600000</v>
      </c>
      <c r="G256" s="205">
        <f>F256*E256</f>
        <v>2600000</v>
      </c>
      <c r="H256" s="205"/>
      <c r="I256" s="205"/>
      <c r="J256" s="205"/>
      <c r="K256" s="205"/>
      <c r="L256" s="206"/>
    </row>
    <row r="257" spans="1:30">
      <c r="A257" s="200" t="s">
        <v>746</v>
      </c>
      <c r="B257" s="208" t="str">
        <f>VLOOKUP($A257,'5.전축_자재단가표'!$A$4:$P$156,2,FALSE)</f>
        <v>M.D.F</v>
      </c>
      <c r="C257" s="227" t="str">
        <f>VLOOKUP($A257,'5.전축_자재단가표'!$A$4:$P$156,3,FALSE)</f>
        <v>4 X 8 X 9T</v>
      </c>
      <c r="D257" s="205" t="str">
        <f>VLOOKUP($A257,'5.전축_자재단가표'!$A$4:$P$156,4,FALSE)</f>
        <v>M2</v>
      </c>
      <c r="E257" s="231">
        <f>0.6*(2.1*2+1.8)*1</f>
        <v>3.5999999999999996</v>
      </c>
      <c r="F257" s="205">
        <f>VLOOKUP($A257,'5.전축_자재단가표'!$A$4:$P$156,6,FALSE)</f>
        <v>4097.2222222222226</v>
      </c>
      <c r="G257" s="205">
        <f>F257*E257</f>
        <v>14750</v>
      </c>
      <c r="H257" s="205"/>
      <c r="I257" s="205"/>
      <c r="J257" s="205"/>
      <c r="K257" s="205"/>
      <c r="L257" s="206"/>
    </row>
    <row r="258" spans="1:30">
      <c r="A258" s="200" t="s">
        <v>694</v>
      </c>
      <c r="B258" s="208" t="str">
        <f>VLOOKUP($A258,'5.전축_자재단가표'!$A$4:$P$156,2,FALSE)</f>
        <v>INTERIOR FILM</v>
      </c>
      <c r="C258" s="227">
        <f>VLOOKUP($A258,'5.전축_자재단가표'!$A$4:$P$156,3,FALSE)</f>
        <v>0</v>
      </c>
      <c r="D258" s="205" t="str">
        <f>VLOOKUP($A258,'5.전축_자재단가표'!$A$4:$P$156,4,FALSE)</f>
        <v>M2</v>
      </c>
      <c r="E258" s="231">
        <f>0.6*(2.1*2+1.8)*1</f>
        <v>3.5999999999999996</v>
      </c>
      <c r="F258" s="205">
        <f>VLOOKUP($A258,'5.전축_자재단가표'!$A$4:$P$156,6,FALSE)</f>
        <v>45000</v>
      </c>
      <c r="G258" s="205">
        <f>F258*E258</f>
        <v>161999.99999999997</v>
      </c>
      <c r="H258" s="205"/>
      <c r="I258" s="205"/>
      <c r="J258" s="205"/>
      <c r="K258" s="205"/>
      <c r="L258" s="206"/>
    </row>
    <row r="259" spans="1:30">
      <c r="A259" s="200"/>
      <c r="B259" s="208" t="s">
        <v>597</v>
      </c>
      <c r="C259" s="227"/>
      <c r="D259" s="205" t="s">
        <v>598</v>
      </c>
      <c r="E259" s="231">
        <v>5</v>
      </c>
      <c r="F259" s="205"/>
      <c r="G259" s="205">
        <f>SUM(G256:G258)*E259%</f>
        <v>138837.5</v>
      </c>
      <c r="H259" s="205"/>
      <c r="I259" s="205"/>
      <c r="J259" s="205"/>
      <c r="K259" s="205"/>
      <c r="L259" s="206"/>
    </row>
    <row r="260" spans="1:30">
      <c r="A260" s="200" t="s">
        <v>609</v>
      </c>
      <c r="B260" s="208" t="s">
        <v>749</v>
      </c>
      <c r="C260" s="227" t="str">
        <f>VLOOKUP($A260,'5.전축_자재단가표'!$A$4:$P$156,2,FALSE)</f>
        <v>건축목공</v>
      </c>
      <c r="D260" s="205" t="s">
        <v>601</v>
      </c>
      <c r="E260" s="231">
        <f>0.044*E257</f>
        <v>0.15839999999999999</v>
      </c>
      <c r="F260" s="205"/>
      <c r="G260" s="205"/>
      <c r="H260" s="205">
        <f>VLOOKUP($A260,'5.전축_자재단가표'!$A$4:$P$156,6,FALSE)</f>
        <v>113962</v>
      </c>
      <c r="I260" s="203">
        <f>H260*E260</f>
        <v>18051.5808</v>
      </c>
      <c r="J260" s="205"/>
      <c r="K260" s="205"/>
      <c r="L260" s="206" t="s">
        <v>797</v>
      </c>
    </row>
    <row r="261" spans="1:30">
      <c r="A261" s="200" t="s">
        <v>798</v>
      </c>
      <c r="B261" s="208" t="s">
        <v>799</v>
      </c>
      <c r="C261" s="227" t="str">
        <f>VLOOKUP($A261,'5.전축_자재단가표'!$A$4:$P$156,2,FALSE)</f>
        <v>창호공</v>
      </c>
      <c r="D261" s="205" t="s">
        <v>601</v>
      </c>
      <c r="E261" s="231">
        <v>8</v>
      </c>
      <c r="F261" s="205"/>
      <c r="G261" s="205"/>
      <c r="H261" s="205">
        <f>VLOOKUP($A261,'5.전축_자재단가표'!$A$4:$P$156,6,FALSE)</f>
        <v>117090</v>
      </c>
      <c r="I261" s="203">
        <f>H261*E261</f>
        <v>936720</v>
      </c>
      <c r="J261" s="205"/>
      <c r="K261" s="205"/>
      <c r="L261" s="206" t="s">
        <v>800</v>
      </c>
    </row>
    <row r="262" spans="1:30">
      <c r="A262" s="200"/>
      <c r="B262" s="208" t="s">
        <v>603</v>
      </c>
      <c r="C262" s="227"/>
      <c r="D262" s="205" t="s">
        <v>598</v>
      </c>
      <c r="E262" s="231">
        <v>3</v>
      </c>
      <c r="F262" s="205"/>
      <c r="G262" s="205"/>
      <c r="H262" s="205"/>
      <c r="I262" s="203">
        <f>SUM(I260:I261)*E262%</f>
        <v>28643.147423999999</v>
      </c>
      <c r="J262" s="205"/>
      <c r="K262" s="205"/>
      <c r="L262" s="206"/>
    </row>
    <row r="263" spans="1:30">
      <c r="A263" s="200"/>
      <c r="B263" s="208"/>
      <c r="C263" s="227"/>
      <c r="D263" s="205"/>
      <c r="E263" s="231"/>
      <c r="F263" s="205"/>
      <c r="G263" s="205"/>
      <c r="H263" s="205"/>
      <c r="I263" s="205"/>
      <c r="J263" s="205"/>
      <c r="K263" s="205"/>
      <c r="L263" s="206"/>
    </row>
    <row r="264" spans="1:30" s="187" customFormat="1">
      <c r="A264" s="232" t="s">
        <v>801</v>
      </c>
      <c r="B264" s="233" t="s">
        <v>162</v>
      </c>
      <c r="C264" s="234" t="s">
        <v>163</v>
      </c>
      <c r="D264" s="235" t="s">
        <v>164</v>
      </c>
      <c r="E264" s="236">
        <v>1</v>
      </c>
      <c r="F264" s="235"/>
      <c r="G264" s="235">
        <f>SUM(G265:G268)</f>
        <v>2656.5</v>
      </c>
      <c r="H264" s="235"/>
      <c r="I264" s="235">
        <f>SUM(I265:I268)</f>
        <v>4105.1958100000002</v>
      </c>
      <c r="J264" s="235"/>
      <c r="K264" s="235">
        <f>I264+G264</f>
        <v>6761.6958100000002</v>
      </c>
      <c r="L264" s="237"/>
      <c r="M264" s="186"/>
      <c r="N264" s="186"/>
      <c r="O264" s="186"/>
      <c r="P264" s="186"/>
      <c r="Q264" s="186"/>
      <c r="R264" s="186"/>
      <c r="S264" s="186"/>
      <c r="T264" s="186"/>
      <c r="U264" s="186"/>
      <c r="V264" s="186"/>
      <c r="W264" s="186"/>
      <c r="X264" s="186"/>
      <c r="Y264" s="186"/>
      <c r="Z264" s="186"/>
      <c r="AA264" s="186"/>
      <c r="AB264" s="186"/>
      <c r="AC264" s="186"/>
      <c r="AD264" s="186"/>
    </row>
    <row r="265" spans="1:30">
      <c r="A265" s="200" t="s">
        <v>802</v>
      </c>
      <c r="B265" s="208" t="str">
        <f>VLOOKUP($A265,'5.전축_자재단가표'!$A$4:$P$156,2,FALSE)</f>
        <v>FLEXIBLE TUBE</v>
      </c>
      <c r="C265" s="227" t="str">
        <f>VLOOKUP($A265,'5.전축_자재단가표'!$A$4:$P$156,3,FALSE)</f>
        <v>G-W 22C</v>
      </c>
      <c r="D265" s="205" t="str">
        <f>VLOOKUP($A265,'5.전축_자재단가표'!$A$4:$P$156,4,FALSE)</f>
        <v>M</v>
      </c>
      <c r="E265" s="231">
        <v>1.1000000000000001</v>
      </c>
      <c r="F265" s="205">
        <f>VLOOKUP($A265,'5.전축_자재단가표'!$A$4:$P$156,6,FALSE)</f>
        <v>2300</v>
      </c>
      <c r="G265" s="205">
        <f>F265*E265</f>
        <v>2530</v>
      </c>
      <c r="H265" s="205"/>
      <c r="I265" s="205"/>
      <c r="J265" s="205"/>
      <c r="K265" s="205"/>
      <c r="L265" s="206"/>
    </row>
    <row r="266" spans="1:30">
      <c r="A266" s="200"/>
      <c r="B266" s="208" t="s">
        <v>597</v>
      </c>
      <c r="C266" s="227"/>
      <c r="D266" s="205" t="s">
        <v>598</v>
      </c>
      <c r="E266" s="231">
        <v>5</v>
      </c>
      <c r="F266" s="205"/>
      <c r="G266" s="205">
        <f>SUM(G265)*E266%</f>
        <v>126.5</v>
      </c>
      <c r="H266" s="205"/>
      <c r="I266" s="205"/>
      <c r="J266" s="205"/>
      <c r="K266" s="205"/>
      <c r="L266" s="206"/>
    </row>
    <row r="267" spans="1:30">
      <c r="A267" s="200" t="s">
        <v>803</v>
      </c>
      <c r="B267" s="208" t="s">
        <v>804</v>
      </c>
      <c r="C267" s="227" t="str">
        <f>VLOOKUP($A267,'5.전축_자재단가표'!$A$4:$P$156,2,FALSE)</f>
        <v>내선전공</v>
      </c>
      <c r="D267" s="205" t="s">
        <v>601</v>
      </c>
      <c r="E267" s="231">
        <f>0.059*0.5</f>
        <v>2.9499999999999998E-2</v>
      </c>
      <c r="F267" s="205"/>
      <c r="G267" s="205"/>
      <c r="H267" s="205">
        <f>VLOOKUP($A267,'5.전축_자재단가표'!$A$4:$P$156,6,FALSE)</f>
        <v>135106</v>
      </c>
      <c r="I267" s="203">
        <f>H267*E267</f>
        <v>3985.627</v>
      </c>
      <c r="J267" s="205"/>
      <c r="K267" s="205"/>
      <c r="L267" s="206" t="s">
        <v>805</v>
      </c>
    </row>
    <row r="268" spans="1:30">
      <c r="A268" s="200"/>
      <c r="B268" s="208" t="s">
        <v>603</v>
      </c>
      <c r="C268" s="227"/>
      <c r="D268" s="205" t="s">
        <v>598</v>
      </c>
      <c r="E268" s="231">
        <v>3</v>
      </c>
      <c r="F268" s="205"/>
      <c r="G268" s="205"/>
      <c r="H268" s="205"/>
      <c r="I268" s="203">
        <f>SUM(I265:I267)*E268%</f>
        <v>119.56881</v>
      </c>
      <c r="J268" s="205"/>
      <c r="K268" s="205"/>
      <c r="L268" s="206"/>
    </row>
    <row r="269" spans="1:30">
      <c r="A269" s="200"/>
      <c r="B269" s="208"/>
      <c r="C269" s="227"/>
      <c r="D269" s="205"/>
      <c r="E269" s="231"/>
      <c r="F269" s="205"/>
      <c r="G269" s="205"/>
      <c r="H269" s="205"/>
      <c r="I269" s="205"/>
      <c r="J269" s="205"/>
      <c r="K269" s="205"/>
      <c r="L269" s="206"/>
    </row>
    <row r="270" spans="1:30" s="187" customFormat="1">
      <c r="A270" s="232" t="s">
        <v>806</v>
      </c>
      <c r="B270" s="233" t="s">
        <v>162</v>
      </c>
      <c r="C270" s="234" t="s">
        <v>165</v>
      </c>
      <c r="D270" s="235" t="s">
        <v>164</v>
      </c>
      <c r="E270" s="236">
        <v>1</v>
      </c>
      <c r="F270" s="235"/>
      <c r="G270" s="235">
        <f>SUM(G271:G274)</f>
        <v>3106.9500000000003</v>
      </c>
      <c r="H270" s="235"/>
      <c r="I270" s="235">
        <f>SUM(I271:I274)</f>
        <v>5009.7304800000002</v>
      </c>
      <c r="J270" s="235"/>
      <c r="K270" s="235">
        <f>I270+G270</f>
        <v>8116.6804800000009</v>
      </c>
      <c r="L270" s="237"/>
      <c r="M270" s="186"/>
      <c r="N270" s="186"/>
      <c r="O270" s="186"/>
      <c r="P270" s="186"/>
      <c r="Q270" s="186"/>
      <c r="R270" s="186"/>
      <c r="S270" s="186"/>
      <c r="T270" s="186"/>
      <c r="U270" s="186"/>
      <c r="V270" s="186"/>
      <c r="W270" s="186"/>
      <c r="X270" s="186"/>
      <c r="Y270" s="186"/>
      <c r="Z270" s="186"/>
      <c r="AA270" s="186"/>
      <c r="AB270" s="186"/>
      <c r="AC270" s="186"/>
      <c r="AD270" s="186"/>
    </row>
    <row r="271" spans="1:30">
      <c r="A271" s="200" t="s">
        <v>807</v>
      </c>
      <c r="B271" s="208" t="str">
        <f>VLOOKUP($A271,'5.전축_자재단가표'!$A$4:$P$156,2,FALSE)</f>
        <v>FLEXIBLE TUBE</v>
      </c>
      <c r="C271" s="227" t="str">
        <f>VLOOKUP($A271,'5.전축_자재단가표'!$A$4:$P$156,3,FALSE)</f>
        <v>G-W 28C</v>
      </c>
      <c r="D271" s="205" t="str">
        <f>VLOOKUP($A271,'5.전축_자재단가표'!$A$4:$P$156,4,FALSE)</f>
        <v>M</v>
      </c>
      <c r="E271" s="231">
        <v>1.1000000000000001</v>
      </c>
      <c r="F271" s="205">
        <f>VLOOKUP($A271,'5.전축_자재단가표'!$A$4:$P$156,6,FALSE)</f>
        <v>2690</v>
      </c>
      <c r="G271" s="205">
        <f>F271*E271</f>
        <v>2959.0000000000005</v>
      </c>
      <c r="H271" s="205"/>
      <c r="I271" s="205"/>
      <c r="J271" s="205"/>
      <c r="K271" s="205"/>
      <c r="L271" s="206"/>
    </row>
    <row r="272" spans="1:30">
      <c r="A272" s="200"/>
      <c r="B272" s="208" t="s">
        <v>597</v>
      </c>
      <c r="C272" s="227"/>
      <c r="D272" s="205" t="s">
        <v>598</v>
      </c>
      <c r="E272" s="231">
        <v>5</v>
      </c>
      <c r="F272" s="205"/>
      <c r="G272" s="205">
        <f>SUM(G271)*E272%</f>
        <v>147.95000000000002</v>
      </c>
      <c r="H272" s="205"/>
      <c r="I272" s="205"/>
      <c r="J272" s="205"/>
      <c r="K272" s="205"/>
      <c r="L272" s="206"/>
    </row>
    <row r="273" spans="1:30">
      <c r="A273" s="200" t="s">
        <v>803</v>
      </c>
      <c r="B273" s="208" t="s">
        <v>804</v>
      </c>
      <c r="C273" s="227" t="str">
        <f>VLOOKUP($A273,'5.전축_자재단가표'!$A$4:$P$156,2,FALSE)</f>
        <v>내선전공</v>
      </c>
      <c r="D273" s="205" t="s">
        <v>601</v>
      </c>
      <c r="E273" s="231">
        <f>0.072*0.5</f>
        <v>3.5999999999999997E-2</v>
      </c>
      <c r="F273" s="205"/>
      <c r="G273" s="205"/>
      <c r="H273" s="205">
        <f>VLOOKUP($A273,'5.전축_자재단가표'!$A$4:$P$156,6,FALSE)</f>
        <v>135106</v>
      </c>
      <c r="I273" s="203">
        <f>H273*E273</f>
        <v>4863.8159999999998</v>
      </c>
      <c r="J273" s="205"/>
      <c r="K273" s="205"/>
      <c r="L273" s="206" t="s">
        <v>805</v>
      </c>
    </row>
    <row r="274" spans="1:30">
      <c r="A274" s="200"/>
      <c r="B274" s="208" t="s">
        <v>603</v>
      </c>
      <c r="C274" s="227"/>
      <c r="D274" s="205" t="s">
        <v>598</v>
      </c>
      <c r="E274" s="231">
        <v>3</v>
      </c>
      <c r="F274" s="205"/>
      <c r="G274" s="205"/>
      <c r="H274" s="205"/>
      <c r="I274" s="203">
        <f>SUM(I271:I273)*E274%</f>
        <v>145.91448</v>
      </c>
      <c r="J274" s="205"/>
      <c r="K274" s="205"/>
      <c r="L274" s="206"/>
    </row>
    <row r="275" spans="1:30">
      <c r="A275" s="200"/>
      <c r="B275" s="208"/>
      <c r="C275" s="227"/>
      <c r="D275" s="205"/>
      <c r="E275" s="231"/>
      <c r="F275" s="205"/>
      <c r="G275" s="205"/>
      <c r="H275" s="205"/>
      <c r="I275" s="205"/>
      <c r="J275" s="205"/>
      <c r="K275" s="205"/>
      <c r="L275" s="206"/>
    </row>
    <row r="276" spans="1:30" s="187" customFormat="1">
      <c r="A276" s="232" t="s">
        <v>808</v>
      </c>
      <c r="B276" s="233" t="s">
        <v>162</v>
      </c>
      <c r="C276" s="234" t="s">
        <v>166</v>
      </c>
      <c r="D276" s="235" t="s">
        <v>164</v>
      </c>
      <c r="E276" s="236">
        <v>1</v>
      </c>
      <c r="F276" s="235"/>
      <c r="G276" s="235">
        <f>SUM(G277:G280)</f>
        <v>4689.3</v>
      </c>
      <c r="H276" s="235"/>
      <c r="I276" s="235">
        <f>SUM(I277:I280)</f>
        <v>6053.4243299999998</v>
      </c>
      <c r="J276" s="235"/>
      <c r="K276" s="235">
        <f>I276+G276</f>
        <v>10742.724330000001</v>
      </c>
      <c r="L276" s="237"/>
      <c r="M276" s="186"/>
      <c r="N276" s="186"/>
      <c r="O276" s="186"/>
      <c r="P276" s="186"/>
      <c r="Q276" s="186"/>
      <c r="R276" s="186"/>
      <c r="S276" s="186"/>
      <c r="T276" s="186"/>
      <c r="U276" s="186"/>
      <c r="V276" s="186"/>
      <c r="W276" s="186"/>
      <c r="X276" s="186"/>
      <c r="Y276" s="186"/>
      <c r="Z276" s="186"/>
      <c r="AA276" s="186"/>
      <c r="AB276" s="186"/>
      <c r="AC276" s="186"/>
      <c r="AD276" s="186"/>
    </row>
    <row r="277" spans="1:30">
      <c r="A277" s="200" t="s">
        <v>809</v>
      </c>
      <c r="B277" s="208" t="str">
        <f>VLOOKUP($A277,'5.전축_자재단가표'!$A$4:$P$156,2,FALSE)</f>
        <v>FLEXIBLE TUBE</v>
      </c>
      <c r="C277" s="227" t="str">
        <f>VLOOKUP($A277,'5.전축_자재단가표'!$A$4:$P$156,3,FALSE)</f>
        <v>G-W 36C</v>
      </c>
      <c r="D277" s="205" t="str">
        <f>VLOOKUP($A277,'5.전축_자재단가표'!$A$4:$P$156,4,FALSE)</f>
        <v>M</v>
      </c>
      <c r="E277" s="231">
        <v>1.1000000000000001</v>
      </c>
      <c r="F277" s="205">
        <f>VLOOKUP($A277,'5.전축_자재단가표'!$A$4:$P$156,6,FALSE)</f>
        <v>4060</v>
      </c>
      <c r="G277" s="205">
        <f>F277*E277</f>
        <v>4466</v>
      </c>
      <c r="H277" s="205"/>
      <c r="I277" s="205"/>
      <c r="J277" s="205"/>
      <c r="K277" s="205"/>
      <c r="L277" s="206"/>
    </row>
    <row r="278" spans="1:30">
      <c r="A278" s="200"/>
      <c r="B278" s="208" t="s">
        <v>597</v>
      </c>
      <c r="C278" s="227"/>
      <c r="D278" s="205" t="s">
        <v>598</v>
      </c>
      <c r="E278" s="231">
        <v>5</v>
      </c>
      <c r="F278" s="205"/>
      <c r="G278" s="205">
        <f>SUM(G277)*E278%</f>
        <v>223.3</v>
      </c>
      <c r="H278" s="205"/>
      <c r="I278" s="205"/>
      <c r="J278" s="205"/>
      <c r="K278" s="205"/>
      <c r="L278" s="206"/>
    </row>
    <row r="279" spans="1:30">
      <c r="A279" s="200" t="s">
        <v>803</v>
      </c>
      <c r="B279" s="208" t="s">
        <v>804</v>
      </c>
      <c r="C279" s="227" t="str">
        <f>VLOOKUP($A279,'5.전축_자재단가표'!$A$4:$P$156,2,FALSE)</f>
        <v>내선전공</v>
      </c>
      <c r="D279" s="205" t="s">
        <v>601</v>
      </c>
      <c r="E279" s="231">
        <f>0.087*0.5</f>
        <v>4.3499999999999997E-2</v>
      </c>
      <c r="F279" s="205"/>
      <c r="G279" s="205"/>
      <c r="H279" s="205">
        <f>VLOOKUP($A279,'5.전축_자재단가표'!$A$4:$P$156,6,FALSE)</f>
        <v>135106</v>
      </c>
      <c r="I279" s="203">
        <f>H279*E279</f>
        <v>5877.1109999999999</v>
      </c>
      <c r="J279" s="205"/>
      <c r="K279" s="205"/>
      <c r="L279" s="206" t="s">
        <v>805</v>
      </c>
    </row>
    <row r="280" spans="1:30">
      <c r="A280" s="200"/>
      <c r="B280" s="208" t="s">
        <v>603</v>
      </c>
      <c r="C280" s="227"/>
      <c r="D280" s="205" t="s">
        <v>598</v>
      </c>
      <c r="E280" s="231">
        <v>3</v>
      </c>
      <c r="F280" s="205"/>
      <c r="G280" s="205"/>
      <c r="H280" s="205"/>
      <c r="I280" s="203">
        <f>SUM(I277:I279)*E280%</f>
        <v>176.31332999999998</v>
      </c>
      <c r="J280" s="205"/>
      <c r="K280" s="205"/>
      <c r="L280" s="206"/>
    </row>
    <row r="281" spans="1:30">
      <c r="A281" s="200"/>
      <c r="B281" s="208"/>
      <c r="C281" s="227"/>
      <c r="D281" s="205"/>
      <c r="E281" s="231"/>
      <c r="F281" s="205"/>
      <c r="G281" s="205"/>
      <c r="H281" s="205"/>
      <c r="I281" s="205"/>
      <c r="J281" s="205"/>
      <c r="K281" s="205"/>
      <c r="L281" s="206"/>
    </row>
    <row r="282" spans="1:30" s="187" customFormat="1">
      <c r="A282" s="232" t="s">
        <v>810</v>
      </c>
      <c r="B282" s="233" t="s">
        <v>167</v>
      </c>
      <c r="C282" s="234" t="s">
        <v>168</v>
      </c>
      <c r="D282" s="235" t="s">
        <v>159</v>
      </c>
      <c r="E282" s="236">
        <v>1</v>
      </c>
      <c r="F282" s="235"/>
      <c r="G282" s="235">
        <f>SUM(G283:G286)</f>
        <v>2748.9</v>
      </c>
      <c r="H282" s="235"/>
      <c r="I282" s="235">
        <f>SUM(I283:I286)</f>
        <v>410.51958100000002</v>
      </c>
      <c r="J282" s="235"/>
      <c r="K282" s="235">
        <f>I282+G282</f>
        <v>3159.4195810000001</v>
      </c>
      <c r="L282" s="237"/>
      <c r="M282" s="186"/>
      <c r="N282" s="186"/>
      <c r="O282" s="186"/>
      <c r="P282" s="186"/>
      <c r="Q282" s="186"/>
      <c r="R282" s="186"/>
      <c r="S282" s="186"/>
      <c r="T282" s="186"/>
      <c r="U282" s="186"/>
      <c r="V282" s="186"/>
      <c r="W282" s="186"/>
      <c r="X282" s="186"/>
      <c r="Y282" s="186"/>
      <c r="Z282" s="186"/>
      <c r="AA282" s="186"/>
      <c r="AB282" s="186"/>
      <c r="AC282" s="186"/>
      <c r="AD282" s="186"/>
    </row>
    <row r="283" spans="1:30">
      <c r="A283" s="200" t="s">
        <v>811</v>
      </c>
      <c r="B283" s="208" t="str">
        <f>VLOOKUP($A283,'5.전축_자재단가표'!$A$4:$P$156,2,FALSE)</f>
        <v>FLEXIBLE Con'n</v>
      </c>
      <c r="C283" s="227" t="str">
        <f>VLOOKUP($A283,'5.전축_자재단가표'!$A$4:$P$156,3,FALSE)</f>
        <v>SFCI 22C</v>
      </c>
      <c r="D283" s="205" t="str">
        <f>VLOOKUP($A283,'5.전축_자재단가표'!$A$4:$P$156,4,FALSE)</f>
        <v>EA</v>
      </c>
      <c r="E283" s="231">
        <v>1.1000000000000001</v>
      </c>
      <c r="F283" s="205">
        <f>VLOOKUP($A283,'5.전축_자재단가표'!$A$4:$P$156,6,FALSE)</f>
        <v>2380</v>
      </c>
      <c r="G283" s="205">
        <f>F283*E283</f>
        <v>2618</v>
      </c>
      <c r="H283" s="205"/>
      <c r="I283" s="205"/>
      <c r="J283" s="205"/>
      <c r="K283" s="205"/>
      <c r="L283" s="206"/>
    </row>
    <row r="284" spans="1:30">
      <c r="A284" s="200"/>
      <c r="B284" s="208" t="s">
        <v>597</v>
      </c>
      <c r="C284" s="227"/>
      <c r="D284" s="205" t="s">
        <v>598</v>
      </c>
      <c r="E284" s="231">
        <v>5</v>
      </c>
      <c r="F284" s="205"/>
      <c r="G284" s="205">
        <f>SUM(G283)*E284%</f>
        <v>130.9</v>
      </c>
      <c r="H284" s="205"/>
      <c r="I284" s="205"/>
      <c r="J284" s="205"/>
      <c r="K284" s="205"/>
      <c r="L284" s="206"/>
    </row>
    <row r="285" spans="1:30">
      <c r="A285" s="200" t="s">
        <v>803</v>
      </c>
      <c r="B285" s="208" t="s">
        <v>804</v>
      </c>
      <c r="C285" s="227" t="str">
        <f>VLOOKUP($A285,'5.전축_자재단가표'!$A$4:$P$156,2,FALSE)</f>
        <v>내선전공</v>
      </c>
      <c r="D285" s="205" t="s">
        <v>601</v>
      </c>
      <c r="E285" s="231">
        <f>E267*0.2*0.5</f>
        <v>2.9499999999999999E-3</v>
      </c>
      <c r="F285" s="205"/>
      <c r="G285" s="205"/>
      <c r="H285" s="205">
        <f>VLOOKUP($A285,'5.전축_자재단가표'!$A$4:$P$156,6,FALSE)</f>
        <v>135106</v>
      </c>
      <c r="I285" s="203">
        <f>H285*E285</f>
        <v>398.56270000000001</v>
      </c>
      <c r="J285" s="205"/>
      <c r="K285" s="205"/>
      <c r="L285" s="206" t="s">
        <v>812</v>
      </c>
    </row>
    <row r="286" spans="1:30">
      <c r="A286" s="200"/>
      <c r="B286" s="208" t="s">
        <v>603</v>
      </c>
      <c r="C286" s="227"/>
      <c r="D286" s="205" t="s">
        <v>598</v>
      </c>
      <c r="E286" s="231">
        <v>3</v>
      </c>
      <c r="F286" s="205"/>
      <c r="G286" s="205"/>
      <c r="H286" s="205"/>
      <c r="I286" s="203">
        <f>SUM(I283:I285)*E286%</f>
        <v>11.956880999999999</v>
      </c>
      <c r="J286" s="205"/>
      <c r="K286" s="205"/>
      <c r="L286" s="206"/>
    </row>
    <row r="287" spans="1:30">
      <c r="A287" s="200"/>
      <c r="B287" s="208"/>
      <c r="C287" s="227"/>
      <c r="D287" s="205"/>
      <c r="E287" s="231"/>
      <c r="F287" s="205"/>
      <c r="G287" s="205"/>
      <c r="H287" s="205"/>
      <c r="I287" s="205"/>
      <c r="J287" s="205"/>
      <c r="K287" s="205"/>
      <c r="L287" s="206"/>
    </row>
    <row r="288" spans="1:30" s="187" customFormat="1">
      <c r="A288" s="232" t="s">
        <v>813</v>
      </c>
      <c r="B288" s="233" t="s">
        <v>167</v>
      </c>
      <c r="C288" s="234" t="s">
        <v>814</v>
      </c>
      <c r="D288" s="235" t="s">
        <v>159</v>
      </c>
      <c r="E288" s="236">
        <v>1</v>
      </c>
      <c r="F288" s="235"/>
      <c r="G288" s="235">
        <f>SUM(G289:G292)</f>
        <v>4546.5</v>
      </c>
      <c r="H288" s="235"/>
      <c r="I288" s="235">
        <f>SUM(I289:I292)</f>
        <v>500.97304800000001</v>
      </c>
      <c r="J288" s="235"/>
      <c r="K288" s="235">
        <f>I288+G288</f>
        <v>5047.4730479999998</v>
      </c>
      <c r="L288" s="237"/>
      <c r="M288" s="186"/>
      <c r="N288" s="186"/>
      <c r="O288" s="186"/>
      <c r="P288" s="186"/>
      <c r="Q288" s="186"/>
      <c r="R288" s="186"/>
      <c r="S288" s="186"/>
      <c r="T288" s="186"/>
      <c r="U288" s="186"/>
      <c r="V288" s="186"/>
      <c r="W288" s="186"/>
      <c r="X288" s="186"/>
      <c r="Y288" s="186"/>
      <c r="Z288" s="186"/>
      <c r="AA288" s="186"/>
      <c r="AB288" s="186"/>
      <c r="AC288" s="186"/>
      <c r="AD288" s="186"/>
    </row>
    <row r="289" spans="1:30">
      <c r="A289" s="200" t="s">
        <v>815</v>
      </c>
      <c r="B289" s="208" t="str">
        <f>VLOOKUP($A289,'5.전축_자재단가표'!$A$4:$P$156,2,FALSE)</f>
        <v>FLEXIBLE Con'n</v>
      </c>
      <c r="C289" s="227" t="str">
        <f>VLOOKUP($A289,'5.전축_자재단가표'!$A$4:$P$156,3,FALSE)</f>
        <v>SFCI 28C</v>
      </c>
      <c r="D289" s="205" t="str">
        <f>VLOOKUP($A289,'5.전축_자재단가표'!$A$4:$P$156,4,FALSE)</f>
        <v>EA</v>
      </c>
      <c r="E289" s="231">
        <v>1</v>
      </c>
      <c r="F289" s="205">
        <f>VLOOKUP($A289,'5.전축_자재단가표'!$A$4:$P$156,6,FALSE)</f>
        <v>4330</v>
      </c>
      <c r="G289" s="205">
        <f>F289*E289</f>
        <v>4330</v>
      </c>
      <c r="H289" s="205"/>
      <c r="I289" s="205"/>
      <c r="J289" s="205"/>
      <c r="K289" s="205"/>
      <c r="L289" s="206"/>
    </row>
    <row r="290" spans="1:30">
      <c r="A290" s="200"/>
      <c r="B290" s="208" t="s">
        <v>597</v>
      </c>
      <c r="C290" s="227"/>
      <c r="D290" s="205" t="s">
        <v>598</v>
      </c>
      <c r="E290" s="231">
        <v>5</v>
      </c>
      <c r="F290" s="205"/>
      <c r="G290" s="205">
        <f>SUM(G289)*E290%</f>
        <v>216.5</v>
      </c>
      <c r="H290" s="205"/>
      <c r="I290" s="205"/>
      <c r="J290" s="205"/>
      <c r="K290" s="205"/>
      <c r="L290" s="206"/>
    </row>
    <row r="291" spans="1:30">
      <c r="A291" s="200" t="s">
        <v>816</v>
      </c>
      <c r="B291" s="208" t="s">
        <v>817</v>
      </c>
      <c r="C291" s="227" t="str">
        <f>VLOOKUP($A291,'5.전축_자재단가표'!$A$4:$P$156,2,FALSE)</f>
        <v>내선전공</v>
      </c>
      <c r="D291" s="205" t="s">
        <v>601</v>
      </c>
      <c r="E291" s="231">
        <f>E273*0.2*0.5</f>
        <v>3.5999999999999999E-3</v>
      </c>
      <c r="F291" s="205"/>
      <c r="G291" s="205"/>
      <c r="H291" s="205">
        <f>VLOOKUP($A291,'5.전축_자재단가표'!$A$4:$P$156,6,FALSE)</f>
        <v>135106</v>
      </c>
      <c r="I291" s="203">
        <f>H291*E291</f>
        <v>486.38159999999999</v>
      </c>
      <c r="J291" s="205"/>
      <c r="K291" s="205"/>
      <c r="L291" s="206" t="s">
        <v>818</v>
      </c>
    </row>
    <row r="292" spans="1:30">
      <c r="A292" s="200"/>
      <c r="B292" s="208" t="s">
        <v>603</v>
      </c>
      <c r="C292" s="227"/>
      <c r="D292" s="205" t="s">
        <v>598</v>
      </c>
      <c r="E292" s="231">
        <v>3</v>
      </c>
      <c r="F292" s="205"/>
      <c r="G292" s="205"/>
      <c r="H292" s="205"/>
      <c r="I292" s="203">
        <f>SUM(I289:I291)*E292%</f>
        <v>14.591448</v>
      </c>
      <c r="J292" s="205"/>
      <c r="K292" s="205"/>
      <c r="L292" s="206"/>
    </row>
    <row r="293" spans="1:30">
      <c r="A293" s="200"/>
      <c r="B293" s="208"/>
      <c r="C293" s="227"/>
      <c r="D293" s="205"/>
      <c r="E293" s="231"/>
      <c r="F293" s="205"/>
      <c r="G293" s="205"/>
      <c r="H293" s="205"/>
      <c r="I293" s="205"/>
      <c r="J293" s="205"/>
      <c r="K293" s="205"/>
      <c r="L293" s="206"/>
    </row>
    <row r="294" spans="1:30" s="187" customFormat="1">
      <c r="A294" s="232" t="s">
        <v>819</v>
      </c>
      <c r="B294" s="233" t="s">
        <v>167</v>
      </c>
      <c r="C294" s="234" t="s">
        <v>820</v>
      </c>
      <c r="D294" s="235" t="s">
        <v>159</v>
      </c>
      <c r="E294" s="236">
        <v>1</v>
      </c>
      <c r="F294" s="235"/>
      <c r="G294" s="235">
        <f>SUM(G295:G298)</f>
        <v>6888</v>
      </c>
      <c r="H294" s="235"/>
      <c r="I294" s="235">
        <f>SUM(I295:I298)</f>
        <v>605.34243300000003</v>
      </c>
      <c r="J294" s="235"/>
      <c r="K294" s="235">
        <f>I294+G294</f>
        <v>7493.3424329999998</v>
      </c>
      <c r="L294" s="237"/>
      <c r="M294" s="186"/>
      <c r="N294" s="186"/>
      <c r="O294" s="186"/>
      <c r="P294" s="186"/>
      <c r="Q294" s="186"/>
      <c r="R294" s="186"/>
      <c r="S294" s="186"/>
      <c r="T294" s="186"/>
      <c r="U294" s="186"/>
      <c r="V294" s="186"/>
      <c r="W294" s="186"/>
      <c r="X294" s="186"/>
      <c r="Y294" s="186"/>
      <c r="Z294" s="186"/>
      <c r="AA294" s="186"/>
      <c r="AB294" s="186"/>
      <c r="AC294" s="186"/>
      <c r="AD294" s="186"/>
    </row>
    <row r="295" spans="1:30">
      <c r="A295" s="200" t="s">
        <v>821</v>
      </c>
      <c r="B295" s="208" t="str">
        <f>VLOOKUP($A295,'5.전축_자재단가표'!$A$4:$P$156,2,FALSE)</f>
        <v>FLEXIBLE Con'n</v>
      </c>
      <c r="C295" s="227" t="str">
        <f>VLOOKUP($A295,'5.전축_자재단가표'!$A$4:$P$156,3,FALSE)</f>
        <v>SFCI 36C</v>
      </c>
      <c r="D295" s="205" t="str">
        <f>VLOOKUP($A295,'5.전축_자재단가표'!$A$4:$P$156,4,FALSE)</f>
        <v>EA</v>
      </c>
      <c r="E295" s="231">
        <v>1</v>
      </c>
      <c r="F295" s="205">
        <f>VLOOKUP($A295,'5.전축_자재단가표'!$A$4:$P$156,6,FALSE)</f>
        <v>6560</v>
      </c>
      <c r="G295" s="205">
        <f>F295*E295</f>
        <v>6560</v>
      </c>
      <c r="H295" s="205"/>
      <c r="I295" s="205"/>
      <c r="J295" s="205"/>
      <c r="K295" s="205"/>
      <c r="L295" s="206"/>
    </row>
    <row r="296" spans="1:30">
      <c r="A296" s="200"/>
      <c r="B296" s="208" t="s">
        <v>597</v>
      </c>
      <c r="C296" s="227"/>
      <c r="D296" s="205" t="s">
        <v>598</v>
      </c>
      <c r="E296" s="231">
        <v>5</v>
      </c>
      <c r="F296" s="205"/>
      <c r="G296" s="205">
        <f>SUM(G295)*E296%</f>
        <v>328</v>
      </c>
      <c r="H296" s="205"/>
      <c r="I296" s="205"/>
      <c r="J296" s="205"/>
      <c r="K296" s="205"/>
      <c r="L296" s="206"/>
    </row>
    <row r="297" spans="1:30">
      <c r="A297" s="200" t="s">
        <v>822</v>
      </c>
      <c r="B297" s="208" t="s">
        <v>823</v>
      </c>
      <c r="C297" s="227" t="str">
        <f>VLOOKUP($A297,'5.전축_자재단가표'!$A$4:$P$156,2,FALSE)</f>
        <v>내선전공</v>
      </c>
      <c r="D297" s="205" t="s">
        <v>601</v>
      </c>
      <c r="E297" s="231">
        <f>E279*0.2*0.5</f>
        <v>4.3499999999999997E-3</v>
      </c>
      <c r="F297" s="205"/>
      <c r="G297" s="205"/>
      <c r="H297" s="205">
        <f>VLOOKUP($A297,'5.전축_자재단가표'!$A$4:$P$156,6,FALSE)</f>
        <v>135106</v>
      </c>
      <c r="I297" s="203">
        <f>H297*E297</f>
        <v>587.71109999999999</v>
      </c>
      <c r="J297" s="205"/>
      <c r="K297" s="205"/>
      <c r="L297" s="206" t="s">
        <v>818</v>
      </c>
    </row>
    <row r="298" spans="1:30">
      <c r="A298" s="200"/>
      <c r="B298" s="208" t="s">
        <v>603</v>
      </c>
      <c r="C298" s="227"/>
      <c r="D298" s="205" t="s">
        <v>598</v>
      </c>
      <c r="E298" s="231">
        <v>3</v>
      </c>
      <c r="F298" s="205"/>
      <c r="G298" s="205"/>
      <c r="H298" s="205"/>
      <c r="I298" s="203">
        <f>SUM(I295:I297)*E298%</f>
        <v>17.631332999999998</v>
      </c>
      <c r="J298" s="205"/>
      <c r="K298" s="205"/>
      <c r="L298" s="206"/>
    </row>
    <row r="299" spans="1:30">
      <c r="A299" s="200"/>
      <c r="B299" s="208"/>
      <c r="C299" s="227"/>
      <c r="D299" s="205"/>
      <c r="E299" s="231"/>
      <c r="F299" s="205"/>
      <c r="G299" s="205"/>
      <c r="H299" s="205"/>
      <c r="I299" s="205"/>
      <c r="J299" s="205"/>
      <c r="K299" s="205"/>
      <c r="L299" s="206"/>
    </row>
    <row r="300" spans="1:30" s="187" customFormat="1">
      <c r="A300" s="232" t="s">
        <v>824</v>
      </c>
      <c r="B300" s="233" t="s">
        <v>171</v>
      </c>
      <c r="C300" s="234" t="s">
        <v>172</v>
      </c>
      <c r="D300" s="235" t="s">
        <v>825</v>
      </c>
      <c r="E300" s="236">
        <v>1</v>
      </c>
      <c r="F300" s="235"/>
      <c r="G300" s="235">
        <f>SUM(G301:G304)</f>
        <v>9719.3250000000007</v>
      </c>
      <c r="H300" s="235"/>
      <c r="I300" s="235">
        <f>SUM(I301:I304)</f>
        <v>4160.8594819999998</v>
      </c>
      <c r="J300" s="235"/>
      <c r="K300" s="235">
        <f>I300+G300</f>
        <v>13880.184482000001</v>
      </c>
      <c r="L300" s="237"/>
      <c r="M300" s="186"/>
      <c r="N300" s="186"/>
      <c r="O300" s="186"/>
      <c r="P300" s="186"/>
      <c r="Q300" s="186"/>
      <c r="R300" s="186"/>
      <c r="S300" s="186"/>
      <c r="T300" s="186"/>
      <c r="U300" s="186"/>
      <c r="V300" s="186"/>
      <c r="W300" s="186"/>
      <c r="X300" s="186"/>
      <c r="Y300" s="186"/>
      <c r="Z300" s="186"/>
      <c r="AA300" s="186"/>
      <c r="AB300" s="186"/>
      <c r="AC300" s="186"/>
      <c r="AD300" s="186"/>
    </row>
    <row r="301" spans="1:30">
      <c r="A301" s="200" t="s">
        <v>826</v>
      </c>
      <c r="B301" s="208" t="str">
        <f>VLOOKUP($A301,'5.전축_자재단가표'!$A$4:$P$156,2,FALSE)</f>
        <v>0.6/1kv 폴리에틴넬 난연케이블</v>
      </c>
      <c r="C301" s="227" t="str">
        <f>VLOOKUP($A301,'5.전축_자재단가표'!$A$4:$P$156,3,FALSE)</f>
        <v>TFR-CV 16㎟ x 4C</v>
      </c>
      <c r="D301" s="205" t="str">
        <f>VLOOKUP($A301,'5.전축_자재단가표'!$A$4:$P$156,4,FALSE)</f>
        <v>M</v>
      </c>
      <c r="E301" s="231">
        <v>1.1000000000000001</v>
      </c>
      <c r="F301" s="205">
        <f>VLOOKUP($A301,'5.전축_자재단가표'!$A$4:$P$156,6,FALSE)</f>
        <v>8415</v>
      </c>
      <c r="G301" s="205">
        <f>F301*E301</f>
        <v>9256.5</v>
      </c>
      <c r="H301" s="205"/>
      <c r="I301" s="205"/>
      <c r="J301" s="205"/>
      <c r="K301" s="205"/>
      <c r="L301" s="206"/>
    </row>
    <row r="302" spans="1:30">
      <c r="A302" s="200"/>
      <c r="B302" s="208" t="s">
        <v>597</v>
      </c>
      <c r="C302" s="227"/>
      <c r="D302" s="205" t="s">
        <v>598</v>
      </c>
      <c r="E302" s="231">
        <v>5</v>
      </c>
      <c r="F302" s="205"/>
      <c r="G302" s="205">
        <f>SUM(G301)*E302%</f>
        <v>462.82500000000005</v>
      </c>
      <c r="H302" s="205"/>
      <c r="I302" s="205"/>
      <c r="J302" s="205"/>
      <c r="K302" s="205"/>
      <c r="L302" s="206"/>
    </row>
    <row r="303" spans="1:30">
      <c r="A303" s="200" t="s">
        <v>822</v>
      </c>
      <c r="B303" s="208" t="s">
        <v>823</v>
      </c>
      <c r="C303" s="227" t="str">
        <f>VLOOKUP($A303,'5.전축_자재단가표'!$A$4:$P$156,2,FALSE)</f>
        <v>내선전공</v>
      </c>
      <c r="D303" s="205" t="s">
        <v>601</v>
      </c>
      <c r="E303" s="231">
        <f>0.023*2.6*0.5</f>
        <v>2.9899999999999999E-2</v>
      </c>
      <c r="F303" s="205"/>
      <c r="G303" s="205"/>
      <c r="H303" s="205">
        <f>VLOOKUP($A303,'5.전축_자재단가표'!$A$4:$P$156,6,FALSE)</f>
        <v>135106</v>
      </c>
      <c r="I303" s="203">
        <f>H303*E303</f>
        <v>4039.6693999999998</v>
      </c>
      <c r="J303" s="205"/>
      <c r="K303" s="205"/>
      <c r="L303" s="206" t="s">
        <v>827</v>
      </c>
    </row>
    <row r="304" spans="1:30">
      <c r="A304" s="200"/>
      <c r="B304" s="208" t="s">
        <v>603</v>
      </c>
      <c r="C304" s="227"/>
      <c r="D304" s="205" t="s">
        <v>598</v>
      </c>
      <c r="E304" s="231">
        <v>3</v>
      </c>
      <c r="F304" s="205"/>
      <c r="G304" s="205"/>
      <c r="H304" s="205"/>
      <c r="I304" s="203">
        <f>SUM(I301:I303)*E304%</f>
        <v>121.19008199999999</v>
      </c>
      <c r="J304" s="205"/>
      <c r="K304" s="205"/>
      <c r="L304" s="206"/>
    </row>
    <row r="305" spans="1:30">
      <c r="A305" s="200"/>
      <c r="B305" s="208"/>
      <c r="C305" s="227"/>
      <c r="D305" s="205"/>
      <c r="E305" s="231"/>
      <c r="F305" s="205"/>
      <c r="G305" s="205"/>
      <c r="H305" s="205"/>
      <c r="I305" s="205"/>
      <c r="J305" s="205"/>
      <c r="K305" s="205"/>
      <c r="L305" s="206"/>
    </row>
    <row r="306" spans="1:30" s="187" customFormat="1">
      <c r="A306" s="232" t="s">
        <v>828</v>
      </c>
      <c r="B306" s="233" t="s">
        <v>171</v>
      </c>
      <c r="C306" s="234" t="s">
        <v>829</v>
      </c>
      <c r="D306" s="235" t="s">
        <v>825</v>
      </c>
      <c r="E306" s="236">
        <v>1</v>
      </c>
      <c r="F306" s="235"/>
      <c r="G306" s="235">
        <f>SUM(G307:G310)</f>
        <v>7491.33</v>
      </c>
      <c r="H306" s="235"/>
      <c r="I306" s="235">
        <f>SUM(I307:I310)</f>
        <v>4160.8594819999998</v>
      </c>
      <c r="J306" s="235"/>
      <c r="K306" s="235">
        <f>I306+G306</f>
        <v>11652.189482</v>
      </c>
      <c r="L306" s="237"/>
      <c r="M306" s="186"/>
      <c r="N306" s="186"/>
      <c r="O306" s="186"/>
      <c r="P306" s="186"/>
      <c r="Q306" s="186"/>
      <c r="R306" s="186"/>
      <c r="S306" s="186"/>
      <c r="T306" s="186"/>
      <c r="U306" s="186"/>
      <c r="V306" s="186"/>
      <c r="W306" s="186"/>
      <c r="X306" s="186"/>
      <c r="Y306" s="186"/>
      <c r="Z306" s="186"/>
      <c r="AA306" s="186"/>
      <c r="AB306" s="186"/>
      <c r="AC306" s="186"/>
      <c r="AD306" s="186"/>
    </row>
    <row r="307" spans="1:30">
      <c r="A307" s="200" t="s">
        <v>830</v>
      </c>
      <c r="B307" s="208" t="str">
        <f>VLOOKUP($A307,'5.전축_자재단가표'!$A$4:$P$156,2,FALSE)</f>
        <v>0.6/1kv 폴리에틴넬 난연케이블</v>
      </c>
      <c r="C307" s="227" t="str">
        <f>VLOOKUP($A307,'5.전축_자재단가표'!$A$4:$P$156,3,FALSE)</f>
        <v>TFR-CV 10㎟ x 4C</v>
      </c>
      <c r="D307" s="205" t="str">
        <f>VLOOKUP($A307,'5.전축_자재단가표'!$A$4:$P$156,4,FALSE)</f>
        <v>M</v>
      </c>
      <c r="E307" s="231">
        <v>1.1000000000000001</v>
      </c>
      <c r="F307" s="205">
        <f>VLOOKUP($A307,'5.전축_자재단가표'!$A$4:$P$156,6,FALSE)</f>
        <v>6486</v>
      </c>
      <c r="G307" s="205">
        <f>F307*E307</f>
        <v>7134.6</v>
      </c>
      <c r="H307" s="205"/>
      <c r="I307" s="205"/>
      <c r="J307" s="205"/>
      <c r="K307" s="205"/>
      <c r="L307" s="206"/>
    </row>
    <row r="308" spans="1:30">
      <c r="A308" s="200"/>
      <c r="B308" s="208" t="s">
        <v>597</v>
      </c>
      <c r="C308" s="227"/>
      <c r="D308" s="205" t="s">
        <v>598</v>
      </c>
      <c r="E308" s="231">
        <v>5</v>
      </c>
      <c r="F308" s="205"/>
      <c r="G308" s="205">
        <f>SUM(G307)*E308%</f>
        <v>356.73</v>
      </c>
      <c r="H308" s="205"/>
      <c r="I308" s="205"/>
      <c r="J308" s="205"/>
      <c r="K308" s="205"/>
      <c r="L308" s="206"/>
    </row>
    <row r="309" spans="1:30">
      <c r="A309" s="200" t="s">
        <v>822</v>
      </c>
      <c r="B309" s="208" t="s">
        <v>823</v>
      </c>
      <c r="C309" s="227" t="str">
        <f>VLOOKUP($A309,'5.전축_자재단가표'!$A$4:$P$156,2,FALSE)</f>
        <v>내선전공</v>
      </c>
      <c r="D309" s="205" t="s">
        <v>601</v>
      </c>
      <c r="E309" s="231">
        <f>0.023*2.6*0.5</f>
        <v>2.9899999999999999E-2</v>
      </c>
      <c r="F309" s="205"/>
      <c r="G309" s="205"/>
      <c r="H309" s="205">
        <f>VLOOKUP($A309,'5.전축_자재단가표'!$A$4:$P$156,6,FALSE)</f>
        <v>135106</v>
      </c>
      <c r="I309" s="203">
        <f>H309*E309</f>
        <v>4039.6693999999998</v>
      </c>
      <c r="J309" s="205"/>
      <c r="K309" s="205"/>
      <c r="L309" s="206" t="s">
        <v>827</v>
      </c>
    </row>
    <row r="310" spans="1:30">
      <c r="A310" s="200"/>
      <c r="B310" s="208" t="s">
        <v>603</v>
      </c>
      <c r="C310" s="227"/>
      <c r="D310" s="205" t="s">
        <v>598</v>
      </c>
      <c r="E310" s="231">
        <v>3</v>
      </c>
      <c r="F310" s="205"/>
      <c r="G310" s="205"/>
      <c r="H310" s="205"/>
      <c r="I310" s="203">
        <f>SUM(I307:I309)*E310%</f>
        <v>121.19008199999999</v>
      </c>
      <c r="J310" s="205"/>
      <c r="K310" s="205"/>
      <c r="L310" s="206"/>
    </row>
    <row r="311" spans="1:30">
      <c r="A311" s="200"/>
      <c r="B311" s="208"/>
      <c r="C311" s="227"/>
      <c r="D311" s="205"/>
      <c r="E311" s="231"/>
      <c r="F311" s="205"/>
      <c r="G311" s="205"/>
      <c r="H311" s="205"/>
      <c r="I311" s="205"/>
      <c r="J311" s="205"/>
      <c r="K311" s="205"/>
      <c r="L311" s="206"/>
    </row>
    <row r="312" spans="1:30" s="187" customFormat="1">
      <c r="A312" s="232" t="s">
        <v>831</v>
      </c>
      <c r="B312" s="233" t="s">
        <v>171</v>
      </c>
      <c r="C312" s="234" t="s">
        <v>832</v>
      </c>
      <c r="D312" s="235" t="s">
        <v>825</v>
      </c>
      <c r="E312" s="236">
        <v>1</v>
      </c>
      <c r="F312" s="235"/>
      <c r="G312" s="235">
        <f>SUM(G313:G316)</f>
        <v>2989.1400000000003</v>
      </c>
      <c r="H312" s="235"/>
      <c r="I312" s="235">
        <f>SUM(I313:I316)</f>
        <v>3200.6611400000002</v>
      </c>
      <c r="J312" s="235"/>
      <c r="K312" s="235">
        <f>I312+G312</f>
        <v>6189.8011400000005</v>
      </c>
      <c r="L312" s="237"/>
      <c r="M312" s="186"/>
      <c r="N312" s="186"/>
      <c r="O312" s="186"/>
      <c r="P312" s="186"/>
      <c r="Q312" s="186"/>
      <c r="R312" s="186"/>
      <c r="S312" s="186"/>
      <c r="T312" s="186"/>
      <c r="U312" s="186"/>
      <c r="V312" s="186"/>
      <c r="W312" s="186"/>
      <c r="X312" s="186"/>
      <c r="Y312" s="186"/>
      <c r="Z312" s="186"/>
      <c r="AA312" s="186"/>
      <c r="AB312" s="186"/>
      <c r="AC312" s="186"/>
      <c r="AD312" s="186"/>
    </row>
    <row r="313" spans="1:30">
      <c r="A313" s="200" t="s">
        <v>833</v>
      </c>
      <c r="B313" s="208" t="str">
        <f>VLOOKUP($A313,'5.전축_자재단가표'!$A$4:$P$156,2,FALSE)</f>
        <v>0.6/1kv 폴리에틴넬 난연케이블</v>
      </c>
      <c r="C313" s="227" t="str">
        <f>VLOOKUP($A313,'5.전축_자재단가표'!$A$4:$P$156,3,FALSE)</f>
        <v>TFR-CV 4㎟ x 3C</v>
      </c>
      <c r="D313" s="205" t="str">
        <f>VLOOKUP($A313,'5.전축_자재단가표'!$A$4:$P$156,4,FALSE)</f>
        <v>M</v>
      </c>
      <c r="E313" s="231">
        <v>1.1000000000000001</v>
      </c>
      <c r="F313" s="205">
        <f>VLOOKUP($A313,'5.전축_자재단가표'!$A$4:$P$156,6,FALSE)</f>
        <v>2588</v>
      </c>
      <c r="G313" s="205">
        <f>F313*E313</f>
        <v>2846.8</v>
      </c>
      <c r="H313" s="205"/>
      <c r="I313" s="205"/>
      <c r="J313" s="205"/>
      <c r="K313" s="205"/>
      <c r="L313" s="206"/>
    </row>
    <row r="314" spans="1:30">
      <c r="A314" s="200"/>
      <c r="B314" s="208" t="s">
        <v>597</v>
      </c>
      <c r="C314" s="227"/>
      <c r="D314" s="205" t="s">
        <v>598</v>
      </c>
      <c r="E314" s="231">
        <v>5</v>
      </c>
      <c r="F314" s="205"/>
      <c r="G314" s="205">
        <f>SUM(G313)*E314%</f>
        <v>142.34</v>
      </c>
      <c r="H314" s="205"/>
      <c r="I314" s="205"/>
      <c r="J314" s="205"/>
      <c r="K314" s="205"/>
      <c r="L314" s="206"/>
    </row>
    <row r="315" spans="1:30">
      <c r="A315" s="200" t="s">
        <v>822</v>
      </c>
      <c r="B315" s="208" t="s">
        <v>823</v>
      </c>
      <c r="C315" s="227" t="str">
        <f>VLOOKUP($A315,'5.전축_자재단가표'!$A$4:$P$156,2,FALSE)</f>
        <v>내선전공</v>
      </c>
      <c r="D315" s="205" t="s">
        <v>601</v>
      </c>
      <c r="E315" s="231">
        <f>0.023*2*0.5</f>
        <v>2.3E-2</v>
      </c>
      <c r="F315" s="205"/>
      <c r="G315" s="205"/>
      <c r="H315" s="205">
        <f>VLOOKUP($A315,'5.전축_자재단가표'!$A$4:$P$156,6,FALSE)</f>
        <v>135106</v>
      </c>
      <c r="I315" s="203">
        <f>H315*E315</f>
        <v>3107.4380000000001</v>
      </c>
      <c r="J315" s="205"/>
      <c r="K315" s="205"/>
      <c r="L315" s="206" t="s">
        <v>827</v>
      </c>
    </row>
    <row r="316" spans="1:30">
      <c r="A316" s="200"/>
      <c r="B316" s="208" t="s">
        <v>603</v>
      </c>
      <c r="C316" s="227"/>
      <c r="D316" s="205" t="s">
        <v>598</v>
      </c>
      <c r="E316" s="231">
        <v>3</v>
      </c>
      <c r="F316" s="205"/>
      <c r="G316" s="205"/>
      <c r="H316" s="205"/>
      <c r="I316" s="203">
        <f>SUM(I313:I315)*E316%</f>
        <v>93.223140000000001</v>
      </c>
      <c r="J316" s="205"/>
      <c r="K316" s="205"/>
      <c r="L316" s="206"/>
    </row>
    <row r="317" spans="1:30">
      <c r="A317" s="200"/>
      <c r="B317" s="208"/>
      <c r="C317" s="227"/>
      <c r="D317" s="205"/>
      <c r="E317" s="231"/>
      <c r="F317" s="205"/>
      <c r="G317" s="205"/>
      <c r="H317" s="205"/>
      <c r="I317" s="205"/>
      <c r="J317" s="205"/>
      <c r="K317" s="205"/>
      <c r="L317" s="206"/>
    </row>
    <row r="318" spans="1:30" s="187" customFormat="1">
      <c r="A318" s="232" t="s">
        <v>834</v>
      </c>
      <c r="B318" s="233" t="s">
        <v>175</v>
      </c>
      <c r="C318" s="234" t="s">
        <v>176</v>
      </c>
      <c r="D318" s="235" t="s">
        <v>164</v>
      </c>
      <c r="E318" s="236">
        <v>1</v>
      </c>
      <c r="F318" s="235"/>
      <c r="G318" s="235">
        <f>SUM(G319:G322)</f>
        <v>2288.0550000000003</v>
      </c>
      <c r="H318" s="235"/>
      <c r="I318" s="235">
        <f>SUM(I319:I322)</f>
        <v>730.58569499999999</v>
      </c>
      <c r="J318" s="235"/>
      <c r="K318" s="235">
        <f>I318+G318</f>
        <v>3018.6406950000001</v>
      </c>
      <c r="L318" s="237"/>
      <c r="M318" s="186"/>
      <c r="N318" s="186"/>
      <c r="O318" s="186"/>
      <c r="P318" s="186"/>
      <c r="Q318" s="186"/>
      <c r="R318" s="186"/>
      <c r="S318" s="186"/>
      <c r="T318" s="186"/>
      <c r="U318" s="186"/>
      <c r="V318" s="186"/>
      <c r="W318" s="186"/>
      <c r="X318" s="186"/>
      <c r="Y318" s="186"/>
      <c r="Z318" s="186"/>
      <c r="AA318" s="186"/>
      <c r="AB318" s="186"/>
      <c r="AC318" s="186"/>
      <c r="AD318" s="186"/>
    </row>
    <row r="319" spans="1:30">
      <c r="A319" s="200" t="s">
        <v>835</v>
      </c>
      <c r="B319" s="208" t="str">
        <f>VLOOKUP($A319,'5.전축_자재단가표'!$A$4:$P$156,2,FALSE)</f>
        <v>0.6/1kv PVC 절연 접지케이블</v>
      </c>
      <c r="C319" s="227" t="str">
        <f>VLOOKUP($A319,'5.전축_자재단가표'!$A$4:$P$156,3,FALSE)</f>
        <v>TFR-GV 16㎟ x 1C</v>
      </c>
      <c r="D319" s="205" t="str">
        <f>VLOOKUP($A319,'5.전축_자재단가표'!$A$4:$P$156,4,FALSE)</f>
        <v>M</v>
      </c>
      <c r="E319" s="231">
        <v>1.1000000000000001</v>
      </c>
      <c r="F319" s="205">
        <f>VLOOKUP($A319,'5.전축_자재단가표'!$A$4:$P$156,6,FALSE)</f>
        <v>1981</v>
      </c>
      <c r="G319" s="205">
        <f>F319*E319</f>
        <v>2179.1000000000004</v>
      </c>
      <c r="H319" s="205"/>
      <c r="I319" s="205"/>
      <c r="J319" s="205"/>
      <c r="K319" s="205"/>
      <c r="L319" s="206"/>
    </row>
    <row r="320" spans="1:30">
      <c r="A320" s="200"/>
      <c r="B320" s="208" t="s">
        <v>597</v>
      </c>
      <c r="C320" s="227"/>
      <c r="D320" s="205" t="s">
        <v>598</v>
      </c>
      <c r="E320" s="231">
        <v>5</v>
      </c>
      <c r="F320" s="205"/>
      <c r="G320" s="205">
        <f>SUM(G319)*E320%</f>
        <v>108.95500000000003</v>
      </c>
      <c r="H320" s="205"/>
      <c r="I320" s="205"/>
      <c r="J320" s="205"/>
      <c r="K320" s="205"/>
      <c r="L320" s="206"/>
    </row>
    <row r="321" spans="1:30">
      <c r="A321" s="200" t="s">
        <v>822</v>
      </c>
      <c r="B321" s="208" t="s">
        <v>823</v>
      </c>
      <c r="C321" s="227" t="str">
        <f>VLOOKUP($A321,'5.전축_자재단가표'!$A$4:$P$156,2,FALSE)</f>
        <v>내선전공</v>
      </c>
      <c r="D321" s="205" t="s">
        <v>601</v>
      </c>
      <c r="E321" s="231">
        <f>0.007*1.5*0.5</f>
        <v>5.2500000000000003E-3</v>
      </c>
      <c r="F321" s="205"/>
      <c r="G321" s="205"/>
      <c r="H321" s="205">
        <f>VLOOKUP($A321,'5.전축_자재단가표'!$A$4:$P$156,6,FALSE)</f>
        <v>135106</v>
      </c>
      <c r="I321" s="203">
        <f>H321*E321</f>
        <v>709.30650000000003</v>
      </c>
      <c r="J321" s="205"/>
      <c r="K321" s="205"/>
      <c r="L321" s="206" t="s">
        <v>836</v>
      </c>
    </row>
    <row r="322" spans="1:30">
      <c r="A322" s="200"/>
      <c r="B322" s="208" t="s">
        <v>603</v>
      </c>
      <c r="C322" s="227"/>
      <c r="D322" s="205" t="s">
        <v>598</v>
      </c>
      <c r="E322" s="231">
        <v>3</v>
      </c>
      <c r="F322" s="205"/>
      <c r="G322" s="205"/>
      <c r="H322" s="205"/>
      <c r="I322" s="203">
        <f>SUM(I319:I321)*E322%</f>
        <v>21.279195000000001</v>
      </c>
      <c r="J322" s="205"/>
      <c r="K322" s="205"/>
      <c r="L322" s="206"/>
    </row>
    <row r="323" spans="1:30">
      <c r="A323" s="200"/>
      <c r="B323" s="208"/>
      <c r="C323" s="227"/>
      <c r="D323" s="205"/>
      <c r="E323" s="231"/>
      <c r="F323" s="205"/>
      <c r="G323" s="205"/>
      <c r="H323" s="205"/>
      <c r="I323" s="205"/>
      <c r="J323" s="205"/>
      <c r="K323" s="205"/>
      <c r="L323" s="206"/>
    </row>
    <row r="324" spans="1:30" s="187" customFormat="1">
      <c r="A324" s="232" t="s">
        <v>837</v>
      </c>
      <c r="B324" s="233" t="s">
        <v>175</v>
      </c>
      <c r="C324" s="234" t="s">
        <v>177</v>
      </c>
      <c r="D324" s="235" t="s">
        <v>164</v>
      </c>
      <c r="E324" s="236">
        <v>1</v>
      </c>
      <c r="F324" s="235"/>
      <c r="G324" s="235">
        <f>SUM(G325:G328)</f>
        <v>994.45500000000004</v>
      </c>
      <c r="H324" s="235"/>
      <c r="I324" s="235">
        <f>SUM(I325:I328)</f>
        <v>626.21631000000014</v>
      </c>
      <c r="J324" s="235"/>
      <c r="K324" s="235">
        <f>I324+G324</f>
        <v>1620.6713100000002</v>
      </c>
      <c r="L324" s="237"/>
      <c r="M324" s="186"/>
      <c r="N324" s="186"/>
      <c r="O324" s="186"/>
      <c r="P324" s="186"/>
      <c r="Q324" s="186"/>
      <c r="R324" s="186"/>
      <c r="S324" s="186"/>
      <c r="T324" s="186"/>
      <c r="U324" s="186"/>
      <c r="V324" s="186"/>
      <c r="W324" s="186"/>
      <c r="X324" s="186"/>
      <c r="Y324" s="186"/>
      <c r="Z324" s="186"/>
      <c r="AA324" s="186"/>
      <c r="AB324" s="186"/>
      <c r="AC324" s="186"/>
      <c r="AD324" s="186"/>
    </row>
    <row r="325" spans="1:30">
      <c r="A325" s="200" t="s">
        <v>838</v>
      </c>
      <c r="B325" s="208" t="str">
        <f>VLOOKUP($A325,'5.전축_자재단가표'!$A$4:$P$156,2,FALSE)</f>
        <v>0.6/1kv PVC 절연 접지케이블</v>
      </c>
      <c r="C325" s="227" t="str">
        <f>VLOOKUP($A325,'5.전축_자재단가표'!$A$4:$P$156,3,FALSE)</f>
        <v>TFR-GV 6㎟ x 1C</v>
      </c>
      <c r="D325" s="205" t="str">
        <f>VLOOKUP($A325,'5.전축_자재단가표'!$A$4:$P$156,4,FALSE)</f>
        <v>M</v>
      </c>
      <c r="E325" s="231">
        <v>1.1000000000000001</v>
      </c>
      <c r="F325" s="205">
        <f>VLOOKUP($A325,'5.전축_자재단가표'!$A$4:$P$156,6,FALSE)</f>
        <v>861</v>
      </c>
      <c r="G325" s="205">
        <f>F325*E325</f>
        <v>947.1</v>
      </c>
      <c r="H325" s="205"/>
      <c r="I325" s="205"/>
      <c r="J325" s="205"/>
      <c r="K325" s="205"/>
      <c r="L325" s="206"/>
    </row>
    <row r="326" spans="1:30">
      <c r="A326" s="200"/>
      <c r="B326" s="208" t="s">
        <v>597</v>
      </c>
      <c r="C326" s="227"/>
      <c r="D326" s="205" t="s">
        <v>598</v>
      </c>
      <c r="E326" s="231">
        <v>5</v>
      </c>
      <c r="F326" s="205"/>
      <c r="G326" s="205">
        <f>SUM(G325)*E326%</f>
        <v>47.355000000000004</v>
      </c>
      <c r="H326" s="205"/>
      <c r="I326" s="205"/>
      <c r="J326" s="205"/>
      <c r="K326" s="205"/>
      <c r="L326" s="206"/>
    </row>
    <row r="327" spans="1:30">
      <c r="A327" s="200" t="s">
        <v>822</v>
      </c>
      <c r="B327" s="208" t="s">
        <v>823</v>
      </c>
      <c r="C327" s="227" t="str">
        <f>VLOOKUP($A327,'5.전축_자재단가표'!$A$4:$P$156,2,FALSE)</f>
        <v>내선전공</v>
      </c>
      <c r="D327" s="205" t="s">
        <v>601</v>
      </c>
      <c r="E327" s="231">
        <f>0.006*1.5*0.5</f>
        <v>4.5000000000000005E-3</v>
      </c>
      <c r="F327" s="205"/>
      <c r="G327" s="205"/>
      <c r="H327" s="205">
        <f>VLOOKUP($A327,'5.전축_자재단가표'!$A$4:$P$156,6,FALSE)</f>
        <v>135106</v>
      </c>
      <c r="I327" s="203">
        <f>H327*E327</f>
        <v>607.97700000000009</v>
      </c>
      <c r="J327" s="205"/>
      <c r="K327" s="205"/>
      <c r="L327" s="206" t="s">
        <v>836</v>
      </c>
    </row>
    <row r="328" spans="1:30">
      <c r="A328" s="200"/>
      <c r="B328" s="208" t="s">
        <v>603</v>
      </c>
      <c r="C328" s="227"/>
      <c r="D328" s="205" t="s">
        <v>598</v>
      </c>
      <c r="E328" s="231">
        <v>3</v>
      </c>
      <c r="F328" s="205"/>
      <c r="G328" s="205"/>
      <c r="H328" s="205"/>
      <c r="I328" s="203">
        <f>SUM(I325:I327)*E328%</f>
        <v>18.239310000000003</v>
      </c>
      <c r="J328" s="205"/>
      <c r="K328" s="205"/>
      <c r="L328" s="206"/>
    </row>
    <row r="329" spans="1:30">
      <c r="A329" s="200"/>
      <c r="B329" s="208"/>
      <c r="C329" s="227"/>
      <c r="D329" s="205"/>
      <c r="E329" s="231"/>
      <c r="F329" s="205"/>
      <c r="G329" s="205"/>
      <c r="H329" s="205"/>
      <c r="I329" s="205"/>
      <c r="J329" s="205"/>
      <c r="K329" s="205"/>
      <c r="L329" s="206"/>
    </row>
    <row r="330" spans="1:30" s="187" customFormat="1">
      <c r="A330" s="232" t="s">
        <v>839</v>
      </c>
      <c r="B330" s="233" t="s">
        <v>175</v>
      </c>
      <c r="C330" s="234" t="s">
        <v>178</v>
      </c>
      <c r="D330" s="235" t="s">
        <v>164</v>
      </c>
      <c r="E330" s="236">
        <v>1</v>
      </c>
      <c r="F330" s="235"/>
      <c r="G330" s="235">
        <f>SUM(G331:G334)</f>
        <v>873.18000000000006</v>
      </c>
      <c r="H330" s="235"/>
      <c r="I330" s="235">
        <f>SUM(I331:I334)</f>
        <v>626.21631000000014</v>
      </c>
      <c r="J330" s="235"/>
      <c r="K330" s="235">
        <f>I330+G330</f>
        <v>1499.3963100000001</v>
      </c>
      <c r="L330" s="237"/>
      <c r="M330" s="186"/>
      <c r="N330" s="186"/>
      <c r="O330" s="186"/>
      <c r="P330" s="186"/>
      <c r="Q330" s="186"/>
      <c r="R330" s="186"/>
      <c r="S330" s="186"/>
      <c r="T330" s="186"/>
      <c r="U330" s="186"/>
      <c r="V330" s="186"/>
      <c r="W330" s="186"/>
      <c r="X330" s="186"/>
      <c r="Y330" s="186"/>
      <c r="Z330" s="186"/>
      <c r="AA330" s="186"/>
      <c r="AB330" s="186"/>
      <c r="AC330" s="186"/>
      <c r="AD330" s="186"/>
    </row>
    <row r="331" spans="1:30">
      <c r="A331" s="200" t="s">
        <v>840</v>
      </c>
      <c r="B331" s="208" t="str">
        <f>VLOOKUP($A331,'5.전축_자재단가표'!$A$4:$P$156,2,FALSE)</f>
        <v>0.6/1kv PVC 절연 접지케이블</v>
      </c>
      <c r="C331" s="227" t="str">
        <f>VLOOKUP($A331,'5.전축_자재단가표'!$A$4:$P$156,3,FALSE)</f>
        <v>TFR-GV 4㎟ x 1C</v>
      </c>
      <c r="D331" s="205" t="str">
        <f>VLOOKUP($A331,'5.전축_자재단가표'!$A$4:$P$156,4,FALSE)</f>
        <v>M</v>
      </c>
      <c r="E331" s="231">
        <v>1.1000000000000001</v>
      </c>
      <c r="F331" s="205">
        <f>VLOOKUP($A331,'5.전축_자재단가표'!$A$4:$P$156,6,FALSE)</f>
        <v>756</v>
      </c>
      <c r="G331" s="205">
        <f>F331*E331</f>
        <v>831.6</v>
      </c>
      <c r="H331" s="205"/>
      <c r="I331" s="205"/>
      <c r="J331" s="205"/>
      <c r="K331" s="205"/>
      <c r="L331" s="206"/>
    </row>
    <row r="332" spans="1:30">
      <c r="A332" s="200"/>
      <c r="B332" s="208" t="s">
        <v>597</v>
      </c>
      <c r="C332" s="227"/>
      <c r="D332" s="205" t="s">
        <v>598</v>
      </c>
      <c r="E332" s="231">
        <v>5</v>
      </c>
      <c r="F332" s="205"/>
      <c r="G332" s="205">
        <f>SUM(G331)*E332%</f>
        <v>41.580000000000005</v>
      </c>
      <c r="H332" s="205"/>
      <c r="I332" s="205"/>
      <c r="J332" s="205"/>
      <c r="K332" s="205"/>
      <c r="L332" s="206"/>
    </row>
    <row r="333" spans="1:30">
      <c r="A333" s="200" t="s">
        <v>822</v>
      </c>
      <c r="B333" s="208" t="s">
        <v>823</v>
      </c>
      <c r="C333" s="227" t="str">
        <f>VLOOKUP($A333,'5.전축_자재단가표'!$A$4:$P$156,2,FALSE)</f>
        <v>내선전공</v>
      </c>
      <c r="D333" s="205" t="s">
        <v>601</v>
      </c>
      <c r="E333" s="231">
        <f>0.006*1.5*0.5</f>
        <v>4.5000000000000005E-3</v>
      </c>
      <c r="F333" s="205"/>
      <c r="G333" s="205"/>
      <c r="H333" s="205">
        <f>VLOOKUP($A333,'5.전축_자재단가표'!$A$4:$P$156,6,FALSE)</f>
        <v>135106</v>
      </c>
      <c r="I333" s="203">
        <f>H333*E333</f>
        <v>607.97700000000009</v>
      </c>
      <c r="J333" s="205"/>
      <c r="K333" s="205"/>
      <c r="L333" s="206" t="s">
        <v>836</v>
      </c>
    </row>
    <row r="334" spans="1:30">
      <c r="A334" s="200"/>
      <c r="B334" s="208" t="s">
        <v>603</v>
      </c>
      <c r="C334" s="227"/>
      <c r="D334" s="205" t="s">
        <v>598</v>
      </c>
      <c r="E334" s="231">
        <v>3</v>
      </c>
      <c r="F334" s="205"/>
      <c r="G334" s="205"/>
      <c r="H334" s="205"/>
      <c r="I334" s="203">
        <f>SUM(I331:I333)*E334%</f>
        <v>18.239310000000003</v>
      </c>
      <c r="J334" s="205"/>
      <c r="K334" s="205"/>
      <c r="L334" s="206"/>
    </row>
    <row r="335" spans="1:30">
      <c r="A335" s="200"/>
      <c r="B335" s="208"/>
      <c r="C335" s="227"/>
      <c r="D335" s="205"/>
      <c r="E335" s="231"/>
      <c r="F335" s="205"/>
      <c r="G335" s="205"/>
      <c r="H335" s="205"/>
      <c r="I335" s="205"/>
      <c r="J335" s="205"/>
      <c r="K335" s="205"/>
      <c r="L335" s="206"/>
    </row>
    <row r="336" spans="1:30" s="187" customFormat="1">
      <c r="A336" s="232" t="s">
        <v>841</v>
      </c>
      <c r="B336" s="233" t="s">
        <v>179</v>
      </c>
      <c r="C336" s="234" t="s">
        <v>180</v>
      </c>
      <c r="D336" s="235" t="s">
        <v>139</v>
      </c>
      <c r="E336" s="236">
        <v>1</v>
      </c>
      <c r="F336" s="235"/>
      <c r="G336" s="235">
        <f>SUM(G337:G340)</f>
        <v>1340850</v>
      </c>
      <c r="H336" s="235"/>
      <c r="I336" s="235">
        <f>SUM(I337:I340)</f>
        <v>87016.235253999999</v>
      </c>
      <c r="J336" s="235"/>
      <c r="K336" s="235">
        <f>I336+G336</f>
        <v>1427866.2352539999</v>
      </c>
      <c r="L336" s="237"/>
      <c r="M336" s="186"/>
      <c r="N336" s="186"/>
      <c r="O336" s="186"/>
      <c r="P336" s="186"/>
      <c r="Q336" s="186"/>
      <c r="R336" s="186"/>
      <c r="S336" s="186"/>
      <c r="T336" s="186"/>
      <c r="U336" s="186"/>
      <c r="V336" s="186"/>
      <c r="W336" s="186"/>
      <c r="X336" s="186"/>
      <c r="Y336" s="186"/>
      <c r="Z336" s="186"/>
      <c r="AA336" s="186"/>
      <c r="AB336" s="186"/>
      <c r="AC336" s="186"/>
      <c r="AD336" s="186"/>
    </row>
    <row r="337" spans="1:30">
      <c r="A337" s="200" t="s">
        <v>842</v>
      </c>
      <c r="B337" s="208" t="str">
        <f>VLOOKUP($A337,'5.전축_자재단가표'!$A$4:$P$156,2,FALSE)</f>
        <v>PANEL</v>
      </c>
      <c r="C337" s="227" t="str">
        <f>VLOOKUP($A337,'5.전축_자재단가표'!$A$4:$P$156,3,FALSE)</f>
        <v>UPS -  MAIN (UPS전용)</v>
      </c>
      <c r="D337" s="205" t="str">
        <f>VLOOKUP($A337,'5.전축_자재단가표'!$A$4:$P$156,4,FALSE)</f>
        <v>SET</v>
      </c>
      <c r="E337" s="231">
        <v>1</v>
      </c>
      <c r="F337" s="205">
        <f>VLOOKUP($A337,'5.전축_자재단가표'!$A$4:$P$156,6,FALSE)</f>
        <v>1277000</v>
      </c>
      <c r="G337" s="205">
        <f>F337*E337</f>
        <v>1277000</v>
      </c>
      <c r="H337" s="205"/>
      <c r="I337" s="205"/>
      <c r="J337" s="205"/>
      <c r="K337" s="205"/>
      <c r="L337" s="206"/>
    </row>
    <row r="338" spans="1:30">
      <c r="A338" s="200"/>
      <c r="B338" s="208" t="s">
        <v>597</v>
      </c>
      <c r="C338" s="227"/>
      <c r="D338" s="205" t="s">
        <v>598</v>
      </c>
      <c r="E338" s="231">
        <v>5</v>
      </c>
      <c r="F338" s="205"/>
      <c r="G338" s="205">
        <f>SUM(G337)*E338%</f>
        <v>63850</v>
      </c>
      <c r="H338" s="205"/>
      <c r="I338" s="205"/>
      <c r="J338" s="205"/>
      <c r="K338" s="205"/>
      <c r="L338" s="206"/>
    </row>
    <row r="339" spans="1:30">
      <c r="A339" s="200" t="s">
        <v>822</v>
      </c>
      <c r="B339" s="208" t="s">
        <v>823</v>
      </c>
      <c r="C339" s="227" t="str">
        <f>VLOOKUP($A339,'5.전축_자재단가표'!$A$4:$P$156,2,FALSE)</f>
        <v>내선전공</v>
      </c>
      <c r="D339" s="205" t="s">
        <v>601</v>
      </c>
      <c r="E339" s="231">
        <f>0.74*0.65*1.3</f>
        <v>0.62529999999999997</v>
      </c>
      <c r="F339" s="205"/>
      <c r="G339" s="205"/>
      <c r="H339" s="205">
        <f>VLOOKUP($A339,'5.전축_자재단가표'!$A$4:$P$156,6,FALSE)</f>
        <v>135106</v>
      </c>
      <c r="I339" s="203">
        <f>H339*E339</f>
        <v>84481.781799999997</v>
      </c>
      <c r="J339" s="205"/>
      <c r="K339" s="205"/>
      <c r="L339" s="206" t="s">
        <v>843</v>
      </c>
    </row>
    <row r="340" spans="1:30">
      <c r="A340" s="200"/>
      <c r="B340" s="208" t="s">
        <v>603</v>
      </c>
      <c r="C340" s="227"/>
      <c r="D340" s="205" t="s">
        <v>598</v>
      </c>
      <c r="E340" s="231">
        <v>3</v>
      </c>
      <c r="F340" s="205"/>
      <c r="G340" s="205"/>
      <c r="H340" s="205"/>
      <c r="I340" s="203">
        <f>SUM(I337:I339)*E340%</f>
        <v>2534.453454</v>
      </c>
      <c r="J340" s="205"/>
      <c r="K340" s="205"/>
      <c r="L340" s="206"/>
    </row>
    <row r="341" spans="1:30">
      <c r="A341" s="200"/>
      <c r="B341" s="208"/>
      <c r="C341" s="227"/>
      <c r="D341" s="205"/>
      <c r="E341" s="231"/>
      <c r="F341" s="205"/>
      <c r="G341" s="205"/>
      <c r="H341" s="205"/>
      <c r="I341" s="205"/>
      <c r="J341" s="205"/>
      <c r="K341" s="205"/>
      <c r="L341" s="206"/>
    </row>
    <row r="342" spans="1:30" s="187" customFormat="1">
      <c r="A342" s="232" t="s">
        <v>844</v>
      </c>
      <c r="B342" s="233" t="s">
        <v>179</v>
      </c>
      <c r="C342" s="234" t="s">
        <v>181</v>
      </c>
      <c r="D342" s="235" t="s">
        <v>139</v>
      </c>
      <c r="E342" s="236">
        <v>1</v>
      </c>
      <c r="F342" s="235"/>
      <c r="G342" s="235">
        <f>SUM(G343:G346)</f>
        <v>1117725</v>
      </c>
      <c r="H342" s="235"/>
      <c r="I342" s="235">
        <f>SUM(I343:I346)</f>
        <v>87016.235253999999</v>
      </c>
      <c r="J342" s="235"/>
      <c r="K342" s="235">
        <f>I342+G342</f>
        <v>1204741.2352539999</v>
      </c>
      <c r="L342" s="237"/>
      <c r="M342" s="186"/>
      <c r="N342" s="186"/>
      <c r="O342" s="186"/>
      <c r="P342" s="186"/>
      <c r="Q342" s="186"/>
      <c r="R342" s="186"/>
      <c r="S342" s="186"/>
      <c r="T342" s="186"/>
      <c r="U342" s="186"/>
      <c r="V342" s="186"/>
      <c r="W342" s="186"/>
      <c r="X342" s="186"/>
      <c r="Y342" s="186"/>
      <c r="Z342" s="186"/>
      <c r="AA342" s="186"/>
      <c r="AB342" s="186"/>
      <c r="AC342" s="186"/>
      <c r="AD342" s="186"/>
    </row>
    <row r="343" spans="1:30">
      <c r="A343" s="200" t="s">
        <v>845</v>
      </c>
      <c r="B343" s="208" t="str">
        <f>VLOOKUP($A343,'5.전축_자재단가표'!$A$4:$P$156,2,FALSE)</f>
        <v>PANEL</v>
      </c>
      <c r="C343" s="227" t="str">
        <f>VLOOKUP($A343,'5.전축_자재단가표'!$A$4:$P$156,3,FALSE)</f>
        <v>PAC -  MAIN (동력전용)</v>
      </c>
      <c r="D343" s="205" t="str">
        <f>VLOOKUP($A343,'5.전축_자재단가표'!$A$4:$P$156,4,FALSE)</f>
        <v>SET</v>
      </c>
      <c r="E343" s="231">
        <v>1</v>
      </c>
      <c r="F343" s="205">
        <f>VLOOKUP($A343,'5.전축_자재단가표'!$A$4:$P$156,6,FALSE)</f>
        <v>1064500</v>
      </c>
      <c r="G343" s="205">
        <f>F343*E343</f>
        <v>1064500</v>
      </c>
      <c r="H343" s="205"/>
      <c r="I343" s="205"/>
      <c r="J343" s="205"/>
      <c r="K343" s="205"/>
      <c r="L343" s="206"/>
    </row>
    <row r="344" spans="1:30">
      <c r="A344" s="200"/>
      <c r="B344" s="208" t="s">
        <v>597</v>
      </c>
      <c r="C344" s="227"/>
      <c r="D344" s="205" t="s">
        <v>598</v>
      </c>
      <c r="E344" s="231">
        <v>5</v>
      </c>
      <c r="F344" s="205"/>
      <c r="G344" s="205">
        <f>SUM(G343)*E344%</f>
        <v>53225</v>
      </c>
      <c r="H344" s="205"/>
      <c r="I344" s="205"/>
      <c r="J344" s="205"/>
      <c r="K344" s="205"/>
      <c r="L344" s="206"/>
    </row>
    <row r="345" spans="1:30">
      <c r="A345" s="200" t="s">
        <v>822</v>
      </c>
      <c r="B345" s="208" t="s">
        <v>823</v>
      </c>
      <c r="C345" s="227" t="str">
        <f>VLOOKUP($A345,'5.전축_자재단가표'!$A$4:$P$156,2,FALSE)</f>
        <v>내선전공</v>
      </c>
      <c r="D345" s="205" t="s">
        <v>601</v>
      </c>
      <c r="E345" s="231">
        <f>0.74*0.65*1.3</f>
        <v>0.62529999999999997</v>
      </c>
      <c r="F345" s="205"/>
      <c r="G345" s="205"/>
      <c r="H345" s="205">
        <f>VLOOKUP($A345,'5.전축_자재단가표'!$A$4:$P$156,6,FALSE)</f>
        <v>135106</v>
      </c>
      <c r="I345" s="203">
        <f>H345*E345</f>
        <v>84481.781799999997</v>
      </c>
      <c r="J345" s="205"/>
      <c r="K345" s="205"/>
      <c r="L345" s="206" t="s">
        <v>843</v>
      </c>
    </row>
    <row r="346" spans="1:30">
      <c r="A346" s="200"/>
      <c r="B346" s="208" t="s">
        <v>603</v>
      </c>
      <c r="C346" s="227"/>
      <c r="D346" s="205" t="s">
        <v>598</v>
      </c>
      <c r="E346" s="231">
        <v>3</v>
      </c>
      <c r="F346" s="205"/>
      <c r="G346" s="205"/>
      <c r="H346" s="205"/>
      <c r="I346" s="203">
        <f>SUM(I343:I345)*E346%</f>
        <v>2534.453454</v>
      </c>
      <c r="J346" s="205"/>
      <c r="K346" s="205"/>
      <c r="L346" s="206"/>
    </row>
    <row r="347" spans="1:30">
      <c r="A347" s="200"/>
      <c r="B347" s="208"/>
      <c r="C347" s="227"/>
      <c r="D347" s="205"/>
      <c r="E347" s="231"/>
      <c r="F347" s="205"/>
      <c r="G347" s="205"/>
      <c r="H347" s="205"/>
      <c r="I347" s="205"/>
      <c r="J347" s="205"/>
      <c r="K347" s="205"/>
      <c r="L347" s="206"/>
    </row>
    <row r="348" spans="1:30" s="187" customFormat="1">
      <c r="A348" s="232" t="s">
        <v>846</v>
      </c>
      <c r="B348" s="233" t="s">
        <v>183</v>
      </c>
      <c r="C348" s="234" t="s">
        <v>184</v>
      </c>
      <c r="D348" s="235" t="s">
        <v>164</v>
      </c>
      <c r="E348" s="236">
        <v>1</v>
      </c>
      <c r="F348" s="235"/>
      <c r="G348" s="235">
        <f>SUM(G349:G352)</f>
        <v>3006.4650000000001</v>
      </c>
      <c r="H348" s="235"/>
      <c r="I348" s="235">
        <f>SUM(I349:I352)</f>
        <v>5566.3671999999997</v>
      </c>
      <c r="J348" s="235"/>
      <c r="K348" s="235">
        <f>I348+G348</f>
        <v>8572.8322000000007</v>
      </c>
      <c r="L348" s="237"/>
      <c r="M348" s="186"/>
      <c r="N348" s="186"/>
      <c r="O348" s="186"/>
      <c r="P348" s="186"/>
      <c r="Q348" s="186"/>
      <c r="R348" s="186"/>
      <c r="S348" s="186"/>
      <c r="T348" s="186"/>
      <c r="U348" s="186"/>
      <c r="V348" s="186"/>
      <c r="W348" s="186"/>
      <c r="X348" s="186"/>
      <c r="Y348" s="186"/>
      <c r="Z348" s="186"/>
      <c r="AA348" s="186"/>
      <c r="AB348" s="186"/>
      <c r="AC348" s="186"/>
      <c r="AD348" s="186"/>
    </row>
    <row r="349" spans="1:30">
      <c r="A349" s="200" t="s">
        <v>847</v>
      </c>
      <c r="B349" s="208" t="str">
        <f>VLOOKUP($A349,'5.전축_자재단가표'!$A$4:$P$156,2,FALSE)</f>
        <v>전선관</v>
      </c>
      <c r="C349" s="227" t="str">
        <f>VLOOKUP($A349,'5.전축_자재단가표'!$A$4:$P$156,3,FALSE)</f>
        <v>16C</v>
      </c>
      <c r="D349" s="205" t="str">
        <f>VLOOKUP($A349,'5.전축_자재단가표'!$A$4:$P$156,4,FALSE)</f>
        <v>M</v>
      </c>
      <c r="E349" s="231">
        <v>1.1000000000000001</v>
      </c>
      <c r="F349" s="205">
        <f>VLOOKUP($A349,'5.전축_자재단가표'!$A$4:$P$156,6,FALSE)</f>
        <v>2603</v>
      </c>
      <c r="G349" s="205">
        <f>F349*E349</f>
        <v>2863.3</v>
      </c>
      <c r="H349" s="205"/>
      <c r="I349" s="205"/>
      <c r="J349" s="205"/>
      <c r="K349" s="205"/>
      <c r="L349" s="206"/>
    </row>
    <row r="350" spans="1:30">
      <c r="A350" s="200"/>
      <c r="B350" s="208" t="s">
        <v>597</v>
      </c>
      <c r="C350" s="227"/>
      <c r="D350" s="205" t="s">
        <v>598</v>
      </c>
      <c r="E350" s="231">
        <v>5</v>
      </c>
      <c r="F350" s="205"/>
      <c r="G350" s="205">
        <f>SUM(G349)*E350%</f>
        <v>143.16500000000002</v>
      </c>
      <c r="H350" s="205"/>
      <c r="I350" s="205"/>
      <c r="J350" s="205"/>
      <c r="K350" s="205"/>
      <c r="L350" s="206"/>
    </row>
    <row r="351" spans="1:30">
      <c r="A351" s="200" t="s">
        <v>822</v>
      </c>
      <c r="B351" s="208" t="s">
        <v>823</v>
      </c>
      <c r="C351" s="227" t="str">
        <f>VLOOKUP($A351,'5.전축_자재단가표'!$A$4:$P$156,2,FALSE)</f>
        <v>내선전공</v>
      </c>
      <c r="D351" s="205" t="s">
        <v>601</v>
      </c>
      <c r="E351" s="231">
        <f>0.08*0.5</f>
        <v>0.04</v>
      </c>
      <c r="F351" s="205"/>
      <c r="G351" s="205"/>
      <c r="H351" s="205">
        <f>VLOOKUP($A351,'5.전축_자재단가표'!$A$4:$P$156,6,FALSE)</f>
        <v>135106</v>
      </c>
      <c r="I351" s="203">
        <f>H351*E351</f>
        <v>5404.24</v>
      </c>
      <c r="J351" s="205"/>
      <c r="K351" s="205"/>
      <c r="L351" s="206" t="s">
        <v>848</v>
      </c>
    </row>
    <row r="352" spans="1:30">
      <c r="A352" s="200"/>
      <c r="B352" s="208" t="s">
        <v>603</v>
      </c>
      <c r="C352" s="227"/>
      <c r="D352" s="205" t="s">
        <v>598</v>
      </c>
      <c r="E352" s="231">
        <v>3</v>
      </c>
      <c r="F352" s="205"/>
      <c r="G352" s="205"/>
      <c r="H352" s="205"/>
      <c r="I352" s="203">
        <f>SUM(I349:I351)*E352%</f>
        <v>162.12719999999999</v>
      </c>
      <c r="J352" s="205"/>
      <c r="K352" s="205"/>
      <c r="L352" s="206"/>
    </row>
    <row r="353" spans="1:30">
      <c r="A353" s="200"/>
      <c r="B353" s="208"/>
      <c r="C353" s="227"/>
      <c r="D353" s="205"/>
      <c r="E353" s="231"/>
      <c r="F353" s="205"/>
      <c r="G353" s="205"/>
      <c r="H353" s="205"/>
      <c r="I353" s="205"/>
      <c r="J353" s="205"/>
      <c r="K353" s="205"/>
      <c r="L353" s="206"/>
    </row>
    <row r="354" spans="1:30" s="187" customFormat="1">
      <c r="A354" s="232" t="s">
        <v>849</v>
      </c>
      <c r="B354" s="233" t="s">
        <v>185</v>
      </c>
      <c r="C354" s="234" t="s">
        <v>186</v>
      </c>
      <c r="D354" s="235" t="s">
        <v>159</v>
      </c>
      <c r="E354" s="236">
        <v>1</v>
      </c>
      <c r="F354" s="235"/>
      <c r="G354" s="235">
        <f>SUM(G355:G358)</f>
        <v>3187.8</v>
      </c>
      <c r="H354" s="235"/>
      <c r="I354" s="235">
        <f>SUM(I355:I358)</f>
        <v>13915.918</v>
      </c>
      <c r="J354" s="235"/>
      <c r="K354" s="235">
        <f>I354+G354</f>
        <v>17103.718000000001</v>
      </c>
      <c r="L354" s="237"/>
      <c r="M354" s="186"/>
      <c r="N354" s="186"/>
      <c r="O354" s="186"/>
      <c r="P354" s="186"/>
      <c r="Q354" s="186"/>
      <c r="R354" s="186"/>
      <c r="S354" s="186"/>
      <c r="T354" s="186"/>
      <c r="U354" s="186"/>
      <c r="V354" s="186"/>
      <c r="W354" s="186"/>
      <c r="X354" s="186"/>
      <c r="Y354" s="186"/>
      <c r="Z354" s="186"/>
      <c r="AA354" s="186"/>
      <c r="AB354" s="186"/>
      <c r="AC354" s="186"/>
      <c r="AD354" s="186"/>
    </row>
    <row r="355" spans="1:30">
      <c r="A355" s="200" t="s">
        <v>850</v>
      </c>
      <c r="B355" s="208" t="str">
        <f>VLOOKUP($A355,'5.전축_자재단가표'!$A$4:$P$156,2,FALSE)</f>
        <v>OUTLET BOX</v>
      </c>
      <c r="C355" s="227" t="str">
        <f>VLOOKUP($A355,'5.전축_자재단가표'!$A$4:$P$156,3,FALSE)</f>
        <v>54mm , Square</v>
      </c>
      <c r="D355" s="205" t="str">
        <f>VLOOKUP($A355,'5.전축_자재단가표'!$A$4:$P$156,4,FALSE)</f>
        <v>EA</v>
      </c>
      <c r="E355" s="231">
        <v>1</v>
      </c>
      <c r="F355" s="205">
        <f>VLOOKUP($A355,'5.전축_자재단가표'!$A$4:$P$156,6,FALSE)</f>
        <v>3036</v>
      </c>
      <c r="G355" s="205">
        <f>F355*E355</f>
        <v>3036</v>
      </c>
      <c r="H355" s="205"/>
      <c r="I355" s="205"/>
      <c r="J355" s="205"/>
      <c r="K355" s="205"/>
      <c r="L355" s="206"/>
    </row>
    <row r="356" spans="1:30">
      <c r="A356" s="200"/>
      <c r="B356" s="208" t="s">
        <v>597</v>
      </c>
      <c r="C356" s="227"/>
      <c r="D356" s="205" t="s">
        <v>598</v>
      </c>
      <c r="E356" s="231">
        <v>5</v>
      </c>
      <c r="F356" s="205"/>
      <c r="G356" s="205">
        <f>SUM(G355)*E356%</f>
        <v>151.80000000000001</v>
      </c>
      <c r="H356" s="205"/>
      <c r="I356" s="205"/>
      <c r="J356" s="205"/>
      <c r="K356" s="205"/>
      <c r="L356" s="206"/>
    </row>
    <row r="357" spans="1:30">
      <c r="A357" s="200" t="s">
        <v>822</v>
      </c>
      <c r="B357" s="208" t="s">
        <v>823</v>
      </c>
      <c r="C357" s="227" t="str">
        <f>VLOOKUP($A357,'5.전축_자재단가표'!$A$4:$P$156,2,FALSE)</f>
        <v>내선전공</v>
      </c>
      <c r="D357" s="205" t="s">
        <v>601</v>
      </c>
      <c r="E357" s="231">
        <f>0.2*0.5</f>
        <v>0.1</v>
      </c>
      <c r="F357" s="205"/>
      <c r="G357" s="205"/>
      <c r="H357" s="205">
        <f>VLOOKUP($A357,'5.전축_자재단가표'!$A$4:$P$156,6,FALSE)</f>
        <v>135106</v>
      </c>
      <c r="I357" s="203">
        <f>H357*E357</f>
        <v>13510.6</v>
      </c>
      <c r="J357" s="205"/>
      <c r="K357" s="205"/>
      <c r="L357" s="206" t="s">
        <v>851</v>
      </c>
    </row>
    <row r="358" spans="1:30">
      <c r="A358" s="200"/>
      <c r="B358" s="208" t="s">
        <v>603</v>
      </c>
      <c r="C358" s="227"/>
      <c r="D358" s="205" t="s">
        <v>598</v>
      </c>
      <c r="E358" s="231">
        <v>3</v>
      </c>
      <c r="F358" s="205"/>
      <c r="G358" s="205"/>
      <c r="H358" s="205"/>
      <c r="I358" s="203">
        <f>SUM(I355:I357)*E358%</f>
        <v>405.31799999999998</v>
      </c>
      <c r="J358" s="205"/>
      <c r="K358" s="205"/>
      <c r="L358" s="206"/>
    </row>
    <row r="359" spans="1:30">
      <c r="A359" s="200"/>
      <c r="B359" s="208"/>
      <c r="C359" s="227"/>
      <c r="D359" s="205"/>
      <c r="E359" s="231"/>
      <c r="F359" s="205"/>
      <c r="G359" s="205"/>
      <c r="H359" s="205"/>
      <c r="I359" s="205"/>
      <c r="J359" s="205"/>
      <c r="K359" s="205"/>
      <c r="L359" s="206"/>
    </row>
    <row r="360" spans="1:30" s="187" customFormat="1">
      <c r="A360" s="232" t="s">
        <v>852</v>
      </c>
      <c r="B360" s="233" t="s">
        <v>185</v>
      </c>
      <c r="C360" s="234" t="s">
        <v>187</v>
      </c>
      <c r="D360" s="235" t="s">
        <v>159</v>
      </c>
      <c r="E360" s="236">
        <v>1</v>
      </c>
      <c r="F360" s="235"/>
      <c r="G360" s="235">
        <f>SUM(G361:G364)</f>
        <v>3049.2</v>
      </c>
      <c r="H360" s="235"/>
      <c r="I360" s="235">
        <f>SUM(I361:I364)</f>
        <v>13915.918</v>
      </c>
      <c r="J360" s="235"/>
      <c r="K360" s="235">
        <f>I360+G360</f>
        <v>16965.117999999999</v>
      </c>
      <c r="L360" s="237"/>
      <c r="M360" s="186"/>
      <c r="N360" s="186"/>
      <c r="O360" s="186"/>
      <c r="P360" s="186"/>
      <c r="Q360" s="186"/>
      <c r="R360" s="186"/>
      <c r="S360" s="186"/>
      <c r="T360" s="186"/>
      <c r="U360" s="186"/>
      <c r="V360" s="186"/>
      <c r="W360" s="186"/>
      <c r="X360" s="186"/>
      <c r="Y360" s="186"/>
      <c r="Z360" s="186"/>
      <c r="AA360" s="186"/>
      <c r="AB360" s="186"/>
      <c r="AC360" s="186"/>
      <c r="AD360" s="186"/>
    </row>
    <row r="361" spans="1:30">
      <c r="A361" s="200" t="s">
        <v>853</v>
      </c>
      <c r="B361" s="208" t="str">
        <f>VLOOKUP($A361,'5.전축_자재단가표'!$A$4:$P$156,2,FALSE)</f>
        <v>OUTLET BOX</v>
      </c>
      <c r="C361" s="227" t="str">
        <f>VLOOKUP($A361,'5.전축_자재단가표'!$A$4:$P$156,3,FALSE)</f>
        <v>54mm , Octagon</v>
      </c>
      <c r="D361" s="205" t="str">
        <f>VLOOKUP($A361,'5.전축_자재단가표'!$A$4:$P$156,4,FALSE)</f>
        <v>EA</v>
      </c>
      <c r="E361" s="231">
        <v>1</v>
      </c>
      <c r="F361" s="205">
        <f>VLOOKUP($A361,'5.전축_자재단가표'!$A$4:$P$156,6,FALSE)</f>
        <v>2904</v>
      </c>
      <c r="G361" s="205">
        <f>F361*E361</f>
        <v>2904</v>
      </c>
      <c r="H361" s="205"/>
      <c r="I361" s="205"/>
      <c r="J361" s="205"/>
      <c r="K361" s="205"/>
      <c r="L361" s="206"/>
    </row>
    <row r="362" spans="1:30">
      <c r="A362" s="200"/>
      <c r="B362" s="208" t="s">
        <v>597</v>
      </c>
      <c r="C362" s="227"/>
      <c r="D362" s="205" t="s">
        <v>598</v>
      </c>
      <c r="E362" s="231">
        <v>5</v>
      </c>
      <c r="F362" s="205"/>
      <c r="G362" s="205">
        <f>SUM(G361)*E362%</f>
        <v>145.20000000000002</v>
      </c>
      <c r="H362" s="205"/>
      <c r="I362" s="205"/>
      <c r="J362" s="205"/>
      <c r="K362" s="205"/>
      <c r="L362" s="206"/>
    </row>
    <row r="363" spans="1:30">
      <c r="A363" s="200" t="s">
        <v>822</v>
      </c>
      <c r="B363" s="208" t="s">
        <v>823</v>
      </c>
      <c r="C363" s="227" t="str">
        <f>VLOOKUP($A363,'5.전축_자재단가표'!$A$4:$P$156,2,FALSE)</f>
        <v>내선전공</v>
      </c>
      <c r="D363" s="205" t="s">
        <v>601</v>
      </c>
      <c r="E363" s="231">
        <f>0.2*0.5</f>
        <v>0.1</v>
      </c>
      <c r="F363" s="205"/>
      <c r="G363" s="205"/>
      <c r="H363" s="205">
        <f>VLOOKUP($A363,'5.전축_자재단가표'!$A$4:$P$156,6,FALSE)</f>
        <v>135106</v>
      </c>
      <c r="I363" s="203">
        <f>H363*E363</f>
        <v>13510.6</v>
      </c>
      <c r="J363" s="205"/>
      <c r="K363" s="205"/>
      <c r="L363" s="206" t="s">
        <v>851</v>
      </c>
    </row>
    <row r="364" spans="1:30">
      <c r="A364" s="200"/>
      <c r="B364" s="208" t="s">
        <v>603</v>
      </c>
      <c r="C364" s="227"/>
      <c r="D364" s="205" t="s">
        <v>598</v>
      </c>
      <c r="E364" s="231">
        <v>3</v>
      </c>
      <c r="F364" s="205"/>
      <c r="G364" s="205"/>
      <c r="H364" s="205"/>
      <c r="I364" s="203">
        <f>SUM(I361:I363)*E364%</f>
        <v>405.31799999999998</v>
      </c>
      <c r="J364" s="205"/>
      <c r="K364" s="205"/>
      <c r="L364" s="206"/>
    </row>
    <row r="365" spans="1:30">
      <c r="A365" s="200"/>
      <c r="B365" s="208"/>
      <c r="C365" s="227"/>
      <c r="D365" s="205"/>
      <c r="E365" s="231"/>
      <c r="F365" s="205"/>
      <c r="G365" s="205"/>
      <c r="H365" s="205"/>
      <c r="I365" s="205"/>
      <c r="J365" s="205"/>
      <c r="K365" s="205"/>
      <c r="L365" s="206"/>
    </row>
    <row r="366" spans="1:30" s="187" customFormat="1">
      <c r="A366" s="232" t="s">
        <v>854</v>
      </c>
      <c r="B366" s="233" t="s">
        <v>162</v>
      </c>
      <c r="C366" s="234" t="s">
        <v>189</v>
      </c>
      <c r="D366" s="235" t="s">
        <v>164</v>
      </c>
      <c r="E366" s="236">
        <v>1</v>
      </c>
      <c r="F366" s="235"/>
      <c r="G366" s="235">
        <f>SUM(G367:G370)</f>
        <v>1120.3499999999999</v>
      </c>
      <c r="H366" s="235"/>
      <c r="I366" s="235">
        <f>SUM(I367:I370)</f>
        <v>3061.5019600000001</v>
      </c>
      <c r="J366" s="235"/>
      <c r="K366" s="235">
        <f>I366+G366</f>
        <v>4181.85196</v>
      </c>
      <c r="L366" s="237"/>
      <c r="M366" s="186"/>
      <c r="N366" s="186"/>
      <c r="O366" s="186"/>
      <c r="P366" s="186"/>
      <c r="Q366" s="186"/>
      <c r="R366" s="186"/>
      <c r="S366" s="186"/>
      <c r="T366" s="186"/>
      <c r="U366" s="186"/>
      <c r="V366" s="186"/>
      <c r="W366" s="186"/>
      <c r="X366" s="186"/>
      <c r="Y366" s="186"/>
      <c r="Z366" s="186"/>
      <c r="AA366" s="186"/>
      <c r="AB366" s="186"/>
      <c r="AC366" s="186"/>
      <c r="AD366" s="186"/>
    </row>
    <row r="367" spans="1:30">
      <c r="A367" s="200" t="s">
        <v>855</v>
      </c>
      <c r="B367" s="208" t="str">
        <f>VLOOKUP($A367,'5.전축_자재단가표'!$A$4:$P$156,2,FALSE)</f>
        <v>FLEXIBLE TUBE</v>
      </c>
      <c r="C367" s="227" t="str">
        <f>VLOOKUP($A367,'5.전축_자재단가표'!$A$4:$P$156,3,FALSE)</f>
        <v>SF - 16C</v>
      </c>
      <c r="D367" s="205" t="str">
        <f>VLOOKUP($A367,'5.전축_자재단가표'!$A$4:$P$156,4,FALSE)</f>
        <v>M</v>
      </c>
      <c r="E367" s="231">
        <v>1.1000000000000001</v>
      </c>
      <c r="F367" s="205">
        <f>VLOOKUP($A367,'5.전축_자재단가표'!$A$4:$P$156,6,FALSE)</f>
        <v>970</v>
      </c>
      <c r="G367" s="205">
        <f>F367*E367</f>
        <v>1067</v>
      </c>
      <c r="H367" s="205"/>
      <c r="I367" s="205"/>
      <c r="J367" s="205"/>
      <c r="K367" s="205"/>
      <c r="L367" s="206"/>
    </row>
    <row r="368" spans="1:30">
      <c r="A368" s="200"/>
      <c r="B368" s="208" t="s">
        <v>597</v>
      </c>
      <c r="C368" s="227"/>
      <c r="D368" s="205" t="s">
        <v>598</v>
      </c>
      <c r="E368" s="231">
        <v>5</v>
      </c>
      <c r="F368" s="205"/>
      <c r="G368" s="205">
        <f>SUM(G367)*E368%</f>
        <v>53.35</v>
      </c>
      <c r="H368" s="205"/>
      <c r="I368" s="205"/>
      <c r="J368" s="205"/>
      <c r="K368" s="205"/>
      <c r="L368" s="206"/>
    </row>
    <row r="369" spans="1:30">
      <c r="A369" s="200" t="s">
        <v>822</v>
      </c>
      <c r="B369" s="208" t="s">
        <v>823</v>
      </c>
      <c r="C369" s="227" t="str">
        <f>VLOOKUP($A369,'5.전축_자재단가표'!$A$4:$P$156,2,FALSE)</f>
        <v>내선전공</v>
      </c>
      <c r="D369" s="205" t="s">
        <v>601</v>
      </c>
      <c r="E369" s="231">
        <f>0.044*0.5</f>
        <v>2.1999999999999999E-2</v>
      </c>
      <c r="F369" s="205"/>
      <c r="G369" s="205"/>
      <c r="H369" s="205">
        <f>VLOOKUP($A369,'5.전축_자재단가표'!$A$4:$P$156,6,FALSE)</f>
        <v>135106</v>
      </c>
      <c r="I369" s="203">
        <f>H369*E369</f>
        <v>2972.3319999999999</v>
      </c>
      <c r="J369" s="205"/>
      <c r="K369" s="205"/>
      <c r="L369" s="206" t="s">
        <v>848</v>
      </c>
    </row>
    <row r="370" spans="1:30">
      <c r="A370" s="200"/>
      <c r="B370" s="208" t="s">
        <v>603</v>
      </c>
      <c r="C370" s="227"/>
      <c r="D370" s="205" t="s">
        <v>598</v>
      </c>
      <c r="E370" s="231">
        <v>3</v>
      </c>
      <c r="F370" s="205"/>
      <c r="G370" s="205"/>
      <c r="H370" s="205"/>
      <c r="I370" s="203">
        <f>SUM(I367:I369)*E370%</f>
        <v>89.169959999999989</v>
      </c>
      <c r="J370" s="205"/>
      <c r="K370" s="205"/>
      <c r="L370" s="206"/>
    </row>
    <row r="371" spans="1:30">
      <c r="A371" s="200"/>
      <c r="B371" s="208"/>
      <c r="C371" s="227"/>
      <c r="D371" s="205"/>
      <c r="E371" s="231"/>
      <c r="F371" s="205"/>
      <c r="G371" s="205"/>
      <c r="H371" s="205"/>
      <c r="I371" s="205"/>
      <c r="J371" s="205"/>
      <c r="K371" s="205"/>
      <c r="L371" s="206"/>
    </row>
    <row r="372" spans="1:30" s="187" customFormat="1">
      <c r="A372" s="232" t="s">
        <v>856</v>
      </c>
      <c r="B372" s="233" t="s">
        <v>167</v>
      </c>
      <c r="C372" s="234" t="s">
        <v>190</v>
      </c>
      <c r="D372" s="235" t="s">
        <v>159</v>
      </c>
      <c r="E372" s="236">
        <v>1</v>
      </c>
      <c r="F372" s="235"/>
      <c r="G372" s="235">
        <f>SUM(G373:G376)</f>
        <v>745.5</v>
      </c>
      <c r="H372" s="235"/>
      <c r="I372" s="235">
        <f>SUM(I373:I376)</f>
        <v>306.15019599999999</v>
      </c>
      <c r="J372" s="235"/>
      <c r="K372" s="235">
        <f>I372+G372</f>
        <v>1051.6501960000001</v>
      </c>
      <c r="L372" s="237"/>
      <c r="M372" s="186"/>
      <c r="N372" s="186"/>
      <c r="O372" s="186"/>
      <c r="P372" s="186"/>
      <c r="Q372" s="186"/>
      <c r="R372" s="186"/>
      <c r="S372" s="186"/>
      <c r="T372" s="186"/>
      <c r="U372" s="186"/>
      <c r="V372" s="186"/>
      <c r="W372" s="186"/>
      <c r="X372" s="186"/>
      <c r="Y372" s="186"/>
      <c r="Z372" s="186"/>
      <c r="AA372" s="186"/>
      <c r="AB372" s="186"/>
      <c r="AC372" s="186"/>
      <c r="AD372" s="186"/>
    </row>
    <row r="373" spans="1:30">
      <c r="A373" s="200" t="s">
        <v>857</v>
      </c>
      <c r="B373" s="208" t="str">
        <f>VLOOKUP($A373,'5.전축_자재단가표'!$A$4:$P$156,2,FALSE)</f>
        <v>FLEXIBLE Con'n</v>
      </c>
      <c r="C373" s="227" t="str">
        <f>VLOOKUP($A373,'5.전축_자재단가표'!$A$4:$P$156,3,FALSE)</f>
        <v>SFCI - 16mm</v>
      </c>
      <c r="D373" s="205" t="str">
        <f>VLOOKUP($A373,'5.전축_자재단가표'!$A$4:$P$156,4,FALSE)</f>
        <v>EA</v>
      </c>
      <c r="E373" s="231">
        <v>1</v>
      </c>
      <c r="F373" s="205">
        <f>VLOOKUP($A373,'5.전축_자재단가표'!$A$4:$P$156,6,FALSE)</f>
        <v>710</v>
      </c>
      <c r="G373" s="205">
        <f>F373*E373</f>
        <v>710</v>
      </c>
      <c r="H373" s="205"/>
      <c r="I373" s="205"/>
      <c r="J373" s="205"/>
      <c r="K373" s="205"/>
      <c r="L373" s="206"/>
    </row>
    <row r="374" spans="1:30">
      <c r="A374" s="200"/>
      <c r="B374" s="208" t="s">
        <v>597</v>
      </c>
      <c r="C374" s="227"/>
      <c r="D374" s="205" t="s">
        <v>598</v>
      </c>
      <c r="E374" s="231">
        <v>5</v>
      </c>
      <c r="F374" s="205"/>
      <c r="G374" s="205">
        <f>SUM(G373)*E374%</f>
        <v>35.5</v>
      </c>
      <c r="H374" s="205"/>
      <c r="I374" s="205"/>
      <c r="J374" s="205"/>
      <c r="K374" s="205"/>
      <c r="L374" s="206"/>
    </row>
    <row r="375" spans="1:30">
      <c r="A375" s="200" t="s">
        <v>822</v>
      </c>
      <c r="B375" s="208" t="s">
        <v>823</v>
      </c>
      <c r="C375" s="227" t="str">
        <f>VLOOKUP($A375,'5.전축_자재단가표'!$A$4:$P$156,2,FALSE)</f>
        <v>내선전공</v>
      </c>
      <c r="D375" s="205" t="s">
        <v>601</v>
      </c>
      <c r="E375" s="231">
        <f>E369*0.2*0.5</f>
        <v>2.2000000000000001E-3</v>
      </c>
      <c r="F375" s="205"/>
      <c r="G375" s="205"/>
      <c r="H375" s="205">
        <f>VLOOKUP($A375,'5.전축_자재단가표'!$A$4:$P$156,6,FALSE)</f>
        <v>135106</v>
      </c>
      <c r="I375" s="203">
        <f>H375*E375</f>
        <v>297.23320000000001</v>
      </c>
      <c r="J375" s="205"/>
      <c r="K375" s="205"/>
      <c r="L375" s="206" t="s">
        <v>818</v>
      </c>
    </row>
    <row r="376" spans="1:30">
      <c r="A376" s="200"/>
      <c r="B376" s="208" t="s">
        <v>603</v>
      </c>
      <c r="C376" s="227"/>
      <c r="D376" s="205" t="s">
        <v>598</v>
      </c>
      <c r="E376" s="231">
        <v>3</v>
      </c>
      <c r="F376" s="205"/>
      <c r="G376" s="205"/>
      <c r="H376" s="205"/>
      <c r="I376" s="203">
        <f>SUM(I373:I375)*E376%</f>
        <v>8.9169959999999993</v>
      </c>
      <c r="J376" s="205"/>
      <c r="K376" s="205"/>
      <c r="L376" s="206"/>
    </row>
    <row r="377" spans="1:30">
      <c r="A377" s="200"/>
      <c r="B377" s="208"/>
      <c r="C377" s="227"/>
      <c r="D377" s="205"/>
      <c r="E377" s="231"/>
      <c r="F377" s="205"/>
      <c r="G377" s="205"/>
      <c r="H377" s="205"/>
      <c r="I377" s="205"/>
      <c r="J377" s="205"/>
      <c r="K377" s="205"/>
      <c r="L377" s="206"/>
    </row>
    <row r="378" spans="1:30" s="187" customFormat="1">
      <c r="A378" s="232" t="s">
        <v>858</v>
      </c>
      <c r="B378" s="233" t="s">
        <v>191</v>
      </c>
      <c r="C378" s="234" t="s">
        <v>192</v>
      </c>
      <c r="D378" s="235" t="s">
        <v>164</v>
      </c>
      <c r="E378" s="236">
        <v>1</v>
      </c>
      <c r="F378" s="235"/>
      <c r="G378" s="235">
        <f>SUM(G379:G382)</f>
        <v>494.55</v>
      </c>
      <c r="H378" s="235"/>
      <c r="I378" s="235">
        <f>SUM(I379:I382)</f>
        <v>695.79589999999996</v>
      </c>
      <c r="J378" s="235"/>
      <c r="K378" s="235">
        <f>I378+G378</f>
        <v>1190.3459</v>
      </c>
      <c r="L378" s="237"/>
      <c r="M378" s="186"/>
      <c r="N378" s="186"/>
      <c r="O378" s="186"/>
      <c r="P378" s="186"/>
      <c r="Q378" s="186"/>
      <c r="R378" s="186"/>
      <c r="S378" s="186"/>
      <c r="T378" s="186"/>
      <c r="U378" s="186"/>
      <c r="V378" s="186"/>
      <c r="W378" s="186"/>
      <c r="X378" s="186"/>
      <c r="Y378" s="186"/>
      <c r="Z378" s="186"/>
      <c r="AA378" s="186"/>
      <c r="AB378" s="186"/>
      <c r="AC378" s="186"/>
      <c r="AD378" s="186"/>
    </row>
    <row r="379" spans="1:30">
      <c r="A379" s="200" t="s">
        <v>859</v>
      </c>
      <c r="B379" s="208" t="str">
        <f>VLOOKUP($A379,'5.전축_자재단가표'!$A$4:$P$156,2,FALSE)</f>
        <v>450/750V 비닐 내열전선</v>
      </c>
      <c r="C379" s="227" t="str">
        <f>VLOOKUP($A379,'5.전축_자재단가표'!$A$4:$P$156,3,FALSE)</f>
        <v>HFIX 2.5㎟</v>
      </c>
      <c r="D379" s="205" t="str">
        <f>VLOOKUP($A379,'5.전축_자재단가표'!$A$4:$P$156,4,FALSE)</f>
        <v>M</v>
      </c>
      <c r="E379" s="231">
        <v>1</v>
      </c>
      <c r="F379" s="205">
        <f>VLOOKUP($A379,'5.전축_자재단가표'!$A$4:$P$156,6,FALSE)</f>
        <v>471</v>
      </c>
      <c r="G379" s="205">
        <f>F379*E379</f>
        <v>471</v>
      </c>
      <c r="H379" s="205"/>
      <c r="I379" s="205"/>
      <c r="J379" s="205"/>
      <c r="K379" s="205"/>
      <c r="L379" s="206"/>
    </row>
    <row r="380" spans="1:30">
      <c r="A380" s="200"/>
      <c r="B380" s="208" t="s">
        <v>597</v>
      </c>
      <c r="C380" s="227"/>
      <c r="D380" s="205" t="s">
        <v>598</v>
      </c>
      <c r="E380" s="231">
        <v>5</v>
      </c>
      <c r="F380" s="205"/>
      <c r="G380" s="205">
        <f>SUM(G379)*E380%</f>
        <v>23.55</v>
      </c>
      <c r="H380" s="205"/>
      <c r="I380" s="205"/>
      <c r="J380" s="205"/>
      <c r="K380" s="205"/>
      <c r="L380" s="206"/>
    </row>
    <row r="381" spans="1:30">
      <c r="A381" s="200" t="s">
        <v>822</v>
      </c>
      <c r="B381" s="208" t="s">
        <v>823</v>
      </c>
      <c r="C381" s="227" t="str">
        <f>VLOOKUP($A381,'5.전축_자재단가표'!$A$4:$P$156,2,FALSE)</f>
        <v>내선전공</v>
      </c>
      <c r="D381" s="205" t="s">
        <v>601</v>
      </c>
      <c r="E381" s="231">
        <f>0.01*0.5</f>
        <v>5.0000000000000001E-3</v>
      </c>
      <c r="F381" s="205"/>
      <c r="G381" s="205"/>
      <c r="H381" s="205">
        <f>VLOOKUP($A381,'5.전축_자재단가표'!$A$4:$P$156,6,FALSE)</f>
        <v>135106</v>
      </c>
      <c r="I381" s="203">
        <f>H381*E381</f>
        <v>675.53</v>
      </c>
      <c r="J381" s="205"/>
      <c r="K381" s="205"/>
      <c r="L381" s="206" t="s">
        <v>860</v>
      </c>
    </row>
    <row r="382" spans="1:30">
      <c r="A382" s="200"/>
      <c r="B382" s="208" t="s">
        <v>603</v>
      </c>
      <c r="C382" s="227"/>
      <c r="D382" s="205" t="s">
        <v>598</v>
      </c>
      <c r="E382" s="231">
        <v>3</v>
      </c>
      <c r="F382" s="205"/>
      <c r="G382" s="205"/>
      <c r="H382" s="205"/>
      <c r="I382" s="203">
        <f>SUM(I379:I381)*E382%</f>
        <v>20.265899999999998</v>
      </c>
      <c r="J382" s="205"/>
      <c r="K382" s="205"/>
      <c r="L382" s="206"/>
    </row>
    <row r="383" spans="1:30">
      <c r="A383" s="200"/>
      <c r="B383" s="208"/>
      <c r="C383" s="227"/>
      <c r="D383" s="205"/>
      <c r="E383" s="231"/>
      <c r="F383" s="205"/>
      <c r="G383" s="205"/>
      <c r="H383" s="205"/>
      <c r="I383" s="205"/>
      <c r="J383" s="205"/>
      <c r="K383" s="205"/>
      <c r="L383" s="206"/>
    </row>
    <row r="384" spans="1:30" s="187" customFormat="1">
      <c r="A384" s="232" t="s">
        <v>861</v>
      </c>
      <c r="B384" s="233" t="s">
        <v>193</v>
      </c>
      <c r="C384" s="234" t="s">
        <v>194</v>
      </c>
      <c r="D384" s="235" t="s">
        <v>139</v>
      </c>
      <c r="E384" s="236">
        <v>1</v>
      </c>
      <c r="F384" s="235"/>
      <c r="G384" s="235">
        <f>SUM(G385:G388)</f>
        <v>48300</v>
      </c>
      <c r="H384" s="235"/>
      <c r="I384" s="235">
        <f>SUM(I385:I388)</f>
        <v>1600.3305700000001</v>
      </c>
      <c r="J384" s="235"/>
      <c r="K384" s="235">
        <f>I384+G384</f>
        <v>49900.330569999998</v>
      </c>
      <c r="L384" s="237"/>
      <c r="M384" s="186"/>
      <c r="N384" s="186"/>
      <c r="O384" s="186"/>
      <c r="P384" s="186"/>
      <c r="Q384" s="186"/>
      <c r="R384" s="186"/>
      <c r="S384" s="186"/>
      <c r="T384" s="186"/>
      <c r="U384" s="186"/>
      <c r="V384" s="186"/>
      <c r="W384" s="186"/>
      <c r="X384" s="186"/>
      <c r="Y384" s="186"/>
      <c r="Z384" s="186"/>
      <c r="AA384" s="186"/>
      <c r="AB384" s="186"/>
      <c r="AC384" s="186"/>
      <c r="AD384" s="186"/>
    </row>
    <row r="385" spans="1:30">
      <c r="A385" s="200" t="s">
        <v>862</v>
      </c>
      <c r="B385" s="208" t="str">
        <f>VLOOKUP($A385,'5.전축_자재단가표'!$A$4:$P$156,2,FALSE)</f>
        <v>조명기구 "A" - TYPE</v>
      </c>
      <c r="C385" s="227" t="str">
        <f>VLOOKUP($A385,'5.전축_자재단가표'!$A$4:$P$156,3,FALSE)</f>
        <v>형광등 울트라 FL 32W x 1 등용</v>
      </c>
      <c r="D385" s="205" t="str">
        <f>VLOOKUP($A385,'5.전축_자재단가표'!$A$4:$P$156,4,FALSE)</f>
        <v>SET</v>
      </c>
      <c r="E385" s="231">
        <v>1</v>
      </c>
      <c r="F385" s="205">
        <f>VLOOKUP($A385,'5.전축_자재단가표'!$A$4:$P$156,6,FALSE)</f>
        <v>46000</v>
      </c>
      <c r="G385" s="205">
        <f>F385*E385</f>
        <v>46000</v>
      </c>
      <c r="H385" s="205"/>
      <c r="I385" s="205"/>
      <c r="J385" s="205"/>
      <c r="K385" s="205"/>
      <c r="L385" s="206"/>
    </row>
    <row r="386" spans="1:30">
      <c r="A386" s="200"/>
      <c r="B386" s="208" t="s">
        <v>597</v>
      </c>
      <c r="C386" s="227"/>
      <c r="D386" s="205" t="s">
        <v>598</v>
      </c>
      <c r="E386" s="231">
        <v>5</v>
      </c>
      <c r="F386" s="205"/>
      <c r="G386" s="205">
        <f>SUM(G385)*E386%</f>
        <v>2300</v>
      </c>
      <c r="H386" s="205"/>
      <c r="I386" s="205"/>
      <c r="J386" s="205"/>
      <c r="K386" s="205"/>
      <c r="L386" s="206"/>
    </row>
    <row r="387" spans="1:30">
      <c r="A387" s="200" t="s">
        <v>822</v>
      </c>
      <c r="B387" s="208" t="s">
        <v>823</v>
      </c>
      <c r="C387" s="227" t="str">
        <f>VLOOKUP($A387,'5.전축_자재단가표'!$A$4:$P$156,2,FALSE)</f>
        <v>내선전공</v>
      </c>
      <c r="D387" s="205" t="s">
        <v>601</v>
      </c>
      <c r="E387" s="231">
        <f>0.023*0.5</f>
        <v>1.15E-2</v>
      </c>
      <c r="F387" s="205"/>
      <c r="G387" s="205"/>
      <c r="H387" s="205">
        <f>VLOOKUP($A387,'5.전축_자재단가표'!$A$4:$P$156,6,FALSE)</f>
        <v>135106</v>
      </c>
      <c r="I387" s="203">
        <f>H387*E387</f>
        <v>1553.7190000000001</v>
      </c>
      <c r="J387" s="205"/>
      <c r="K387" s="205"/>
      <c r="L387" s="206" t="s">
        <v>863</v>
      </c>
    </row>
    <row r="388" spans="1:30">
      <c r="A388" s="200"/>
      <c r="B388" s="208" t="s">
        <v>603</v>
      </c>
      <c r="C388" s="227"/>
      <c r="D388" s="205" t="s">
        <v>598</v>
      </c>
      <c r="E388" s="231">
        <v>3</v>
      </c>
      <c r="F388" s="205"/>
      <c r="G388" s="205"/>
      <c r="H388" s="205"/>
      <c r="I388" s="203">
        <f>SUM(I385:I387)*E388%</f>
        <v>46.61157</v>
      </c>
      <c r="J388" s="205"/>
      <c r="K388" s="205"/>
      <c r="L388" s="206"/>
    </row>
    <row r="389" spans="1:30">
      <c r="A389" s="200"/>
      <c r="B389" s="208"/>
      <c r="C389" s="227"/>
      <c r="D389" s="205"/>
      <c r="E389" s="231"/>
      <c r="F389" s="205"/>
      <c r="G389" s="205"/>
      <c r="H389" s="205"/>
      <c r="I389" s="205"/>
      <c r="J389" s="205"/>
      <c r="K389" s="205"/>
      <c r="L389" s="206"/>
    </row>
    <row r="390" spans="1:30" s="187" customFormat="1">
      <c r="A390" s="232" t="s">
        <v>864</v>
      </c>
      <c r="B390" s="233" t="s">
        <v>195</v>
      </c>
      <c r="C390" s="234" t="s">
        <v>196</v>
      </c>
      <c r="D390" s="235" t="s">
        <v>139</v>
      </c>
      <c r="E390" s="236">
        <v>1</v>
      </c>
      <c r="F390" s="235"/>
      <c r="G390" s="235">
        <f>SUM(G391:G394)</f>
        <v>8925</v>
      </c>
      <c r="H390" s="235"/>
      <c r="I390" s="235">
        <f>SUM(I391:I394)</f>
        <v>14890.03226</v>
      </c>
      <c r="J390" s="235"/>
      <c r="K390" s="235">
        <f>I390+G390</f>
        <v>23815.03226</v>
      </c>
      <c r="L390" s="237"/>
      <c r="M390" s="186"/>
      <c r="N390" s="186"/>
      <c r="O390" s="186"/>
      <c r="P390" s="186"/>
      <c r="Q390" s="186"/>
      <c r="R390" s="186"/>
      <c r="S390" s="186"/>
      <c r="T390" s="186"/>
      <c r="U390" s="186"/>
      <c r="V390" s="186"/>
      <c r="W390" s="186"/>
      <c r="X390" s="186"/>
      <c r="Y390" s="186"/>
      <c r="Z390" s="186"/>
      <c r="AA390" s="186"/>
      <c r="AB390" s="186"/>
      <c r="AC390" s="186"/>
      <c r="AD390" s="186"/>
    </row>
    <row r="391" spans="1:30">
      <c r="A391" s="200" t="s">
        <v>865</v>
      </c>
      <c r="B391" s="208" t="str">
        <f>VLOOKUP($A391,'5.전축_자재단가표'!$A$4:$P$156,2,FALSE)</f>
        <v>조명기구 "B" - TYPE</v>
      </c>
      <c r="C391" s="227" t="str">
        <f>VLOOKUP($A391,'5.전축_자재단가표'!$A$4:$P$156,3,FALSE)</f>
        <v>매입등 EL 20W x 1등용</v>
      </c>
      <c r="D391" s="205" t="str">
        <f>VLOOKUP($A391,'5.전축_자재단가표'!$A$4:$P$156,4,FALSE)</f>
        <v>SET</v>
      </c>
      <c r="E391" s="231">
        <v>1</v>
      </c>
      <c r="F391" s="205">
        <f>VLOOKUP($A391,'5.전축_자재단가표'!$A$4:$P$156,6,FALSE)</f>
        <v>8500</v>
      </c>
      <c r="G391" s="205">
        <f>F391*E391</f>
        <v>8500</v>
      </c>
      <c r="H391" s="205"/>
      <c r="I391" s="205"/>
      <c r="J391" s="205"/>
      <c r="K391" s="205"/>
      <c r="L391" s="206"/>
    </row>
    <row r="392" spans="1:30">
      <c r="A392" s="200"/>
      <c r="B392" s="208" t="s">
        <v>597</v>
      </c>
      <c r="C392" s="227"/>
      <c r="D392" s="205" t="s">
        <v>598</v>
      </c>
      <c r="E392" s="231">
        <v>5</v>
      </c>
      <c r="F392" s="205"/>
      <c r="G392" s="205">
        <f>SUM(G391)*E392%</f>
        <v>425</v>
      </c>
      <c r="H392" s="205"/>
      <c r="I392" s="205"/>
      <c r="J392" s="205"/>
      <c r="K392" s="205"/>
      <c r="L392" s="206"/>
    </row>
    <row r="393" spans="1:30">
      <c r="A393" s="200" t="s">
        <v>822</v>
      </c>
      <c r="B393" s="208" t="s">
        <v>823</v>
      </c>
      <c r="C393" s="227" t="str">
        <f>VLOOKUP($A393,'5.전축_자재단가표'!$A$4:$P$156,2,FALSE)</f>
        <v>내선전공</v>
      </c>
      <c r="D393" s="205" t="s">
        <v>601</v>
      </c>
      <c r="E393" s="231">
        <f>0.214*0.5</f>
        <v>0.107</v>
      </c>
      <c r="F393" s="205"/>
      <c r="G393" s="205"/>
      <c r="H393" s="205">
        <f>VLOOKUP($A393,'5.전축_자재단가표'!$A$4:$P$156,6,FALSE)</f>
        <v>135106</v>
      </c>
      <c r="I393" s="203">
        <f>H393*E393</f>
        <v>14456.342000000001</v>
      </c>
      <c r="J393" s="205"/>
      <c r="K393" s="205"/>
      <c r="L393" s="206" t="s">
        <v>863</v>
      </c>
    </row>
    <row r="394" spans="1:30">
      <c r="A394" s="200"/>
      <c r="B394" s="208" t="s">
        <v>603</v>
      </c>
      <c r="C394" s="227"/>
      <c r="D394" s="205" t="s">
        <v>598</v>
      </c>
      <c r="E394" s="231">
        <v>3</v>
      </c>
      <c r="F394" s="205"/>
      <c r="G394" s="205"/>
      <c r="H394" s="205"/>
      <c r="I394" s="203">
        <f>SUM(I391:I393)*E394%</f>
        <v>433.69026000000002</v>
      </c>
      <c r="J394" s="205"/>
      <c r="K394" s="205"/>
      <c r="L394" s="206"/>
    </row>
    <row r="395" spans="1:30">
      <c r="A395" s="200"/>
      <c r="B395" s="208"/>
      <c r="C395" s="227"/>
      <c r="D395" s="205"/>
      <c r="E395" s="231"/>
      <c r="F395" s="205"/>
      <c r="G395" s="205"/>
      <c r="H395" s="205"/>
      <c r="I395" s="205"/>
      <c r="J395" s="205"/>
      <c r="K395" s="205"/>
      <c r="L395" s="206"/>
    </row>
    <row r="396" spans="1:30" s="187" customFormat="1">
      <c r="A396" s="232" t="s">
        <v>866</v>
      </c>
      <c r="B396" s="233" t="s">
        <v>197</v>
      </c>
      <c r="C396" s="234" t="s">
        <v>198</v>
      </c>
      <c r="D396" s="235" t="s">
        <v>139</v>
      </c>
      <c r="E396" s="236">
        <v>1</v>
      </c>
      <c r="F396" s="235"/>
      <c r="G396" s="235">
        <f>SUM(G397:G400)</f>
        <v>17325</v>
      </c>
      <c r="H396" s="235"/>
      <c r="I396" s="235">
        <f>SUM(I397:I400)</f>
        <v>12524.3262</v>
      </c>
      <c r="J396" s="235"/>
      <c r="K396" s="235">
        <f>I396+G396</f>
        <v>29849.3262</v>
      </c>
      <c r="L396" s="237"/>
      <c r="M396" s="186"/>
      <c r="N396" s="186"/>
      <c r="O396" s="186"/>
      <c r="P396" s="186"/>
      <c r="Q396" s="186"/>
      <c r="R396" s="186"/>
      <c r="S396" s="186"/>
      <c r="T396" s="186"/>
      <c r="U396" s="186"/>
      <c r="V396" s="186"/>
      <c r="W396" s="186"/>
      <c r="X396" s="186"/>
      <c r="Y396" s="186"/>
      <c r="Z396" s="186"/>
      <c r="AA396" s="186"/>
      <c r="AB396" s="186"/>
      <c r="AC396" s="186"/>
      <c r="AD396" s="186"/>
    </row>
    <row r="397" spans="1:30">
      <c r="A397" s="200" t="s">
        <v>867</v>
      </c>
      <c r="B397" s="208" t="str">
        <f>VLOOKUP($A397,'5.전축_자재단가표'!$A$4:$P$156,2,FALSE)</f>
        <v>조명기구 "C" - TYPE</v>
      </c>
      <c r="C397" s="227" t="str">
        <f>VLOOKUP($A397,'5.전축_자재단가표'!$A$4:$P$156,3,FALSE)</f>
        <v>할로겐 스포트 HL50W  x 1등용</v>
      </c>
      <c r="D397" s="205" t="str">
        <f>VLOOKUP($A397,'5.전축_자재단가표'!$A$4:$P$156,4,FALSE)</f>
        <v>SET</v>
      </c>
      <c r="E397" s="231">
        <v>1</v>
      </c>
      <c r="F397" s="205">
        <f>VLOOKUP($A397,'5.전축_자재단가표'!$A$4:$P$156,6,FALSE)</f>
        <v>16500</v>
      </c>
      <c r="G397" s="205">
        <f>F397*E397</f>
        <v>16500</v>
      </c>
      <c r="H397" s="205"/>
      <c r="I397" s="205"/>
      <c r="J397" s="205"/>
      <c r="K397" s="205"/>
      <c r="L397" s="206"/>
    </row>
    <row r="398" spans="1:30">
      <c r="A398" s="200"/>
      <c r="B398" s="208" t="s">
        <v>597</v>
      </c>
      <c r="C398" s="227"/>
      <c r="D398" s="205" t="s">
        <v>598</v>
      </c>
      <c r="E398" s="231">
        <v>5</v>
      </c>
      <c r="F398" s="205"/>
      <c r="G398" s="205">
        <f>SUM(G397)*E398%</f>
        <v>825</v>
      </c>
      <c r="H398" s="205"/>
      <c r="I398" s="205"/>
      <c r="J398" s="205"/>
      <c r="K398" s="205"/>
      <c r="L398" s="206"/>
    </row>
    <row r="399" spans="1:30">
      <c r="A399" s="200" t="s">
        <v>822</v>
      </c>
      <c r="B399" s="208" t="s">
        <v>823</v>
      </c>
      <c r="C399" s="227" t="str">
        <f>VLOOKUP($A399,'5.전축_자재단가표'!$A$4:$P$156,2,FALSE)</f>
        <v>내선전공</v>
      </c>
      <c r="D399" s="205" t="s">
        <v>601</v>
      </c>
      <c r="E399" s="231">
        <f>0.18*0.5</f>
        <v>0.09</v>
      </c>
      <c r="F399" s="205"/>
      <c r="G399" s="205"/>
      <c r="H399" s="205">
        <f>VLOOKUP($A399,'5.전축_자재단가표'!$A$4:$P$156,6,FALSE)</f>
        <v>135106</v>
      </c>
      <c r="I399" s="203">
        <f>H399*E399</f>
        <v>12159.539999999999</v>
      </c>
      <c r="J399" s="205"/>
      <c r="K399" s="205"/>
      <c r="L399" s="206" t="s">
        <v>863</v>
      </c>
    </row>
    <row r="400" spans="1:30">
      <c r="A400" s="200"/>
      <c r="B400" s="208" t="s">
        <v>603</v>
      </c>
      <c r="C400" s="227"/>
      <c r="D400" s="205" t="s">
        <v>598</v>
      </c>
      <c r="E400" s="231">
        <v>3</v>
      </c>
      <c r="F400" s="205"/>
      <c r="G400" s="205"/>
      <c r="H400" s="205"/>
      <c r="I400" s="203">
        <f>SUM(I397:I399)*E400%</f>
        <v>364.78619999999995</v>
      </c>
      <c r="J400" s="205"/>
      <c r="K400" s="205"/>
      <c r="L400" s="206"/>
    </row>
    <row r="401" spans="1:30">
      <c r="A401" s="200"/>
      <c r="B401" s="208"/>
      <c r="C401" s="227"/>
      <c r="D401" s="205"/>
      <c r="E401" s="231"/>
      <c r="F401" s="205"/>
      <c r="G401" s="205"/>
      <c r="H401" s="205"/>
      <c r="I401" s="203"/>
      <c r="J401" s="205"/>
      <c r="K401" s="205"/>
      <c r="L401" s="206"/>
    </row>
    <row r="402" spans="1:30" s="187" customFormat="1">
      <c r="A402" s="232" t="s">
        <v>868</v>
      </c>
      <c r="B402" s="233" t="s">
        <v>199</v>
      </c>
      <c r="C402" s="234" t="s">
        <v>200</v>
      </c>
      <c r="D402" s="235" t="s">
        <v>139</v>
      </c>
      <c r="E402" s="236">
        <v>1</v>
      </c>
      <c r="F402" s="235"/>
      <c r="G402" s="235">
        <f>SUM(G403:G406)</f>
        <v>1930.95</v>
      </c>
      <c r="H402" s="235"/>
      <c r="I402" s="235">
        <f>SUM(I403:I406)</f>
        <v>5914.2651500000002</v>
      </c>
      <c r="J402" s="235"/>
      <c r="K402" s="235">
        <f>I402+G402</f>
        <v>7845.21515</v>
      </c>
      <c r="L402" s="237"/>
      <c r="M402" s="186"/>
      <c r="N402" s="186"/>
      <c r="O402" s="186"/>
      <c r="P402" s="186"/>
      <c r="Q402" s="186"/>
      <c r="R402" s="186"/>
      <c r="S402" s="186"/>
      <c r="T402" s="186"/>
      <c r="U402" s="186"/>
      <c r="V402" s="186"/>
      <c r="W402" s="186"/>
      <c r="X402" s="186"/>
      <c r="Y402" s="186"/>
      <c r="Z402" s="186"/>
      <c r="AA402" s="186"/>
      <c r="AB402" s="186"/>
      <c r="AC402" s="186"/>
      <c r="AD402" s="186"/>
    </row>
    <row r="403" spans="1:30">
      <c r="A403" s="200" t="s">
        <v>869</v>
      </c>
      <c r="B403" s="208" t="str">
        <f>VLOOKUP($A403,'5.전축_자재단가표'!$A$4:$P$156,2,FALSE)</f>
        <v>SWITCH</v>
      </c>
      <c r="C403" s="227" t="str">
        <f>VLOOKUP($A403,'5.전축_자재단가표'!$A$4:$P$156,3,FALSE)</f>
        <v>SUPER WIDE 1Way 1G</v>
      </c>
      <c r="D403" s="205" t="str">
        <f>VLOOKUP($A403,'5.전축_자재단가표'!$A$4:$P$156,4,FALSE)</f>
        <v>SET</v>
      </c>
      <c r="E403" s="231">
        <v>1</v>
      </c>
      <c r="F403" s="205">
        <f>VLOOKUP($A403,'5.전축_자재단가표'!$A$4:$P$156,6,FALSE)</f>
        <v>1839</v>
      </c>
      <c r="G403" s="205">
        <f>F403*E403</f>
        <v>1839</v>
      </c>
      <c r="H403" s="205"/>
      <c r="I403" s="205"/>
      <c r="J403" s="205"/>
      <c r="K403" s="205"/>
      <c r="L403" s="206"/>
    </row>
    <row r="404" spans="1:30">
      <c r="A404" s="200"/>
      <c r="B404" s="208" t="s">
        <v>597</v>
      </c>
      <c r="C404" s="227"/>
      <c r="D404" s="205" t="s">
        <v>598</v>
      </c>
      <c r="E404" s="231">
        <v>5</v>
      </c>
      <c r="F404" s="205"/>
      <c r="G404" s="205">
        <f>SUM(G403)*E404%</f>
        <v>91.95</v>
      </c>
      <c r="H404" s="205"/>
      <c r="I404" s="205"/>
      <c r="J404" s="205"/>
      <c r="K404" s="205"/>
      <c r="L404" s="206"/>
    </row>
    <row r="405" spans="1:30">
      <c r="A405" s="200" t="s">
        <v>822</v>
      </c>
      <c r="B405" s="208" t="s">
        <v>823</v>
      </c>
      <c r="C405" s="227" t="str">
        <f>VLOOKUP($A405,'5.전축_자재단가표'!$A$4:$P$156,2,FALSE)</f>
        <v>내선전공</v>
      </c>
      <c r="D405" s="205" t="s">
        <v>601</v>
      </c>
      <c r="E405" s="231">
        <f>0.085*0.5</f>
        <v>4.2500000000000003E-2</v>
      </c>
      <c r="F405" s="205"/>
      <c r="G405" s="205"/>
      <c r="H405" s="205">
        <f>VLOOKUP($A405,'5.전축_자재단가표'!$A$4:$P$156,6,FALSE)</f>
        <v>135106</v>
      </c>
      <c r="I405" s="203">
        <f>H405*E405</f>
        <v>5742.0050000000001</v>
      </c>
      <c r="J405" s="205"/>
      <c r="K405" s="205"/>
      <c r="L405" s="206" t="s">
        <v>870</v>
      </c>
    </row>
    <row r="406" spans="1:30">
      <c r="A406" s="200"/>
      <c r="B406" s="208" t="s">
        <v>603</v>
      </c>
      <c r="C406" s="227"/>
      <c r="D406" s="205" t="s">
        <v>598</v>
      </c>
      <c r="E406" s="231">
        <v>3</v>
      </c>
      <c r="F406" s="205"/>
      <c r="G406" s="205"/>
      <c r="H406" s="205"/>
      <c r="I406" s="203">
        <f>SUM(I403:I405)*E406%</f>
        <v>172.26015000000001</v>
      </c>
      <c r="J406" s="205"/>
      <c r="K406" s="205"/>
      <c r="L406" s="206"/>
    </row>
    <row r="407" spans="1:30">
      <c r="A407" s="200"/>
      <c r="B407" s="208"/>
      <c r="C407" s="227"/>
      <c r="D407" s="205"/>
      <c r="E407" s="231"/>
      <c r="F407" s="205"/>
      <c r="G407" s="205"/>
      <c r="H407" s="205"/>
      <c r="I407" s="205"/>
      <c r="J407" s="205"/>
      <c r="K407" s="205"/>
      <c r="L407" s="206"/>
    </row>
    <row r="408" spans="1:30" s="187" customFormat="1">
      <c r="A408" s="232" t="s">
        <v>871</v>
      </c>
      <c r="B408" s="233" t="s">
        <v>199</v>
      </c>
      <c r="C408" s="234" t="s">
        <v>872</v>
      </c>
      <c r="D408" s="235" t="s">
        <v>139</v>
      </c>
      <c r="E408" s="236">
        <v>1</v>
      </c>
      <c r="F408" s="235"/>
      <c r="G408" s="235">
        <f>SUM(G409:G412)</f>
        <v>2990.4</v>
      </c>
      <c r="H408" s="235"/>
      <c r="I408" s="235">
        <f>SUM(I409:I412)</f>
        <v>5914.2651500000002</v>
      </c>
      <c r="J408" s="235"/>
      <c r="K408" s="235">
        <f>I408+G408</f>
        <v>8904.6651500000007</v>
      </c>
      <c r="L408" s="237"/>
      <c r="M408" s="186"/>
      <c r="N408" s="186"/>
      <c r="O408" s="186"/>
      <c r="P408" s="186"/>
      <c r="Q408" s="186"/>
      <c r="R408" s="186"/>
      <c r="S408" s="186"/>
      <c r="T408" s="186"/>
      <c r="U408" s="186"/>
      <c r="V408" s="186"/>
      <c r="W408" s="186"/>
      <c r="X408" s="186"/>
      <c r="Y408" s="186"/>
      <c r="Z408" s="186"/>
      <c r="AA408" s="186"/>
      <c r="AB408" s="186"/>
      <c r="AC408" s="186"/>
      <c r="AD408" s="186"/>
    </row>
    <row r="409" spans="1:30">
      <c r="A409" s="200" t="s">
        <v>873</v>
      </c>
      <c r="B409" s="208" t="str">
        <f>VLOOKUP($A409,'5.전축_자재단가표'!$A$4:$P$156,2,FALSE)</f>
        <v>SWITCH</v>
      </c>
      <c r="C409" s="227" t="str">
        <f>VLOOKUP($A409,'5.전축_자재단가표'!$A$4:$P$156,3,FALSE)</f>
        <v>SUPER WIDE 1Way 2G</v>
      </c>
      <c r="D409" s="205" t="str">
        <f>VLOOKUP($A409,'5.전축_자재단가표'!$A$4:$P$156,4,FALSE)</f>
        <v>SET</v>
      </c>
      <c r="E409" s="231">
        <v>1</v>
      </c>
      <c r="F409" s="205">
        <f>VLOOKUP($A409,'5.전축_자재단가표'!$A$4:$P$156,6,FALSE)</f>
        <v>2848</v>
      </c>
      <c r="G409" s="205">
        <f>F409*E409</f>
        <v>2848</v>
      </c>
      <c r="H409" s="205"/>
      <c r="I409" s="205"/>
      <c r="J409" s="205"/>
      <c r="K409" s="205"/>
      <c r="L409" s="206"/>
    </row>
    <row r="410" spans="1:30">
      <c r="A410" s="200"/>
      <c r="B410" s="208" t="s">
        <v>597</v>
      </c>
      <c r="C410" s="227"/>
      <c r="D410" s="205" t="s">
        <v>598</v>
      </c>
      <c r="E410" s="231">
        <v>5</v>
      </c>
      <c r="F410" s="205"/>
      <c r="G410" s="205">
        <f>SUM(G409)*E410%</f>
        <v>142.4</v>
      </c>
      <c r="H410" s="205"/>
      <c r="I410" s="205"/>
      <c r="J410" s="205"/>
      <c r="K410" s="205"/>
      <c r="L410" s="206"/>
    </row>
    <row r="411" spans="1:30">
      <c r="A411" s="200" t="s">
        <v>822</v>
      </c>
      <c r="B411" s="208" t="s">
        <v>823</v>
      </c>
      <c r="C411" s="227" t="str">
        <f>VLOOKUP($A411,'5.전축_자재단가표'!$A$4:$P$156,2,FALSE)</f>
        <v>내선전공</v>
      </c>
      <c r="D411" s="205" t="s">
        <v>601</v>
      </c>
      <c r="E411" s="231">
        <f>0.085*0.5</f>
        <v>4.2500000000000003E-2</v>
      </c>
      <c r="F411" s="205"/>
      <c r="G411" s="205"/>
      <c r="H411" s="205">
        <f>VLOOKUP($A411,'5.전축_자재단가표'!$A$4:$P$156,6,FALSE)</f>
        <v>135106</v>
      </c>
      <c r="I411" s="203">
        <f>H411*E411</f>
        <v>5742.0050000000001</v>
      </c>
      <c r="J411" s="205"/>
      <c r="K411" s="205"/>
      <c r="L411" s="206" t="s">
        <v>870</v>
      </c>
    </row>
    <row r="412" spans="1:30">
      <c r="A412" s="200"/>
      <c r="B412" s="208" t="s">
        <v>603</v>
      </c>
      <c r="C412" s="227"/>
      <c r="D412" s="205" t="s">
        <v>598</v>
      </c>
      <c r="E412" s="231">
        <v>3</v>
      </c>
      <c r="F412" s="205"/>
      <c r="G412" s="205"/>
      <c r="H412" s="205"/>
      <c r="I412" s="203">
        <f>SUM(I409:I411)*E412%</f>
        <v>172.26015000000001</v>
      </c>
      <c r="J412" s="205"/>
      <c r="K412" s="205"/>
      <c r="L412" s="206"/>
    </row>
    <row r="413" spans="1:30">
      <c r="A413" s="200"/>
      <c r="B413" s="208"/>
      <c r="C413" s="227"/>
      <c r="D413" s="205"/>
      <c r="E413" s="231"/>
      <c r="F413" s="205"/>
      <c r="G413" s="205"/>
      <c r="H413" s="205"/>
      <c r="I413" s="205"/>
      <c r="J413" s="205"/>
      <c r="K413" s="205"/>
      <c r="L413" s="206"/>
    </row>
    <row r="414" spans="1:30" s="187" customFormat="1">
      <c r="A414" s="232" t="s">
        <v>533</v>
      </c>
      <c r="B414" s="233" t="s">
        <v>199</v>
      </c>
      <c r="C414" s="234" t="s">
        <v>874</v>
      </c>
      <c r="D414" s="235" t="s">
        <v>139</v>
      </c>
      <c r="E414" s="236">
        <v>1</v>
      </c>
      <c r="F414" s="235"/>
      <c r="G414" s="235">
        <f>SUM(G415:G418)</f>
        <v>3903.9</v>
      </c>
      <c r="H414" s="235"/>
      <c r="I414" s="235">
        <f>SUM(I415:I418)</f>
        <v>5914.2651500000002</v>
      </c>
      <c r="J414" s="235"/>
      <c r="K414" s="235">
        <f>I414+G414</f>
        <v>9818.1651500000007</v>
      </c>
      <c r="L414" s="237"/>
      <c r="M414" s="186"/>
      <c r="N414" s="186"/>
      <c r="O414" s="186"/>
      <c r="P414" s="186"/>
      <c r="Q414" s="186"/>
      <c r="R414" s="186"/>
      <c r="S414" s="186"/>
      <c r="T414" s="186"/>
      <c r="U414" s="186"/>
      <c r="V414" s="186"/>
      <c r="W414" s="186"/>
      <c r="X414" s="186"/>
      <c r="Y414" s="186"/>
      <c r="Z414" s="186"/>
      <c r="AA414" s="186"/>
      <c r="AB414" s="186"/>
      <c r="AC414" s="186"/>
      <c r="AD414" s="186"/>
    </row>
    <row r="415" spans="1:30">
      <c r="A415" s="200" t="s">
        <v>875</v>
      </c>
      <c r="B415" s="208" t="str">
        <f>VLOOKUP($A415,'5.전축_자재단가표'!$A$4:$P$156,2,FALSE)</f>
        <v>SWITCH</v>
      </c>
      <c r="C415" s="227" t="str">
        <f>VLOOKUP($A415,'5.전축_자재단가표'!$A$4:$P$156,3,FALSE)</f>
        <v>SUPER WIDE 1Way 3G</v>
      </c>
      <c r="D415" s="205" t="str">
        <f>VLOOKUP($A415,'5.전축_자재단가표'!$A$4:$P$156,4,FALSE)</f>
        <v>SET</v>
      </c>
      <c r="E415" s="231">
        <v>1</v>
      </c>
      <c r="F415" s="205">
        <f>VLOOKUP($A415,'5.전축_자재단가표'!$A$4:$P$156,6,FALSE)</f>
        <v>3718</v>
      </c>
      <c r="G415" s="205">
        <f>F415*E415</f>
        <v>3718</v>
      </c>
      <c r="H415" s="205"/>
      <c r="I415" s="205"/>
      <c r="J415" s="205"/>
      <c r="K415" s="205"/>
      <c r="L415" s="206"/>
    </row>
    <row r="416" spans="1:30">
      <c r="A416" s="200"/>
      <c r="B416" s="208" t="s">
        <v>597</v>
      </c>
      <c r="C416" s="227"/>
      <c r="D416" s="205" t="s">
        <v>598</v>
      </c>
      <c r="E416" s="231">
        <v>5</v>
      </c>
      <c r="F416" s="205"/>
      <c r="G416" s="205">
        <f>SUM(G415)*E416%</f>
        <v>185.9</v>
      </c>
      <c r="H416" s="205"/>
      <c r="I416" s="205"/>
      <c r="J416" s="205"/>
      <c r="K416" s="205"/>
      <c r="L416" s="206"/>
    </row>
    <row r="417" spans="1:30">
      <c r="A417" s="200" t="s">
        <v>822</v>
      </c>
      <c r="B417" s="208" t="s">
        <v>823</v>
      </c>
      <c r="C417" s="227" t="str">
        <f>VLOOKUP($A417,'5.전축_자재단가표'!$A$4:$P$156,2,FALSE)</f>
        <v>내선전공</v>
      </c>
      <c r="D417" s="205" t="s">
        <v>601</v>
      </c>
      <c r="E417" s="231">
        <f>0.085*0.5</f>
        <v>4.2500000000000003E-2</v>
      </c>
      <c r="F417" s="205"/>
      <c r="G417" s="205"/>
      <c r="H417" s="205">
        <f>VLOOKUP($A417,'5.전축_자재단가표'!$A$4:$P$156,6,FALSE)</f>
        <v>135106</v>
      </c>
      <c r="I417" s="203">
        <f>H417*E417</f>
        <v>5742.0050000000001</v>
      </c>
      <c r="J417" s="205"/>
      <c r="K417" s="205"/>
      <c r="L417" s="206" t="s">
        <v>870</v>
      </c>
    </row>
    <row r="418" spans="1:30">
      <c r="A418" s="200"/>
      <c r="B418" s="208" t="s">
        <v>603</v>
      </c>
      <c r="C418" s="227"/>
      <c r="D418" s="205" t="s">
        <v>598</v>
      </c>
      <c r="E418" s="231">
        <v>3</v>
      </c>
      <c r="F418" s="205"/>
      <c r="G418" s="205"/>
      <c r="H418" s="205"/>
      <c r="I418" s="203">
        <f>SUM(I415:I417)*E418%</f>
        <v>172.26015000000001</v>
      </c>
      <c r="J418" s="205"/>
      <c r="K418" s="205"/>
      <c r="L418" s="206"/>
    </row>
    <row r="419" spans="1:30">
      <c r="A419" s="200"/>
      <c r="B419" s="208"/>
      <c r="C419" s="227"/>
      <c r="D419" s="205"/>
      <c r="E419" s="231"/>
      <c r="F419" s="205"/>
      <c r="G419" s="205"/>
      <c r="H419" s="205"/>
      <c r="I419" s="205"/>
      <c r="J419" s="205"/>
      <c r="K419" s="205"/>
      <c r="L419" s="206"/>
    </row>
    <row r="420" spans="1:30" s="187" customFormat="1">
      <c r="A420" s="232" t="s">
        <v>876</v>
      </c>
      <c r="B420" s="233" t="s">
        <v>203</v>
      </c>
      <c r="C420" s="234" t="s">
        <v>204</v>
      </c>
      <c r="D420" s="235" t="s">
        <v>139</v>
      </c>
      <c r="E420" s="236">
        <v>1</v>
      </c>
      <c r="F420" s="235"/>
      <c r="G420" s="235">
        <f>SUM(G421:G424)</f>
        <v>23940</v>
      </c>
      <c r="H420" s="235"/>
      <c r="I420" s="235">
        <f>SUM(I421:I424)</f>
        <v>7653.7548999999999</v>
      </c>
      <c r="J420" s="235"/>
      <c r="K420" s="235">
        <f>I420+G420</f>
        <v>31593.7549</v>
      </c>
      <c r="L420" s="237"/>
      <c r="M420" s="186"/>
      <c r="N420" s="186"/>
      <c r="O420" s="186"/>
      <c r="P420" s="186"/>
      <c r="Q420" s="186"/>
      <c r="R420" s="186"/>
      <c r="S420" s="186"/>
      <c r="T420" s="186"/>
      <c r="U420" s="186"/>
      <c r="V420" s="186"/>
      <c r="W420" s="186"/>
      <c r="X420" s="186"/>
      <c r="Y420" s="186"/>
      <c r="Z420" s="186"/>
      <c r="AA420" s="186"/>
      <c r="AB420" s="186"/>
      <c r="AC420" s="186"/>
      <c r="AD420" s="186"/>
    </row>
    <row r="421" spans="1:30">
      <c r="A421" s="200" t="s">
        <v>877</v>
      </c>
      <c r="B421" s="208" t="str">
        <f>VLOOKUP($A421,'5.전축_자재단가표'!$A$4:$P$156,2,FALSE)</f>
        <v>조광기</v>
      </c>
      <c r="C421" s="227" t="str">
        <f>VLOOKUP($A421,'5.전축_자재단가표'!$A$4:$P$156,3,FALSE)</f>
        <v>SUPER WIDE 1kw</v>
      </c>
      <c r="D421" s="205" t="str">
        <f>VLOOKUP($A421,'5.전축_자재단가표'!$A$4:$P$156,4,FALSE)</f>
        <v>SET</v>
      </c>
      <c r="E421" s="231">
        <v>1</v>
      </c>
      <c r="F421" s="205">
        <f>VLOOKUP($A421,'5.전축_자재단가표'!$A$4:$P$156,6,FALSE)</f>
        <v>22800</v>
      </c>
      <c r="G421" s="205">
        <f>F421*E421</f>
        <v>22800</v>
      </c>
      <c r="H421" s="205"/>
      <c r="I421" s="205"/>
      <c r="J421" s="205"/>
      <c r="K421" s="205"/>
      <c r="L421" s="206"/>
    </row>
    <row r="422" spans="1:30">
      <c r="A422" s="200"/>
      <c r="B422" s="208" t="s">
        <v>597</v>
      </c>
      <c r="C422" s="227"/>
      <c r="D422" s="205" t="s">
        <v>598</v>
      </c>
      <c r="E422" s="231">
        <v>5</v>
      </c>
      <c r="F422" s="205"/>
      <c r="G422" s="205">
        <f>SUM(G421)*E422%</f>
        <v>1140</v>
      </c>
      <c r="H422" s="205"/>
      <c r="I422" s="205"/>
      <c r="J422" s="205"/>
      <c r="K422" s="205"/>
      <c r="L422" s="206"/>
    </row>
    <row r="423" spans="1:30">
      <c r="A423" s="200" t="s">
        <v>822</v>
      </c>
      <c r="B423" s="208" t="s">
        <v>823</v>
      </c>
      <c r="C423" s="227" t="str">
        <f>VLOOKUP($A423,'5.전축_자재단가표'!$A$4:$P$156,2,FALSE)</f>
        <v>내선전공</v>
      </c>
      <c r="D423" s="205" t="s">
        <v>601</v>
      </c>
      <c r="E423" s="231">
        <f>0.11*0.5</f>
        <v>5.5E-2</v>
      </c>
      <c r="F423" s="205"/>
      <c r="G423" s="205"/>
      <c r="H423" s="205">
        <f>VLOOKUP($A423,'5.전축_자재단가표'!$A$4:$P$156,6,FALSE)</f>
        <v>135106</v>
      </c>
      <c r="I423" s="203">
        <f>H423*E423</f>
        <v>7430.83</v>
      </c>
      <c r="J423" s="205"/>
      <c r="K423" s="205"/>
      <c r="L423" s="206" t="s">
        <v>870</v>
      </c>
    </row>
    <row r="424" spans="1:30">
      <c r="A424" s="200"/>
      <c r="B424" s="208" t="s">
        <v>603</v>
      </c>
      <c r="C424" s="227"/>
      <c r="D424" s="205" t="s">
        <v>598</v>
      </c>
      <c r="E424" s="231">
        <v>3</v>
      </c>
      <c r="F424" s="205"/>
      <c r="G424" s="205"/>
      <c r="H424" s="205"/>
      <c r="I424" s="203">
        <f>SUM(I421:I423)*E424%</f>
        <v>222.92489999999998</v>
      </c>
      <c r="J424" s="205"/>
      <c r="K424" s="205"/>
      <c r="L424" s="206"/>
    </row>
    <row r="425" spans="1:30">
      <c r="A425" s="200"/>
      <c r="B425" s="208"/>
      <c r="C425" s="227"/>
      <c r="D425" s="205"/>
      <c r="E425" s="231"/>
      <c r="F425" s="205"/>
      <c r="G425" s="205"/>
      <c r="H425" s="205"/>
      <c r="I425" s="205"/>
      <c r="J425" s="205"/>
      <c r="K425" s="205"/>
      <c r="L425" s="206"/>
    </row>
    <row r="426" spans="1:30" s="187" customFormat="1">
      <c r="A426" s="232" t="s">
        <v>878</v>
      </c>
      <c r="B426" s="233" t="s">
        <v>191</v>
      </c>
      <c r="C426" s="234" t="s">
        <v>879</v>
      </c>
      <c r="D426" s="235" t="s">
        <v>164</v>
      </c>
      <c r="E426" s="236">
        <v>1</v>
      </c>
      <c r="F426" s="235"/>
      <c r="G426" s="235">
        <f>SUM(G427:G430)</f>
        <v>696.15</v>
      </c>
      <c r="H426" s="235"/>
      <c r="I426" s="235">
        <f>SUM(I427:I430)</f>
        <v>695.79589999999996</v>
      </c>
      <c r="J426" s="235"/>
      <c r="K426" s="235">
        <f>I426+G426</f>
        <v>1391.9458999999999</v>
      </c>
      <c r="L426" s="237"/>
      <c r="M426" s="186"/>
      <c r="N426" s="186"/>
      <c r="O426" s="186"/>
      <c r="P426" s="186"/>
      <c r="Q426" s="186"/>
      <c r="R426" s="186"/>
      <c r="S426" s="186"/>
      <c r="T426" s="186"/>
      <c r="U426" s="186"/>
      <c r="V426" s="186"/>
      <c r="W426" s="186"/>
      <c r="X426" s="186"/>
      <c r="Y426" s="186"/>
      <c r="Z426" s="186"/>
      <c r="AA426" s="186"/>
      <c r="AB426" s="186"/>
      <c r="AC426" s="186"/>
      <c r="AD426" s="186"/>
    </row>
    <row r="427" spans="1:30">
      <c r="A427" s="200" t="s">
        <v>880</v>
      </c>
      <c r="B427" s="208" t="str">
        <f>VLOOKUP($A427,'5.전축_자재단가표'!$A$4:$P$156,2,FALSE)</f>
        <v>450/750V 비닐 내열전선</v>
      </c>
      <c r="C427" s="227" t="str">
        <f>VLOOKUP($A427,'5.전축_자재단가표'!$A$4:$P$156,3,FALSE)</f>
        <v>HFIX 4.0㎟</v>
      </c>
      <c r="D427" s="205" t="str">
        <f>VLOOKUP($A427,'5.전축_자재단가표'!$A$4:$P$156,4,FALSE)</f>
        <v>M</v>
      </c>
      <c r="E427" s="231">
        <v>1</v>
      </c>
      <c r="F427" s="205">
        <f>VLOOKUP($A427,'5.전축_자재단가표'!$A$4:$P$156,6,FALSE)</f>
        <v>663</v>
      </c>
      <c r="G427" s="205">
        <f>F427*E427</f>
        <v>663</v>
      </c>
      <c r="H427" s="205"/>
      <c r="I427" s="205"/>
      <c r="J427" s="205"/>
      <c r="K427" s="205"/>
      <c r="L427" s="206"/>
    </row>
    <row r="428" spans="1:30">
      <c r="A428" s="200"/>
      <c r="B428" s="208" t="s">
        <v>597</v>
      </c>
      <c r="C428" s="227"/>
      <c r="D428" s="205" t="s">
        <v>598</v>
      </c>
      <c r="E428" s="231">
        <v>5</v>
      </c>
      <c r="F428" s="205"/>
      <c r="G428" s="205">
        <f>SUM(G427)*E428%</f>
        <v>33.15</v>
      </c>
      <c r="H428" s="205"/>
      <c r="I428" s="205"/>
      <c r="J428" s="205"/>
      <c r="K428" s="205"/>
      <c r="L428" s="206"/>
    </row>
    <row r="429" spans="1:30">
      <c r="A429" s="200" t="s">
        <v>822</v>
      </c>
      <c r="B429" s="208" t="s">
        <v>823</v>
      </c>
      <c r="C429" s="227" t="str">
        <f>VLOOKUP($A429,'5.전축_자재단가표'!$A$4:$P$156,2,FALSE)</f>
        <v>내선전공</v>
      </c>
      <c r="D429" s="205" t="s">
        <v>601</v>
      </c>
      <c r="E429" s="231">
        <f>0.01*0.5</f>
        <v>5.0000000000000001E-3</v>
      </c>
      <c r="F429" s="205"/>
      <c r="G429" s="205"/>
      <c r="H429" s="205">
        <f>VLOOKUP($A429,'5.전축_자재단가표'!$A$4:$P$156,6,FALSE)</f>
        <v>135106</v>
      </c>
      <c r="I429" s="203">
        <f>H429*E429</f>
        <v>675.53</v>
      </c>
      <c r="J429" s="205"/>
      <c r="K429" s="205"/>
      <c r="L429" s="206" t="s">
        <v>860</v>
      </c>
    </row>
    <row r="430" spans="1:30">
      <c r="A430" s="200"/>
      <c r="B430" s="208" t="s">
        <v>603</v>
      </c>
      <c r="C430" s="227"/>
      <c r="D430" s="205" t="s">
        <v>598</v>
      </c>
      <c r="E430" s="231">
        <v>3</v>
      </c>
      <c r="F430" s="205"/>
      <c r="G430" s="205"/>
      <c r="H430" s="205"/>
      <c r="I430" s="203">
        <f>SUM(I427:I429)*E430%</f>
        <v>20.265899999999998</v>
      </c>
      <c r="J430" s="205"/>
      <c r="K430" s="205"/>
      <c r="L430" s="206"/>
    </row>
    <row r="431" spans="1:30">
      <c r="A431" s="200"/>
      <c r="B431" s="208"/>
      <c r="C431" s="227"/>
      <c r="D431" s="205"/>
      <c r="E431" s="231"/>
      <c r="F431" s="205"/>
      <c r="G431" s="205"/>
      <c r="H431" s="205"/>
      <c r="I431" s="205"/>
      <c r="J431" s="205"/>
      <c r="K431" s="205"/>
      <c r="L431" s="206"/>
    </row>
    <row r="432" spans="1:30" s="187" customFormat="1">
      <c r="A432" s="232" t="s">
        <v>881</v>
      </c>
      <c r="B432" s="233" t="s">
        <v>207</v>
      </c>
      <c r="C432" s="234" t="s">
        <v>208</v>
      </c>
      <c r="D432" s="235" t="s">
        <v>159</v>
      </c>
      <c r="E432" s="236">
        <v>1</v>
      </c>
      <c r="F432" s="235"/>
      <c r="G432" s="235">
        <f>SUM(G433:G436)</f>
        <v>1972.95</v>
      </c>
      <c r="H432" s="235"/>
      <c r="I432" s="235">
        <f>SUM(I433:I436)</f>
        <v>6610.0610500000003</v>
      </c>
      <c r="J432" s="235"/>
      <c r="K432" s="235">
        <f>I432+G432</f>
        <v>8583.011050000001</v>
      </c>
      <c r="L432" s="237"/>
      <c r="M432" s="186"/>
      <c r="N432" s="186"/>
      <c r="O432" s="186"/>
      <c r="P432" s="186"/>
      <c r="Q432" s="186"/>
      <c r="R432" s="186"/>
      <c r="S432" s="186"/>
      <c r="T432" s="186"/>
      <c r="U432" s="186"/>
      <c r="V432" s="186"/>
      <c r="W432" s="186"/>
      <c r="X432" s="186"/>
      <c r="Y432" s="186"/>
      <c r="Z432" s="186"/>
      <c r="AA432" s="186"/>
      <c r="AB432" s="186"/>
      <c r="AC432" s="186"/>
      <c r="AD432" s="186"/>
    </row>
    <row r="433" spans="1:30">
      <c r="A433" s="200" t="s">
        <v>882</v>
      </c>
      <c r="B433" s="208" t="str">
        <f>VLOOKUP($A433,'5.전축_자재단가표'!$A$4:$P$156,2,FALSE)</f>
        <v xml:space="preserve">OUTLET </v>
      </c>
      <c r="C433" s="227" t="str">
        <f>VLOOKUP($A433,'5.전축_자재단가표'!$A$4:$P$156,3,FALSE)</f>
        <v>Super Wide,2G+E ,250V/15A</v>
      </c>
      <c r="D433" s="205" t="str">
        <f>VLOOKUP($A433,'5.전축_자재단가표'!$A$4:$P$156,4,FALSE)</f>
        <v>EA</v>
      </c>
      <c r="E433" s="231">
        <v>1</v>
      </c>
      <c r="F433" s="205">
        <f>VLOOKUP($A433,'5.전축_자재단가표'!$A$4:$P$156,6,FALSE)</f>
        <v>1879</v>
      </c>
      <c r="G433" s="205">
        <f>F433*E433</f>
        <v>1879</v>
      </c>
      <c r="H433" s="205"/>
      <c r="I433" s="205"/>
      <c r="J433" s="205"/>
      <c r="K433" s="205"/>
      <c r="L433" s="206"/>
    </row>
    <row r="434" spans="1:30">
      <c r="A434" s="200"/>
      <c r="B434" s="208" t="s">
        <v>597</v>
      </c>
      <c r="C434" s="227"/>
      <c r="D434" s="205" t="s">
        <v>598</v>
      </c>
      <c r="E434" s="231">
        <v>5</v>
      </c>
      <c r="F434" s="205"/>
      <c r="G434" s="205">
        <f>SUM(G433)*E434%</f>
        <v>93.95</v>
      </c>
      <c r="H434" s="205"/>
      <c r="I434" s="205"/>
      <c r="J434" s="205"/>
      <c r="K434" s="205"/>
      <c r="L434" s="206"/>
    </row>
    <row r="435" spans="1:30">
      <c r="A435" s="200" t="s">
        <v>822</v>
      </c>
      <c r="B435" s="208" t="s">
        <v>823</v>
      </c>
      <c r="C435" s="227" t="str">
        <f>VLOOKUP($A435,'5.전축_자재단가표'!$A$4:$P$156,2,FALSE)</f>
        <v>내선전공</v>
      </c>
      <c r="D435" s="205" t="s">
        <v>601</v>
      </c>
      <c r="E435" s="231">
        <f>0.095*0.5</f>
        <v>4.7500000000000001E-2</v>
      </c>
      <c r="F435" s="205"/>
      <c r="G435" s="205"/>
      <c r="H435" s="205">
        <f>VLOOKUP($A435,'5.전축_자재단가표'!$A$4:$P$156,6,FALSE)</f>
        <v>135106</v>
      </c>
      <c r="I435" s="203">
        <f>H435*E435</f>
        <v>6417.5349999999999</v>
      </c>
      <c r="J435" s="205"/>
      <c r="K435" s="205"/>
      <c r="L435" s="206" t="s">
        <v>870</v>
      </c>
    </row>
    <row r="436" spans="1:30">
      <c r="A436" s="200"/>
      <c r="B436" s="208" t="s">
        <v>603</v>
      </c>
      <c r="C436" s="227"/>
      <c r="D436" s="205" t="s">
        <v>598</v>
      </c>
      <c r="E436" s="231">
        <v>3</v>
      </c>
      <c r="F436" s="205"/>
      <c r="G436" s="205"/>
      <c r="H436" s="205"/>
      <c r="I436" s="203">
        <f>SUM(I433:I435)*E436%</f>
        <v>192.52605</v>
      </c>
      <c r="J436" s="205"/>
      <c r="K436" s="205"/>
      <c r="L436" s="206"/>
    </row>
    <row r="437" spans="1:30">
      <c r="A437" s="200"/>
      <c r="B437" s="208"/>
      <c r="C437" s="227"/>
      <c r="D437" s="205"/>
      <c r="E437" s="231"/>
      <c r="F437" s="205"/>
      <c r="G437" s="205"/>
      <c r="H437" s="205"/>
      <c r="I437" s="205"/>
      <c r="J437" s="205"/>
      <c r="K437" s="205"/>
      <c r="L437" s="206"/>
    </row>
    <row r="438" spans="1:30" s="187" customFormat="1">
      <c r="A438" s="232" t="s">
        <v>537</v>
      </c>
      <c r="B438" s="233" t="s">
        <v>210</v>
      </c>
      <c r="C438" s="234" t="s">
        <v>211</v>
      </c>
      <c r="D438" s="235" t="s">
        <v>139</v>
      </c>
      <c r="E438" s="236">
        <v>1</v>
      </c>
      <c r="F438" s="235"/>
      <c r="G438" s="235">
        <f>SUM(G439:G442)</f>
        <v>4753665</v>
      </c>
      <c r="H438" s="235"/>
      <c r="I438" s="235">
        <f>SUM(I439:I442)</f>
        <v>636681.5</v>
      </c>
      <c r="J438" s="235"/>
      <c r="K438" s="235">
        <f>I438+G438</f>
        <v>5390346.5</v>
      </c>
      <c r="L438" s="237"/>
      <c r="M438" s="186"/>
      <c r="N438" s="186"/>
      <c r="O438" s="186"/>
      <c r="P438" s="186"/>
      <c r="Q438" s="186"/>
      <c r="R438" s="186"/>
      <c r="S438" s="186"/>
      <c r="T438" s="186"/>
      <c r="U438" s="186"/>
      <c r="V438" s="186"/>
      <c r="W438" s="186"/>
      <c r="X438" s="186"/>
      <c r="Y438" s="186"/>
      <c r="Z438" s="186"/>
      <c r="AA438" s="186"/>
      <c r="AB438" s="186"/>
      <c r="AC438" s="186"/>
      <c r="AD438" s="186"/>
    </row>
    <row r="439" spans="1:30">
      <c r="A439" s="200" t="s">
        <v>883</v>
      </c>
      <c r="B439" s="208" t="str">
        <f>VLOOKUP($A439,'5.전축_자재단가표'!$A$4:$P$156,2,FALSE)</f>
        <v>스튜디오 및 부조정실 실외기</v>
      </c>
      <c r="C439" s="227" t="str">
        <f>VLOOKUP($A439,'5.전축_자재단가표'!$A$4:$P$156,3,FALSE)</f>
        <v>8HP</v>
      </c>
      <c r="D439" s="205" t="str">
        <f>VLOOKUP($A439,'5.전축_자재단가표'!$A$4:$P$156,4,FALSE)</f>
        <v>SET</v>
      </c>
      <c r="E439" s="231">
        <v>1</v>
      </c>
      <c r="F439" s="205">
        <f>VLOOKUP($A439,'5.전축_자재단가표'!$A$4:$P$156,6,FALSE)</f>
        <v>4527300</v>
      </c>
      <c r="G439" s="205">
        <f>F439*E439</f>
        <v>4527300</v>
      </c>
      <c r="H439" s="205"/>
      <c r="I439" s="205"/>
      <c r="J439" s="205"/>
      <c r="K439" s="205"/>
      <c r="L439" s="206"/>
    </row>
    <row r="440" spans="1:30">
      <c r="A440" s="200"/>
      <c r="B440" s="208" t="s">
        <v>597</v>
      </c>
      <c r="C440" s="227"/>
      <c r="D440" s="205" t="s">
        <v>598</v>
      </c>
      <c r="E440" s="231">
        <v>5</v>
      </c>
      <c r="F440" s="205"/>
      <c r="G440" s="205">
        <f>SUM(G439)*E440%</f>
        <v>226365</v>
      </c>
      <c r="H440" s="205"/>
      <c r="I440" s="205"/>
      <c r="J440" s="205"/>
      <c r="K440" s="205"/>
      <c r="L440" s="206"/>
    </row>
    <row r="441" spans="1:30">
      <c r="A441" s="200" t="s">
        <v>884</v>
      </c>
      <c r="B441" s="208" t="s">
        <v>823</v>
      </c>
      <c r="C441" s="227" t="str">
        <f>VLOOKUP($A441,'5.전축_자재단가표'!$A$4:$P$156,2,FALSE)</f>
        <v>특별인부</v>
      </c>
      <c r="D441" s="205" t="s">
        <v>601</v>
      </c>
      <c r="E441" s="231">
        <v>6.5</v>
      </c>
      <c r="F441" s="205"/>
      <c r="G441" s="205"/>
      <c r="H441" s="205">
        <f>VLOOKUP($A441,'5.전축_자재단가표'!$A$4:$P$156,6,FALSE)</f>
        <v>97951</v>
      </c>
      <c r="I441" s="203">
        <f>H441*E441</f>
        <v>636681.5</v>
      </c>
      <c r="J441" s="205"/>
      <c r="K441" s="205"/>
      <c r="L441" s="206" t="s">
        <v>885</v>
      </c>
    </row>
    <row r="442" spans="1:30">
      <c r="A442" s="200"/>
      <c r="B442" s="208" t="s">
        <v>603</v>
      </c>
      <c r="C442" s="227"/>
      <c r="D442" s="205" t="s">
        <v>598</v>
      </c>
      <c r="E442" s="231">
        <v>3</v>
      </c>
      <c r="F442" s="205"/>
      <c r="G442" s="205"/>
      <c r="H442" s="205"/>
      <c r="I442" s="203">
        <f>SUM(I439:I440)*E442%</f>
        <v>0</v>
      </c>
      <c r="J442" s="205"/>
      <c r="K442" s="205"/>
      <c r="L442" s="206"/>
    </row>
    <row r="443" spans="1:30">
      <c r="A443" s="200"/>
      <c r="B443" s="208"/>
      <c r="C443" s="227"/>
      <c r="D443" s="205"/>
      <c r="E443" s="231"/>
      <c r="F443" s="205"/>
      <c r="G443" s="205"/>
      <c r="H443" s="205"/>
      <c r="I443" s="205"/>
      <c r="J443" s="205"/>
      <c r="K443" s="205"/>
      <c r="L443" s="206"/>
    </row>
    <row r="444" spans="1:30" s="187" customFormat="1">
      <c r="A444" s="232" t="s">
        <v>538</v>
      </c>
      <c r="B444" s="233" t="s">
        <v>212</v>
      </c>
      <c r="C444" s="234" t="s">
        <v>213</v>
      </c>
      <c r="D444" s="235" t="s">
        <v>139</v>
      </c>
      <c r="E444" s="236">
        <v>1</v>
      </c>
      <c r="F444" s="235"/>
      <c r="G444" s="235">
        <f>SUM(G445:G448)</f>
        <v>640185</v>
      </c>
      <c r="H444" s="235"/>
      <c r="I444" s="235">
        <f>SUM(I445:I448)</f>
        <v>200799.55</v>
      </c>
      <c r="J444" s="235"/>
      <c r="K444" s="235">
        <f>I444+G444</f>
        <v>840984.55</v>
      </c>
      <c r="L444" s="237"/>
      <c r="M444" s="186"/>
      <c r="N444" s="186"/>
      <c r="O444" s="186"/>
      <c r="P444" s="186"/>
      <c r="Q444" s="186"/>
      <c r="R444" s="186"/>
      <c r="S444" s="186"/>
      <c r="T444" s="186"/>
      <c r="U444" s="186"/>
      <c r="V444" s="186"/>
      <c r="W444" s="186"/>
      <c r="X444" s="186"/>
      <c r="Y444" s="186"/>
      <c r="Z444" s="186"/>
      <c r="AA444" s="186"/>
      <c r="AB444" s="186"/>
      <c r="AC444" s="186"/>
      <c r="AD444" s="186"/>
    </row>
    <row r="445" spans="1:30">
      <c r="A445" s="200" t="s">
        <v>587</v>
      </c>
      <c r="B445" s="208" t="str">
        <f>VLOOKUP($A445,'5.전축_자재단가표'!$A$4:$P$156,2,FALSE)</f>
        <v>스튜디오 매립덕트 실내기</v>
      </c>
      <c r="C445" s="227" t="str">
        <f>VLOOKUP($A445,'5.전축_자재단가표'!$A$4:$P$156,3,FALSE)</f>
        <v>3HP</v>
      </c>
      <c r="D445" s="205" t="str">
        <f>VLOOKUP($A445,'5.전축_자재단가표'!$A$4:$P$156,4,FALSE)</f>
        <v>SET</v>
      </c>
      <c r="E445" s="231">
        <v>1</v>
      </c>
      <c r="F445" s="205">
        <f>VLOOKUP($A445,'5.전축_자재단가표'!$A$4:$P$156,6,FALSE)</f>
        <v>609700</v>
      </c>
      <c r="G445" s="205">
        <f>F445*E445</f>
        <v>609700</v>
      </c>
      <c r="H445" s="205"/>
      <c r="I445" s="205"/>
      <c r="J445" s="205"/>
      <c r="K445" s="205"/>
      <c r="L445" s="206"/>
    </row>
    <row r="446" spans="1:30">
      <c r="A446" s="200"/>
      <c r="B446" s="208" t="s">
        <v>597</v>
      </c>
      <c r="C446" s="227"/>
      <c r="D446" s="205" t="s">
        <v>598</v>
      </c>
      <c r="E446" s="231">
        <v>5</v>
      </c>
      <c r="F446" s="205"/>
      <c r="G446" s="205">
        <f>SUM(G445)*E446%</f>
        <v>30485</v>
      </c>
      <c r="H446" s="205"/>
      <c r="I446" s="205"/>
      <c r="J446" s="205"/>
      <c r="K446" s="205"/>
      <c r="L446" s="206"/>
    </row>
    <row r="447" spans="1:30">
      <c r="A447" s="200" t="s">
        <v>884</v>
      </c>
      <c r="B447" s="208" t="s">
        <v>823</v>
      </c>
      <c r="C447" s="227" t="str">
        <f>VLOOKUP($A447,'5.전축_자재단가표'!$A$4:$P$156,2,FALSE)</f>
        <v>특별인부</v>
      </c>
      <c r="D447" s="205" t="s">
        <v>601</v>
      </c>
      <c r="E447" s="231">
        <f>4.1/2</f>
        <v>2.0499999999999998</v>
      </c>
      <c r="F447" s="205"/>
      <c r="G447" s="205"/>
      <c r="H447" s="205">
        <f>VLOOKUP($A447,'5.전축_자재단가표'!$A$4:$P$156,6,FALSE)</f>
        <v>97951</v>
      </c>
      <c r="I447" s="203">
        <f>H447*E447</f>
        <v>200799.55</v>
      </c>
      <c r="J447" s="205"/>
      <c r="K447" s="205"/>
      <c r="L447" s="206" t="s">
        <v>885</v>
      </c>
    </row>
    <row r="448" spans="1:30">
      <c r="A448" s="200"/>
      <c r="B448" s="208" t="s">
        <v>603</v>
      </c>
      <c r="C448" s="227"/>
      <c r="D448" s="205" t="s">
        <v>598</v>
      </c>
      <c r="E448" s="231">
        <v>3</v>
      </c>
      <c r="F448" s="205"/>
      <c r="G448" s="205"/>
      <c r="H448" s="205"/>
      <c r="I448" s="203">
        <f>SUM(I445:I446)*E448%</f>
        <v>0</v>
      </c>
      <c r="J448" s="205"/>
      <c r="K448" s="205"/>
      <c r="L448" s="206"/>
    </row>
    <row r="449" spans="1:30">
      <c r="A449" s="200"/>
      <c r="B449" s="208"/>
      <c r="C449" s="227"/>
      <c r="D449" s="205"/>
      <c r="E449" s="231"/>
      <c r="F449" s="205"/>
      <c r="G449" s="205"/>
      <c r="H449" s="205"/>
      <c r="I449" s="205"/>
      <c r="J449" s="205"/>
      <c r="K449" s="205"/>
      <c r="L449" s="206"/>
    </row>
    <row r="450" spans="1:30" s="187" customFormat="1">
      <c r="A450" s="232" t="s">
        <v>886</v>
      </c>
      <c r="B450" s="233" t="s">
        <v>214</v>
      </c>
      <c r="C450" s="234" t="s">
        <v>215</v>
      </c>
      <c r="D450" s="235" t="s">
        <v>139</v>
      </c>
      <c r="E450" s="236">
        <v>1</v>
      </c>
      <c r="F450" s="235"/>
      <c r="G450" s="235">
        <f>SUM(G451:G454)</f>
        <v>728175</v>
      </c>
      <c r="H450" s="235"/>
      <c r="I450" s="235">
        <f>SUM(I451:I454)</f>
        <v>200799.55</v>
      </c>
      <c r="J450" s="235"/>
      <c r="K450" s="235">
        <f>I450+G450</f>
        <v>928974.55</v>
      </c>
      <c r="L450" s="237"/>
      <c r="M450" s="186"/>
      <c r="N450" s="186"/>
      <c r="O450" s="186"/>
      <c r="P450" s="186"/>
      <c r="Q450" s="186"/>
      <c r="R450" s="186"/>
      <c r="S450" s="186"/>
      <c r="T450" s="186"/>
      <c r="U450" s="186"/>
      <c r="V450" s="186"/>
      <c r="W450" s="186"/>
      <c r="X450" s="186"/>
      <c r="Y450" s="186"/>
      <c r="Z450" s="186"/>
      <c r="AA450" s="186"/>
      <c r="AB450" s="186"/>
      <c r="AC450" s="186"/>
      <c r="AD450" s="186"/>
    </row>
    <row r="451" spans="1:30">
      <c r="A451" s="200" t="s">
        <v>887</v>
      </c>
      <c r="B451" s="208" t="str">
        <f>VLOOKUP($A451,'5.전축_자재단가표'!$A$4:$P$156,2,FALSE)</f>
        <v>부조정실 천장형 실내기</v>
      </c>
      <c r="C451" s="227" t="str">
        <f>VLOOKUP($A451,'5.전축_자재단가표'!$A$4:$P$156,3,FALSE)</f>
        <v>3.5HP</v>
      </c>
      <c r="D451" s="205" t="str">
        <f>VLOOKUP($A451,'5.전축_자재단가표'!$A$4:$P$156,4,FALSE)</f>
        <v>SET</v>
      </c>
      <c r="E451" s="231">
        <v>1</v>
      </c>
      <c r="F451" s="205">
        <f>VLOOKUP($A451,'5.전축_자재단가표'!$A$4:$P$156,6,FALSE)</f>
        <v>693500</v>
      </c>
      <c r="G451" s="205">
        <f>F451*E451</f>
        <v>693500</v>
      </c>
      <c r="H451" s="205"/>
      <c r="I451" s="205"/>
      <c r="J451" s="205"/>
      <c r="K451" s="205"/>
      <c r="L451" s="206"/>
    </row>
    <row r="452" spans="1:30">
      <c r="A452" s="200"/>
      <c r="B452" s="208" t="s">
        <v>597</v>
      </c>
      <c r="C452" s="227"/>
      <c r="D452" s="205" t="s">
        <v>598</v>
      </c>
      <c r="E452" s="231">
        <v>5</v>
      </c>
      <c r="F452" s="205"/>
      <c r="G452" s="205">
        <f>SUM(G451)*E452%</f>
        <v>34675</v>
      </c>
      <c r="H452" s="205"/>
      <c r="I452" s="205"/>
      <c r="J452" s="205"/>
      <c r="K452" s="205"/>
      <c r="L452" s="206"/>
    </row>
    <row r="453" spans="1:30">
      <c r="A453" s="200" t="s">
        <v>884</v>
      </c>
      <c r="B453" s="208" t="s">
        <v>823</v>
      </c>
      <c r="C453" s="227" t="str">
        <f>VLOOKUP($A453,'5.전축_자재단가표'!$A$4:$P$156,2,FALSE)</f>
        <v>특별인부</v>
      </c>
      <c r="D453" s="205" t="s">
        <v>601</v>
      </c>
      <c r="E453" s="231">
        <f>4.1/2</f>
        <v>2.0499999999999998</v>
      </c>
      <c r="F453" s="205"/>
      <c r="G453" s="205"/>
      <c r="H453" s="205">
        <f>VLOOKUP($A453,'5.전축_자재단가표'!$A$4:$P$156,6,FALSE)</f>
        <v>97951</v>
      </c>
      <c r="I453" s="203">
        <f>H453*E453</f>
        <v>200799.55</v>
      </c>
      <c r="J453" s="205"/>
      <c r="K453" s="205"/>
      <c r="L453" s="206" t="s">
        <v>885</v>
      </c>
    </row>
    <row r="454" spans="1:30">
      <c r="A454" s="200"/>
      <c r="B454" s="208" t="s">
        <v>603</v>
      </c>
      <c r="C454" s="227"/>
      <c r="D454" s="205" t="s">
        <v>598</v>
      </c>
      <c r="E454" s="231">
        <v>3</v>
      </c>
      <c r="F454" s="205"/>
      <c r="G454" s="205"/>
      <c r="H454" s="205"/>
      <c r="I454" s="203">
        <f>SUM(I451:I452)*E454%</f>
        <v>0</v>
      </c>
      <c r="J454" s="205"/>
      <c r="K454" s="205"/>
      <c r="L454" s="206"/>
    </row>
    <row r="455" spans="1:30">
      <c r="A455" s="200"/>
      <c r="B455" s="208"/>
      <c r="C455" s="227"/>
      <c r="D455" s="205"/>
      <c r="E455" s="231"/>
      <c r="F455" s="205"/>
      <c r="G455" s="205"/>
      <c r="H455" s="205"/>
      <c r="I455" s="205"/>
      <c r="J455" s="205"/>
      <c r="K455" s="205"/>
      <c r="L455" s="206"/>
    </row>
    <row r="456" spans="1:30" s="187" customFormat="1">
      <c r="A456" s="232" t="s">
        <v>888</v>
      </c>
      <c r="B456" s="233" t="s">
        <v>216</v>
      </c>
      <c r="C456" s="234" t="s">
        <v>217</v>
      </c>
      <c r="D456" s="235" t="s">
        <v>139</v>
      </c>
      <c r="E456" s="236">
        <v>1</v>
      </c>
      <c r="F456" s="235"/>
      <c r="G456" s="235">
        <f>SUM(G457:G460)</f>
        <v>1596000</v>
      </c>
      <c r="H456" s="235"/>
      <c r="I456" s="235">
        <f>SUM(I457:I460)</f>
        <v>200799.55</v>
      </c>
      <c r="J456" s="235"/>
      <c r="K456" s="235">
        <f>I456+G456</f>
        <v>1796799.55</v>
      </c>
      <c r="L456" s="237"/>
      <c r="M456" s="186"/>
      <c r="N456" s="186"/>
      <c r="O456" s="186"/>
      <c r="P456" s="186"/>
      <c r="Q456" s="186"/>
      <c r="R456" s="186"/>
      <c r="S456" s="186"/>
      <c r="T456" s="186"/>
      <c r="U456" s="186"/>
      <c r="V456" s="186"/>
      <c r="W456" s="186"/>
      <c r="X456" s="186"/>
      <c r="Y456" s="186"/>
      <c r="Z456" s="186"/>
      <c r="AA456" s="186"/>
      <c r="AB456" s="186"/>
      <c r="AC456" s="186"/>
      <c r="AD456" s="186"/>
    </row>
    <row r="457" spans="1:30">
      <c r="A457" s="200" t="s">
        <v>889</v>
      </c>
      <c r="B457" s="208" t="str">
        <f>VLOOKUP($A457,'5.전축_자재단가표'!$A$4:$P$156,2,FALSE)</f>
        <v>기계실 벽걸이 에어컨</v>
      </c>
      <c r="C457" s="227" t="str">
        <f>VLOOKUP($A457,'5.전축_자재단가표'!$A$4:$P$156,3,FALSE)</f>
        <v>13평형</v>
      </c>
      <c r="D457" s="205" t="str">
        <f>VLOOKUP($A457,'5.전축_자재단가표'!$A$4:$P$156,4,FALSE)</f>
        <v>SET</v>
      </c>
      <c r="E457" s="231">
        <v>1</v>
      </c>
      <c r="F457" s="205">
        <f>VLOOKUP($A457,'5.전축_자재단가표'!$A$4:$P$156,6,FALSE)</f>
        <v>1520000</v>
      </c>
      <c r="G457" s="205">
        <f>F457*E457</f>
        <v>1520000</v>
      </c>
      <c r="H457" s="205"/>
      <c r="I457" s="205"/>
      <c r="J457" s="205"/>
      <c r="K457" s="205"/>
      <c r="L457" s="206"/>
    </row>
    <row r="458" spans="1:30">
      <c r="A458" s="200"/>
      <c r="B458" s="208" t="s">
        <v>597</v>
      </c>
      <c r="C458" s="227"/>
      <c r="D458" s="205" t="s">
        <v>598</v>
      </c>
      <c r="E458" s="231">
        <v>5</v>
      </c>
      <c r="F458" s="205"/>
      <c r="G458" s="205">
        <f>SUM(G457)*E458%</f>
        <v>76000</v>
      </c>
      <c r="H458" s="205"/>
      <c r="I458" s="205"/>
      <c r="J458" s="205"/>
      <c r="K458" s="205"/>
      <c r="L458" s="206"/>
    </row>
    <row r="459" spans="1:30">
      <c r="A459" s="200" t="s">
        <v>884</v>
      </c>
      <c r="B459" s="208" t="s">
        <v>823</v>
      </c>
      <c r="C459" s="227" t="str">
        <f>VLOOKUP($A459,'5.전축_자재단가표'!$A$4:$P$156,2,FALSE)</f>
        <v>특별인부</v>
      </c>
      <c r="D459" s="205" t="s">
        <v>601</v>
      </c>
      <c r="E459" s="231">
        <f>4.1/2</f>
        <v>2.0499999999999998</v>
      </c>
      <c r="F459" s="205"/>
      <c r="G459" s="205"/>
      <c r="H459" s="205">
        <f>VLOOKUP($A459,'5.전축_자재단가표'!$A$4:$P$156,6,FALSE)</f>
        <v>97951</v>
      </c>
      <c r="I459" s="203">
        <f>H459*E459</f>
        <v>200799.55</v>
      </c>
      <c r="J459" s="205"/>
      <c r="K459" s="205"/>
      <c r="L459" s="206" t="s">
        <v>885</v>
      </c>
    </row>
    <row r="460" spans="1:30">
      <c r="A460" s="200"/>
      <c r="B460" s="208" t="s">
        <v>603</v>
      </c>
      <c r="C460" s="227"/>
      <c r="D460" s="205" t="s">
        <v>598</v>
      </c>
      <c r="E460" s="231">
        <v>3</v>
      </c>
      <c r="F460" s="205"/>
      <c r="G460" s="205"/>
      <c r="H460" s="205"/>
      <c r="I460" s="203">
        <f>SUM(I457:I458)*E460%</f>
        <v>0</v>
      </c>
      <c r="J460" s="205"/>
      <c r="K460" s="205"/>
      <c r="L460" s="206"/>
    </row>
    <row r="461" spans="1:30">
      <c r="A461" s="200"/>
      <c r="B461" s="208"/>
      <c r="C461" s="227"/>
      <c r="D461" s="205"/>
      <c r="E461" s="231"/>
      <c r="F461" s="205"/>
      <c r="G461" s="205"/>
      <c r="H461" s="205"/>
      <c r="I461" s="205"/>
      <c r="J461" s="205"/>
      <c r="K461" s="205"/>
      <c r="L461" s="206"/>
    </row>
    <row r="462" spans="1:30" s="187" customFormat="1">
      <c r="A462" s="232" t="s">
        <v>890</v>
      </c>
      <c r="B462" s="233" t="s">
        <v>891</v>
      </c>
      <c r="C462" s="234" t="s">
        <v>892</v>
      </c>
      <c r="D462" s="235" t="s">
        <v>164</v>
      </c>
      <c r="E462" s="236">
        <v>1</v>
      </c>
      <c r="F462" s="235"/>
      <c r="G462" s="235">
        <f>SUM(G463:G467)</f>
        <v>4804.8</v>
      </c>
      <c r="H462" s="235"/>
      <c r="I462" s="235">
        <f>SUM(I463:I467)</f>
        <v>4774.18</v>
      </c>
      <c r="J462" s="235"/>
      <c r="K462" s="235">
        <f>I462+G462</f>
        <v>9578.98</v>
      </c>
      <c r="L462" s="237"/>
      <c r="M462" s="186"/>
      <c r="N462" s="186"/>
      <c r="O462" s="186"/>
      <c r="P462" s="186"/>
      <c r="Q462" s="186"/>
      <c r="R462" s="186"/>
      <c r="S462" s="186"/>
      <c r="T462" s="186"/>
      <c r="U462" s="186"/>
      <c r="V462" s="186"/>
      <c r="W462" s="186"/>
      <c r="X462" s="186"/>
      <c r="Y462" s="186"/>
      <c r="Z462" s="186"/>
      <c r="AA462" s="186"/>
      <c r="AB462" s="186"/>
      <c r="AC462" s="186"/>
      <c r="AD462" s="186"/>
    </row>
    <row r="463" spans="1:30">
      <c r="A463" s="200" t="s">
        <v>893</v>
      </c>
      <c r="B463" s="208" t="str">
        <f>VLOOKUP($A463,'5.전축_자재단가표'!$A$4:$P$156,2,FALSE)</f>
        <v>동배관</v>
      </c>
      <c r="C463" s="227" t="str">
        <f>VLOOKUP($A463,'5.전축_자재단가표'!$A$4:$P$156,3,FALSE)</f>
        <v>15.88mm</v>
      </c>
      <c r="D463" s="205" t="str">
        <f>VLOOKUP($A463,'5.전축_자재단가표'!$A$4:$P$156,4,FALSE)</f>
        <v>M</v>
      </c>
      <c r="E463" s="231">
        <v>1.1000000000000001</v>
      </c>
      <c r="F463" s="205">
        <f>VLOOKUP($A463,'5.전축_자재단가표'!$A$4:$P$156,6,FALSE)</f>
        <v>4160</v>
      </c>
      <c r="G463" s="205">
        <f>F463*E463</f>
        <v>4576</v>
      </c>
      <c r="H463" s="205"/>
      <c r="I463" s="205"/>
      <c r="J463" s="205"/>
      <c r="K463" s="205"/>
      <c r="L463" s="206"/>
    </row>
    <row r="464" spans="1:30">
      <c r="A464" s="200"/>
      <c r="B464" s="208" t="s">
        <v>597</v>
      </c>
      <c r="C464" s="227"/>
      <c r="D464" s="205" t="s">
        <v>598</v>
      </c>
      <c r="E464" s="231">
        <v>5</v>
      </c>
      <c r="F464" s="205"/>
      <c r="G464" s="205">
        <f>SUM(G463)*E464%</f>
        <v>228.8</v>
      </c>
      <c r="H464" s="205"/>
      <c r="I464" s="205"/>
      <c r="J464" s="205"/>
      <c r="K464" s="205"/>
      <c r="L464" s="206"/>
    </row>
    <row r="465" spans="1:30">
      <c r="A465" s="200" t="s">
        <v>894</v>
      </c>
      <c r="B465" s="208" t="s">
        <v>823</v>
      </c>
      <c r="C465" s="227" t="str">
        <f>VLOOKUP($A465,'5.전축_자재단가표'!$A$4:$P$156,2,FALSE)</f>
        <v>배관공</v>
      </c>
      <c r="D465" s="205" t="s">
        <v>601</v>
      </c>
      <c r="E465" s="231">
        <v>0.03</v>
      </c>
      <c r="F465" s="205"/>
      <c r="G465" s="205"/>
      <c r="H465" s="205">
        <f>VLOOKUP($A465,'5.전축_자재단가표'!$A$4:$P$156,6,FALSE)</f>
        <v>104844</v>
      </c>
      <c r="I465" s="203">
        <f>H465*E465</f>
        <v>3145.3199999999997</v>
      </c>
      <c r="J465" s="205"/>
      <c r="K465" s="205"/>
      <c r="L465" s="206" t="s">
        <v>895</v>
      </c>
    </row>
    <row r="466" spans="1:30">
      <c r="A466" s="200" t="s">
        <v>607</v>
      </c>
      <c r="B466" s="208" t="s">
        <v>823</v>
      </c>
      <c r="C466" s="227" t="str">
        <f>VLOOKUP($A466,'5.전축_자재단가표'!$A$4:$P$156,2,FALSE)</f>
        <v>보통인부</v>
      </c>
      <c r="D466" s="205" t="s">
        <v>601</v>
      </c>
      <c r="E466" s="231">
        <v>0.02</v>
      </c>
      <c r="F466" s="205"/>
      <c r="G466" s="205"/>
      <c r="H466" s="205">
        <f>VLOOKUP($A466,'5.전축_자재단가표'!$A$4:$P$156,6,FALSE)</f>
        <v>81443</v>
      </c>
      <c r="I466" s="203">
        <f>H466*E466</f>
        <v>1628.8600000000001</v>
      </c>
      <c r="J466" s="205"/>
      <c r="K466" s="205"/>
      <c r="L466" s="206" t="s">
        <v>895</v>
      </c>
    </row>
    <row r="467" spans="1:30">
      <c r="A467" s="200"/>
      <c r="B467" s="208" t="s">
        <v>603</v>
      </c>
      <c r="C467" s="227"/>
      <c r="D467" s="205" t="s">
        <v>598</v>
      </c>
      <c r="E467" s="231">
        <v>3</v>
      </c>
      <c r="F467" s="205"/>
      <c r="G467" s="205"/>
      <c r="H467" s="205"/>
      <c r="I467" s="203">
        <f>SUM(I463:I464)*E467%</f>
        <v>0</v>
      </c>
      <c r="J467" s="205"/>
      <c r="K467" s="205"/>
      <c r="L467" s="206"/>
    </row>
    <row r="468" spans="1:30">
      <c r="A468" s="200"/>
      <c r="B468" s="208"/>
      <c r="C468" s="227"/>
      <c r="D468" s="205"/>
      <c r="E468" s="231"/>
      <c r="F468" s="205"/>
      <c r="G468" s="205"/>
      <c r="H468" s="205"/>
      <c r="I468" s="205"/>
      <c r="J468" s="205"/>
      <c r="K468" s="205"/>
      <c r="L468" s="206"/>
    </row>
    <row r="469" spans="1:30" s="187" customFormat="1">
      <c r="A469" s="232" t="s">
        <v>896</v>
      </c>
      <c r="B469" s="233" t="s">
        <v>891</v>
      </c>
      <c r="C469" s="234" t="s">
        <v>897</v>
      </c>
      <c r="D469" s="235" t="s">
        <v>164</v>
      </c>
      <c r="E469" s="236">
        <v>1</v>
      </c>
      <c r="F469" s="235"/>
      <c r="G469" s="235">
        <f>SUM(G470:G474)</f>
        <v>3314.8500000000004</v>
      </c>
      <c r="H469" s="235"/>
      <c r="I469" s="235">
        <f>SUM(I470:I474)</f>
        <v>3470.1709999999998</v>
      </c>
      <c r="J469" s="235"/>
      <c r="K469" s="235">
        <f>I469+G469</f>
        <v>6785.0210000000006</v>
      </c>
      <c r="L469" s="237"/>
      <c r="M469" s="186"/>
      <c r="N469" s="186"/>
      <c r="O469" s="186"/>
      <c r="P469" s="186"/>
      <c r="Q469" s="186"/>
      <c r="R469" s="186"/>
      <c r="S469" s="186"/>
      <c r="T469" s="186"/>
      <c r="U469" s="186"/>
      <c r="V469" s="186"/>
      <c r="W469" s="186"/>
      <c r="X469" s="186"/>
      <c r="Y469" s="186"/>
      <c r="Z469" s="186"/>
      <c r="AA469" s="186"/>
      <c r="AB469" s="186"/>
      <c r="AC469" s="186"/>
      <c r="AD469" s="186"/>
    </row>
    <row r="470" spans="1:30">
      <c r="A470" s="200" t="s">
        <v>898</v>
      </c>
      <c r="B470" s="208" t="str">
        <f>VLOOKUP($A470,'5.전축_자재단가표'!$A$4:$P$156,2,FALSE)</f>
        <v>동배관</v>
      </c>
      <c r="C470" s="227" t="str">
        <f>VLOOKUP($A470,'5.전축_자재단가표'!$A$4:$P$156,3,FALSE)</f>
        <v>9.52mm</v>
      </c>
      <c r="D470" s="205" t="str">
        <f>VLOOKUP($A470,'5.전축_자재단가표'!$A$4:$P$156,4,FALSE)</f>
        <v>M</v>
      </c>
      <c r="E470" s="231">
        <v>1.1000000000000001</v>
      </c>
      <c r="F470" s="205">
        <f>VLOOKUP($A470,'5.전축_자재단가표'!$A$4:$P$156,6,FALSE)</f>
        <v>2870</v>
      </c>
      <c r="G470" s="205">
        <f>F470*E470</f>
        <v>3157.0000000000005</v>
      </c>
      <c r="H470" s="205"/>
      <c r="I470" s="205"/>
      <c r="J470" s="205"/>
      <c r="K470" s="205"/>
      <c r="L470" s="206"/>
    </row>
    <row r="471" spans="1:30">
      <c r="A471" s="200"/>
      <c r="B471" s="208" t="s">
        <v>597</v>
      </c>
      <c r="C471" s="227"/>
      <c r="D471" s="205" t="s">
        <v>598</v>
      </c>
      <c r="E471" s="231">
        <v>5</v>
      </c>
      <c r="F471" s="205"/>
      <c r="G471" s="205">
        <f>SUM(G470)*E471%</f>
        <v>157.85000000000002</v>
      </c>
      <c r="H471" s="205"/>
      <c r="I471" s="205"/>
      <c r="J471" s="205"/>
      <c r="K471" s="205"/>
      <c r="L471" s="206"/>
    </row>
    <row r="472" spans="1:30">
      <c r="A472" s="200" t="s">
        <v>894</v>
      </c>
      <c r="B472" s="208" t="s">
        <v>823</v>
      </c>
      <c r="C472" s="227" t="str">
        <f>VLOOKUP($A472,'5.전축_자재단가표'!$A$4:$P$156,2,FALSE)</f>
        <v>배관공</v>
      </c>
      <c r="D472" s="205" t="s">
        <v>601</v>
      </c>
      <c r="E472" s="231">
        <v>2.3E-2</v>
      </c>
      <c r="F472" s="205"/>
      <c r="G472" s="205"/>
      <c r="H472" s="205">
        <f>VLOOKUP($A472,'5.전축_자재단가표'!$A$4:$P$156,6,FALSE)</f>
        <v>104844</v>
      </c>
      <c r="I472" s="203">
        <f>H472*E472</f>
        <v>2411.4119999999998</v>
      </c>
      <c r="J472" s="205"/>
      <c r="K472" s="205"/>
      <c r="L472" s="206" t="s">
        <v>895</v>
      </c>
    </row>
    <row r="473" spans="1:30">
      <c r="A473" s="200" t="s">
        <v>607</v>
      </c>
      <c r="B473" s="208" t="s">
        <v>823</v>
      </c>
      <c r="C473" s="227" t="str">
        <f>VLOOKUP($A473,'5.전축_자재단가표'!$A$4:$P$156,2,FALSE)</f>
        <v>보통인부</v>
      </c>
      <c r="D473" s="205" t="s">
        <v>601</v>
      </c>
      <c r="E473" s="231">
        <v>1.2999999999999999E-2</v>
      </c>
      <c r="F473" s="205"/>
      <c r="G473" s="205"/>
      <c r="H473" s="205">
        <f>VLOOKUP($A473,'5.전축_자재단가표'!$A$4:$P$156,6,FALSE)</f>
        <v>81443</v>
      </c>
      <c r="I473" s="203">
        <f>H473*E473</f>
        <v>1058.759</v>
      </c>
      <c r="J473" s="205"/>
      <c r="K473" s="205"/>
      <c r="L473" s="206" t="s">
        <v>895</v>
      </c>
    </row>
    <row r="474" spans="1:30">
      <c r="A474" s="200"/>
      <c r="B474" s="208" t="s">
        <v>603</v>
      </c>
      <c r="C474" s="227"/>
      <c r="D474" s="205" t="s">
        <v>598</v>
      </c>
      <c r="E474" s="231">
        <v>3</v>
      </c>
      <c r="F474" s="205"/>
      <c r="G474" s="205"/>
      <c r="H474" s="205"/>
      <c r="I474" s="203">
        <f>SUM(I470:I471)*E474%</f>
        <v>0</v>
      </c>
      <c r="J474" s="205"/>
      <c r="K474" s="205"/>
      <c r="L474" s="206"/>
    </row>
    <row r="475" spans="1:30">
      <c r="A475" s="200"/>
      <c r="B475" s="208"/>
      <c r="C475" s="227"/>
      <c r="D475" s="205"/>
      <c r="E475" s="231"/>
      <c r="F475" s="205"/>
      <c r="G475" s="205"/>
      <c r="H475" s="205"/>
      <c r="I475" s="205"/>
      <c r="J475" s="205"/>
      <c r="K475" s="205"/>
      <c r="L475" s="206"/>
    </row>
    <row r="476" spans="1:30" s="187" customFormat="1">
      <c r="A476" s="232" t="s">
        <v>899</v>
      </c>
      <c r="B476" s="233" t="s">
        <v>900</v>
      </c>
      <c r="C476" s="234" t="s">
        <v>901</v>
      </c>
      <c r="D476" s="235" t="s">
        <v>164</v>
      </c>
      <c r="E476" s="236">
        <v>1</v>
      </c>
      <c r="F476" s="235"/>
      <c r="G476" s="235">
        <f>SUM(G477:G481)</f>
        <v>892.23750000000018</v>
      </c>
      <c r="H476" s="235"/>
      <c r="I476" s="235">
        <f>SUM(I477:I481)</f>
        <v>7941.0589999999993</v>
      </c>
      <c r="J476" s="235"/>
      <c r="K476" s="235">
        <f>I476+G476</f>
        <v>8833.2965000000004</v>
      </c>
      <c r="L476" s="237"/>
      <c r="M476" s="186"/>
      <c r="N476" s="186"/>
      <c r="O476" s="186"/>
      <c r="P476" s="186"/>
      <c r="Q476" s="186"/>
      <c r="R476" s="186"/>
      <c r="S476" s="186"/>
      <c r="T476" s="186"/>
      <c r="U476" s="186"/>
      <c r="V476" s="186"/>
      <c r="W476" s="186"/>
      <c r="X476" s="186"/>
      <c r="Y476" s="186"/>
      <c r="Z476" s="186"/>
      <c r="AA476" s="186"/>
      <c r="AB476" s="186"/>
      <c r="AC476" s="186"/>
      <c r="AD476" s="186"/>
    </row>
    <row r="477" spans="1:30">
      <c r="A477" s="200" t="s">
        <v>902</v>
      </c>
      <c r="B477" s="208" t="str">
        <f>VLOOKUP($A477,'5.전축_자재단가표'!$A$4:$P$156,2,FALSE)</f>
        <v>PVC배관</v>
      </c>
      <c r="C477" s="227" t="str">
        <f>VLOOKUP($A477,'5.전축_자재단가표'!$A$4:$P$156,3,FALSE)</f>
        <v>20A</v>
      </c>
      <c r="D477" s="205" t="str">
        <f>VLOOKUP($A477,'5.전축_자재단가표'!$A$4:$P$156,4,FALSE)</f>
        <v>M</v>
      </c>
      <c r="E477" s="231">
        <v>1.1000000000000001</v>
      </c>
      <c r="F477" s="205">
        <f>VLOOKUP($A477,'5.전축_자재단가표'!$A$4:$P$156,6,FALSE)</f>
        <v>772.5</v>
      </c>
      <c r="G477" s="205">
        <f>F477*E477</f>
        <v>849.75000000000011</v>
      </c>
      <c r="H477" s="205"/>
      <c r="I477" s="205"/>
      <c r="J477" s="205"/>
      <c r="K477" s="205"/>
      <c r="L477" s="206"/>
    </row>
    <row r="478" spans="1:30">
      <c r="A478" s="200"/>
      <c r="B478" s="208" t="s">
        <v>597</v>
      </c>
      <c r="C478" s="227"/>
      <c r="D478" s="205" t="s">
        <v>598</v>
      </c>
      <c r="E478" s="231">
        <v>5</v>
      </c>
      <c r="F478" s="205"/>
      <c r="G478" s="205">
        <f>SUM(G477)*E478%</f>
        <v>42.487500000000011</v>
      </c>
      <c r="H478" s="205"/>
      <c r="I478" s="205"/>
      <c r="J478" s="205"/>
      <c r="K478" s="205"/>
      <c r="L478" s="206"/>
    </row>
    <row r="479" spans="1:30">
      <c r="A479" s="200" t="s">
        <v>894</v>
      </c>
      <c r="B479" s="208" t="s">
        <v>823</v>
      </c>
      <c r="C479" s="227" t="str">
        <f>VLOOKUP($A479,'5.전축_자재단가표'!$A$4:$P$156,2,FALSE)</f>
        <v>배관공</v>
      </c>
      <c r="D479" s="205" t="s">
        <v>601</v>
      </c>
      <c r="E479" s="231">
        <v>4.7E-2</v>
      </c>
      <c r="F479" s="205"/>
      <c r="G479" s="205"/>
      <c r="H479" s="205">
        <f>VLOOKUP($A479,'5.전축_자재단가표'!$A$4:$P$156,6,FALSE)</f>
        <v>104844</v>
      </c>
      <c r="I479" s="203">
        <f>H479*E479</f>
        <v>4927.6679999999997</v>
      </c>
      <c r="J479" s="205"/>
      <c r="K479" s="205"/>
      <c r="L479" s="206" t="s">
        <v>903</v>
      </c>
    </row>
    <row r="480" spans="1:30">
      <c r="A480" s="200" t="s">
        <v>607</v>
      </c>
      <c r="B480" s="208" t="s">
        <v>823</v>
      </c>
      <c r="C480" s="227" t="str">
        <f>VLOOKUP($A480,'5.전축_자재단가표'!$A$4:$P$156,2,FALSE)</f>
        <v>보통인부</v>
      </c>
      <c r="D480" s="205" t="s">
        <v>601</v>
      </c>
      <c r="E480" s="231">
        <v>3.6999999999999998E-2</v>
      </c>
      <c r="F480" s="205"/>
      <c r="G480" s="205"/>
      <c r="H480" s="205">
        <f>VLOOKUP($A480,'5.전축_자재단가표'!$A$4:$P$156,6,FALSE)</f>
        <v>81443</v>
      </c>
      <c r="I480" s="203">
        <f>H480*E480</f>
        <v>3013.3910000000001</v>
      </c>
      <c r="J480" s="205"/>
      <c r="K480" s="205"/>
      <c r="L480" s="206" t="s">
        <v>903</v>
      </c>
    </row>
    <row r="481" spans="1:30">
      <c r="A481" s="200"/>
      <c r="B481" s="208" t="s">
        <v>603</v>
      </c>
      <c r="C481" s="227"/>
      <c r="D481" s="205" t="s">
        <v>598</v>
      </c>
      <c r="E481" s="231">
        <v>3</v>
      </c>
      <c r="F481" s="205"/>
      <c r="G481" s="205"/>
      <c r="H481" s="205"/>
      <c r="I481" s="203">
        <f>SUM(I477:I478)*E481%</f>
        <v>0</v>
      </c>
      <c r="J481" s="205"/>
      <c r="K481" s="205"/>
      <c r="L481" s="206"/>
    </row>
    <row r="482" spans="1:30">
      <c r="A482" s="200"/>
      <c r="B482" s="208"/>
      <c r="C482" s="227"/>
      <c r="D482" s="205"/>
      <c r="E482" s="231"/>
      <c r="F482" s="205"/>
      <c r="G482" s="205"/>
      <c r="H482" s="205"/>
      <c r="I482" s="205"/>
      <c r="J482" s="205"/>
      <c r="K482" s="205"/>
      <c r="L482" s="206"/>
    </row>
    <row r="483" spans="1:30" s="187" customFormat="1">
      <c r="A483" s="232" t="s">
        <v>904</v>
      </c>
      <c r="B483" s="233" t="s">
        <v>905</v>
      </c>
      <c r="C483" s="234" t="s">
        <v>906</v>
      </c>
      <c r="D483" s="235" t="s">
        <v>164</v>
      </c>
      <c r="E483" s="236">
        <v>1</v>
      </c>
      <c r="F483" s="235"/>
      <c r="G483" s="235">
        <f>SUM(G484:G487)</f>
        <v>1559.2500000000002</v>
      </c>
      <c r="H483" s="235"/>
      <c r="I483" s="235">
        <f>SUM(I484:I487)</f>
        <v>4908.95</v>
      </c>
      <c r="J483" s="235"/>
      <c r="K483" s="235">
        <f>I483+G483</f>
        <v>6468.2</v>
      </c>
      <c r="L483" s="237"/>
      <c r="M483" s="186"/>
      <c r="N483" s="186"/>
      <c r="O483" s="186"/>
      <c r="P483" s="186"/>
      <c r="Q483" s="186"/>
      <c r="R483" s="186"/>
      <c r="S483" s="186"/>
      <c r="T483" s="186"/>
      <c r="U483" s="186"/>
      <c r="V483" s="186"/>
      <c r="W483" s="186"/>
      <c r="X483" s="186"/>
      <c r="Y483" s="186"/>
      <c r="Z483" s="186"/>
      <c r="AA483" s="186"/>
      <c r="AB483" s="186"/>
      <c r="AC483" s="186"/>
      <c r="AD483" s="186"/>
    </row>
    <row r="484" spans="1:30">
      <c r="A484" s="200" t="s">
        <v>907</v>
      </c>
      <c r="B484" s="208" t="str">
        <f>VLOOKUP($A484,'5.전축_자재단가표'!$A$4:$P$156,2,FALSE)</f>
        <v>고무발포 보온재</v>
      </c>
      <c r="C484" s="227" t="str">
        <f>VLOOKUP($A484,'5.전축_자재단가표'!$A$4:$P$156,3,FALSE)</f>
        <v>15.88mm, 13T</v>
      </c>
      <c r="D484" s="205" t="str">
        <f>VLOOKUP($A484,'5.전축_자재단가표'!$A$4:$P$156,4,FALSE)</f>
        <v>M</v>
      </c>
      <c r="E484" s="231">
        <v>1.1000000000000001</v>
      </c>
      <c r="F484" s="205">
        <f>VLOOKUP($A484,'5.전축_자재단가표'!$A$4:$P$156,6,FALSE)</f>
        <v>1350</v>
      </c>
      <c r="G484" s="205">
        <f>F484*E484</f>
        <v>1485.0000000000002</v>
      </c>
      <c r="H484" s="205"/>
      <c r="I484" s="205"/>
      <c r="J484" s="205"/>
      <c r="K484" s="205"/>
      <c r="L484" s="206"/>
    </row>
    <row r="485" spans="1:30">
      <c r="A485" s="200"/>
      <c r="B485" s="208" t="s">
        <v>597</v>
      </c>
      <c r="C485" s="227"/>
      <c r="D485" s="205" t="s">
        <v>598</v>
      </c>
      <c r="E485" s="231">
        <v>5</v>
      </c>
      <c r="F485" s="205"/>
      <c r="G485" s="205">
        <f>SUM(G484)*E485%</f>
        <v>74.250000000000014</v>
      </c>
      <c r="H485" s="205"/>
      <c r="I485" s="205"/>
      <c r="J485" s="205"/>
      <c r="K485" s="205"/>
      <c r="L485" s="206"/>
    </row>
    <row r="486" spans="1:30">
      <c r="A486" s="200" t="s">
        <v>908</v>
      </c>
      <c r="B486" s="208" t="s">
        <v>823</v>
      </c>
      <c r="C486" s="227" t="str">
        <f>VLOOKUP($A486,'5.전축_자재단가표'!$A$4:$P$156,2,FALSE)</f>
        <v>보온공</v>
      </c>
      <c r="D486" s="205" t="s">
        <v>601</v>
      </c>
      <c r="E486" s="231">
        <v>0.05</v>
      </c>
      <c r="F486" s="205"/>
      <c r="G486" s="205"/>
      <c r="H486" s="205">
        <f>VLOOKUP($A486,'5.전축_자재단가표'!$A$4:$P$156,6,FALSE)</f>
        <v>98179</v>
      </c>
      <c r="I486" s="203">
        <f>H486*E486</f>
        <v>4908.95</v>
      </c>
      <c r="J486" s="205"/>
      <c r="K486" s="205"/>
      <c r="L486" s="206" t="s">
        <v>909</v>
      </c>
    </row>
    <row r="487" spans="1:30">
      <c r="A487" s="200"/>
      <c r="B487" s="208" t="s">
        <v>603</v>
      </c>
      <c r="C487" s="227"/>
      <c r="D487" s="205" t="s">
        <v>598</v>
      </c>
      <c r="E487" s="231">
        <v>3</v>
      </c>
      <c r="F487" s="205"/>
      <c r="G487" s="205"/>
      <c r="H487" s="205"/>
      <c r="I487" s="203">
        <f>SUM(I484:I485)*E487%</f>
        <v>0</v>
      </c>
      <c r="J487" s="205"/>
      <c r="K487" s="205"/>
      <c r="L487" s="206"/>
    </row>
    <row r="488" spans="1:30">
      <c r="A488" s="200"/>
      <c r="B488" s="208"/>
      <c r="C488" s="227"/>
      <c r="D488" s="205"/>
      <c r="E488" s="231"/>
      <c r="F488" s="205"/>
      <c r="G488" s="205"/>
      <c r="H488" s="205"/>
      <c r="I488" s="205"/>
      <c r="J488" s="205"/>
      <c r="K488" s="205"/>
      <c r="L488" s="206"/>
    </row>
    <row r="489" spans="1:30" s="187" customFormat="1">
      <c r="A489" s="232" t="s">
        <v>910</v>
      </c>
      <c r="B489" s="233" t="s">
        <v>905</v>
      </c>
      <c r="C489" s="234" t="s">
        <v>911</v>
      </c>
      <c r="D489" s="235" t="s">
        <v>164</v>
      </c>
      <c r="E489" s="236">
        <v>1</v>
      </c>
      <c r="F489" s="235"/>
      <c r="G489" s="235">
        <f>SUM(G490:G493)</f>
        <v>1097.25</v>
      </c>
      <c r="H489" s="235"/>
      <c r="I489" s="235">
        <f>SUM(I490:I493)</f>
        <v>3927.16</v>
      </c>
      <c r="J489" s="235"/>
      <c r="K489" s="235">
        <f>I489+G489</f>
        <v>5024.41</v>
      </c>
      <c r="L489" s="237"/>
      <c r="M489" s="186"/>
      <c r="N489" s="186"/>
      <c r="O489" s="186"/>
      <c r="P489" s="186"/>
      <c r="Q489" s="186"/>
      <c r="R489" s="186"/>
      <c r="S489" s="186"/>
      <c r="T489" s="186"/>
      <c r="U489" s="186"/>
      <c r="V489" s="186"/>
      <c r="W489" s="186"/>
      <c r="X489" s="186"/>
      <c r="Y489" s="186"/>
      <c r="Z489" s="186"/>
      <c r="AA489" s="186"/>
      <c r="AB489" s="186"/>
      <c r="AC489" s="186"/>
      <c r="AD489" s="186"/>
    </row>
    <row r="490" spans="1:30">
      <c r="A490" s="200" t="s">
        <v>912</v>
      </c>
      <c r="B490" s="208" t="str">
        <f>VLOOKUP($A490,'5.전축_자재단가표'!$A$4:$P$156,2,FALSE)</f>
        <v>고무발포 보온재</v>
      </c>
      <c r="C490" s="227" t="str">
        <f>VLOOKUP($A490,'5.전축_자재단가표'!$A$4:$P$156,3,FALSE)</f>
        <v>9.52mm, 13T</v>
      </c>
      <c r="D490" s="205" t="str">
        <f>VLOOKUP($A490,'5.전축_자재단가표'!$A$4:$P$156,4,FALSE)</f>
        <v>M</v>
      </c>
      <c r="E490" s="231">
        <v>1.1000000000000001</v>
      </c>
      <c r="F490" s="205">
        <f>VLOOKUP($A490,'5.전축_자재단가표'!$A$4:$P$156,6,FALSE)</f>
        <v>950</v>
      </c>
      <c r="G490" s="205">
        <f>F490*E490</f>
        <v>1045</v>
      </c>
      <c r="H490" s="205"/>
      <c r="I490" s="205"/>
      <c r="J490" s="205"/>
      <c r="K490" s="205"/>
      <c r="L490" s="206"/>
    </row>
    <row r="491" spans="1:30">
      <c r="A491" s="200"/>
      <c r="B491" s="208" t="s">
        <v>597</v>
      </c>
      <c r="C491" s="227"/>
      <c r="D491" s="205" t="s">
        <v>598</v>
      </c>
      <c r="E491" s="231">
        <v>5</v>
      </c>
      <c r="F491" s="205"/>
      <c r="G491" s="205">
        <f>SUM(G490)*E491%</f>
        <v>52.25</v>
      </c>
      <c r="H491" s="205"/>
      <c r="I491" s="205"/>
      <c r="J491" s="205"/>
      <c r="K491" s="205"/>
      <c r="L491" s="206"/>
    </row>
    <row r="492" spans="1:30">
      <c r="A492" s="200" t="s">
        <v>908</v>
      </c>
      <c r="B492" s="208" t="s">
        <v>823</v>
      </c>
      <c r="C492" s="227" t="str">
        <f>VLOOKUP($A492,'5.전축_자재단가표'!$A$4:$P$156,2,FALSE)</f>
        <v>보온공</v>
      </c>
      <c r="D492" s="205" t="s">
        <v>601</v>
      </c>
      <c r="E492" s="231">
        <v>0.04</v>
      </c>
      <c r="F492" s="205"/>
      <c r="G492" s="205"/>
      <c r="H492" s="205">
        <f>VLOOKUP($A492,'5.전축_자재단가표'!$A$4:$P$156,6,FALSE)</f>
        <v>98179</v>
      </c>
      <c r="I492" s="203">
        <f>H492*E492</f>
        <v>3927.16</v>
      </c>
      <c r="J492" s="205"/>
      <c r="K492" s="205"/>
      <c r="L492" s="206" t="s">
        <v>909</v>
      </c>
    </row>
    <row r="493" spans="1:30">
      <c r="A493" s="200"/>
      <c r="B493" s="208" t="s">
        <v>603</v>
      </c>
      <c r="C493" s="227"/>
      <c r="D493" s="205" t="s">
        <v>598</v>
      </c>
      <c r="E493" s="231">
        <v>3</v>
      </c>
      <c r="F493" s="205"/>
      <c r="G493" s="205"/>
      <c r="H493" s="205"/>
      <c r="I493" s="203">
        <f>SUM(I490:I491)*E493%</f>
        <v>0</v>
      </c>
      <c r="J493" s="205"/>
      <c r="K493" s="205"/>
      <c r="L493" s="206"/>
    </row>
    <row r="494" spans="1:30">
      <c r="A494" s="200"/>
      <c r="B494" s="208"/>
      <c r="C494" s="227"/>
      <c r="D494" s="205"/>
      <c r="E494" s="231"/>
      <c r="F494" s="205"/>
      <c r="G494" s="205"/>
      <c r="H494" s="205"/>
      <c r="I494" s="205"/>
      <c r="J494" s="205"/>
      <c r="K494" s="205"/>
      <c r="L494" s="206"/>
    </row>
    <row r="495" spans="1:30" s="187" customFormat="1">
      <c r="A495" s="232" t="s">
        <v>913</v>
      </c>
      <c r="B495" s="233" t="s">
        <v>914</v>
      </c>
      <c r="C495" s="234" t="s">
        <v>915</v>
      </c>
      <c r="D495" s="235" t="s">
        <v>164</v>
      </c>
      <c r="E495" s="236">
        <v>1</v>
      </c>
      <c r="F495" s="235"/>
      <c r="G495" s="235">
        <f>SUM(G496:G499)</f>
        <v>973.66500000000008</v>
      </c>
      <c r="H495" s="235"/>
      <c r="I495" s="235">
        <f>SUM(I496:I499)</f>
        <v>4908.95</v>
      </c>
      <c r="J495" s="235"/>
      <c r="K495" s="235">
        <f>I495+G495</f>
        <v>5882.6149999999998</v>
      </c>
      <c r="L495" s="237"/>
      <c r="M495" s="186"/>
      <c r="N495" s="186"/>
      <c r="O495" s="186"/>
      <c r="P495" s="186"/>
      <c r="Q495" s="186"/>
      <c r="R495" s="186"/>
      <c r="S495" s="186"/>
      <c r="T495" s="186"/>
      <c r="U495" s="186"/>
      <c r="V495" s="186"/>
      <c r="W495" s="186"/>
      <c r="X495" s="186"/>
      <c r="Y495" s="186"/>
      <c r="Z495" s="186"/>
      <c r="AA495" s="186"/>
      <c r="AB495" s="186"/>
      <c r="AC495" s="186"/>
      <c r="AD495" s="186"/>
    </row>
    <row r="496" spans="1:30">
      <c r="A496" s="200" t="s">
        <v>916</v>
      </c>
      <c r="B496" s="208" t="str">
        <f>VLOOKUP($A496,'5.전축_자재단가표'!$A$4:$P$156,2,FALSE)</f>
        <v>P.E 보온재</v>
      </c>
      <c r="C496" s="227" t="str">
        <f>VLOOKUP($A496,'5.전축_자재단가표'!$A$4:$P$156,3,FALSE)</f>
        <v>20A 10T</v>
      </c>
      <c r="D496" s="205" t="str">
        <f>VLOOKUP($A496,'5.전축_자재단가표'!$A$4:$P$156,4,FALSE)</f>
        <v>M</v>
      </c>
      <c r="E496" s="231">
        <v>1.1000000000000001</v>
      </c>
      <c r="F496" s="205">
        <f>VLOOKUP($A496,'5.전축_자재단가표'!$A$4:$P$156,6,FALSE)</f>
        <v>843</v>
      </c>
      <c r="G496" s="205">
        <f>F496*E496</f>
        <v>927.30000000000007</v>
      </c>
      <c r="H496" s="205"/>
      <c r="I496" s="205"/>
      <c r="J496" s="205"/>
      <c r="K496" s="205"/>
      <c r="L496" s="206"/>
    </row>
    <row r="497" spans="1:30">
      <c r="A497" s="200"/>
      <c r="B497" s="208" t="s">
        <v>597</v>
      </c>
      <c r="C497" s="227"/>
      <c r="D497" s="205" t="s">
        <v>598</v>
      </c>
      <c r="E497" s="231">
        <v>5</v>
      </c>
      <c r="F497" s="205"/>
      <c r="G497" s="205">
        <f>SUM(G496)*E497%</f>
        <v>46.365000000000009</v>
      </c>
      <c r="H497" s="205"/>
      <c r="I497" s="205"/>
      <c r="J497" s="205"/>
      <c r="K497" s="205"/>
      <c r="L497" s="206"/>
    </row>
    <row r="498" spans="1:30">
      <c r="A498" s="200" t="s">
        <v>917</v>
      </c>
      <c r="B498" s="208" t="s">
        <v>804</v>
      </c>
      <c r="C498" s="227" t="str">
        <f>VLOOKUP($A498,'5.전축_자재단가표'!$A$4:$P$156,2,FALSE)</f>
        <v>보온공</v>
      </c>
      <c r="D498" s="205" t="s">
        <v>601</v>
      </c>
      <c r="E498" s="231">
        <v>0.05</v>
      </c>
      <c r="F498" s="205"/>
      <c r="G498" s="205"/>
      <c r="H498" s="205">
        <f>VLOOKUP($A498,'5.전축_자재단가표'!$A$4:$P$156,6,FALSE)</f>
        <v>98179</v>
      </c>
      <c r="I498" s="203">
        <f>H498*E498</f>
        <v>4908.95</v>
      </c>
      <c r="J498" s="205"/>
      <c r="K498" s="205"/>
      <c r="L498" s="206" t="s">
        <v>918</v>
      </c>
    </row>
    <row r="499" spans="1:30">
      <c r="A499" s="200"/>
      <c r="B499" s="208" t="s">
        <v>603</v>
      </c>
      <c r="C499" s="227"/>
      <c r="D499" s="205" t="s">
        <v>598</v>
      </c>
      <c r="E499" s="231">
        <v>3</v>
      </c>
      <c r="F499" s="205"/>
      <c r="G499" s="205"/>
      <c r="H499" s="205"/>
      <c r="I499" s="203">
        <f>SUM(I496:I497)*E499%</f>
        <v>0</v>
      </c>
      <c r="J499" s="205"/>
      <c r="K499" s="205"/>
      <c r="L499" s="206"/>
    </row>
    <row r="500" spans="1:30">
      <c r="A500" s="200"/>
      <c r="B500" s="208"/>
      <c r="C500" s="227"/>
      <c r="D500" s="205"/>
      <c r="E500" s="231"/>
      <c r="F500" s="205"/>
      <c r="G500" s="205"/>
      <c r="H500" s="205"/>
      <c r="I500" s="205"/>
      <c r="J500" s="205"/>
      <c r="K500" s="205"/>
      <c r="L500" s="206"/>
    </row>
    <row r="501" spans="1:30" s="187" customFormat="1">
      <c r="A501" s="232" t="s">
        <v>919</v>
      </c>
      <c r="B501" s="233" t="s">
        <v>920</v>
      </c>
      <c r="C501" s="234"/>
      <c r="D501" s="235" t="s">
        <v>921</v>
      </c>
      <c r="E501" s="236">
        <v>1</v>
      </c>
      <c r="F501" s="235"/>
      <c r="G501" s="235">
        <f>SUM(G502:G503)</f>
        <v>0</v>
      </c>
      <c r="H501" s="235"/>
      <c r="I501" s="235">
        <f>SUM(I502:I503)</f>
        <v>23208.557399999998</v>
      </c>
      <c r="J501" s="235"/>
      <c r="K501" s="235">
        <f>I501+G501</f>
        <v>23208.557399999998</v>
      </c>
      <c r="L501" s="237"/>
      <c r="M501" s="186"/>
      <c r="N501" s="186"/>
      <c r="O501" s="186"/>
      <c r="P501" s="186"/>
      <c r="Q501" s="186"/>
      <c r="R501" s="186"/>
      <c r="S501" s="186"/>
      <c r="T501" s="186"/>
      <c r="U501" s="186"/>
      <c r="V501" s="186"/>
      <c r="W501" s="186"/>
      <c r="X501" s="186"/>
      <c r="Y501" s="186"/>
      <c r="Z501" s="186"/>
      <c r="AA501" s="186"/>
      <c r="AB501" s="186"/>
      <c r="AC501" s="186"/>
      <c r="AD501" s="186"/>
    </row>
    <row r="502" spans="1:30">
      <c r="A502" s="200" t="s">
        <v>922</v>
      </c>
      <c r="B502" s="208" t="s">
        <v>804</v>
      </c>
      <c r="C502" s="227" t="str">
        <f>VLOOKUP($A502,'5.전축_자재단가표'!$A$4:$P$156,2,FALSE)</f>
        <v>할석공</v>
      </c>
      <c r="D502" s="205" t="s">
        <v>601</v>
      </c>
      <c r="E502" s="231">
        <v>0.21</v>
      </c>
      <c r="F502" s="205"/>
      <c r="G502" s="205"/>
      <c r="H502" s="205">
        <f>VLOOKUP($A502,'5.전축_자재단가표'!$A$4:$P$156,6,FALSE)</f>
        <v>107298</v>
      </c>
      <c r="I502" s="203">
        <f>H502*E502</f>
        <v>22532.579999999998</v>
      </c>
      <c r="J502" s="205"/>
      <c r="K502" s="205"/>
      <c r="L502" s="206" t="s">
        <v>923</v>
      </c>
    </row>
    <row r="503" spans="1:30">
      <c r="A503" s="200"/>
      <c r="B503" s="208" t="s">
        <v>603</v>
      </c>
      <c r="C503" s="227"/>
      <c r="D503" s="205" t="s">
        <v>598</v>
      </c>
      <c r="E503" s="231">
        <v>3</v>
      </c>
      <c r="F503" s="205"/>
      <c r="G503" s="205"/>
      <c r="H503" s="205"/>
      <c r="I503" s="203">
        <f>SUM(I502)*E503%</f>
        <v>675.97739999999988</v>
      </c>
      <c r="J503" s="205"/>
      <c r="K503" s="205"/>
      <c r="L503" s="206"/>
    </row>
    <row r="504" spans="1:30">
      <c r="A504" s="200"/>
      <c r="B504" s="208"/>
      <c r="C504" s="227"/>
      <c r="D504" s="205"/>
      <c r="E504" s="231"/>
      <c r="F504" s="205"/>
      <c r="G504" s="205"/>
      <c r="H504" s="205"/>
      <c r="I504" s="205"/>
      <c r="J504" s="205"/>
      <c r="K504" s="205"/>
      <c r="L504" s="206"/>
    </row>
    <row r="505" spans="1:30" s="187" customFormat="1">
      <c r="A505" s="232" t="s">
        <v>924</v>
      </c>
      <c r="B505" s="233" t="s">
        <v>925</v>
      </c>
      <c r="C505" s="234"/>
      <c r="D505" s="235" t="s">
        <v>921</v>
      </c>
      <c r="E505" s="236">
        <v>1</v>
      </c>
      <c r="F505" s="235"/>
      <c r="G505" s="235">
        <f>SUM(G506:G507)</f>
        <v>0</v>
      </c>
      <c r="H505" s="235"/>
      <c r="I505" s="235">
        <f>SUM(I506:I507)</f>
        <v>2690.9656399999999</v>
      </c>
      <c r="J505" s="235"/>
      <c r="K505" s="235">
        <f>I505+G505</f>
        <v>2690.9656399999999</v>
      </c>
      <c r="L505" s="237"/>
      <c r="M505" s="186"/>
      <c r="N505" s="186"/>
      <c r="O505" s="186"/>
      <c r="P505" s="186"/>
      <c r="Q505" s="186"/>
      <c r="R505" s="186"/>
      <c r="S505" s="186"/>
      <c r="T505" s="186"/>
      <c r="U505" s="186"/>
      <c r="V505" s="186"/>
      <c r="W505" s="186"/>
      <c r="X505" s="186"/>
      <c r="Y505" s="186"/>
      <c r="Z505" s="186"/>
      <c r="AA505" s="186"/>
      <c r="AB505" s="186"/>
      <c r="AC505" s="186"/>
      <c r="AD505" s="186"/>
    </row>
    <row r="506" spans="1:30">
      <c r="A506" s="200" t="s">
        <v>926</v>
      </c>
      <c r="B506" s="208" t="s">
        <v>804</v>
      </c>
      <c r="C506" s="227" t="str">
        <f>VLOOKUP($A506,'5.전축_자재단가표'!$A$4:$P$156,2,FALSE)</f>
        <v>용접공</v>
      </c>
      <c r="D506" s="205" t="s">
        <v>601</v>
      </c>
      <c r="E506" s="231">
        <v>2.1999999999999999E-2</v>
      </c>
      <c r="F506" s="205"/>
      <c r="G506" s="205"/>
      <c r="H506" s="205">
        <f>VLOOKUP($A506,'5.전축_자재단가표'!$A$4:$P$156,6,FALSE)</f>
        <v>118754</v>
      </c>
      <c r="I506" s="203">
        <f>H506*E506</f>
        <v>2612.5879999999997</v>
      </c>
      <c r="J506" s="205"/>
      <c r="K506" s="205"/>
      <c r="L506" s="206" t="s">
        <v>927</v>
      </c>
    </row>
    <row r="507" spans="1:30">
      <c r="A507" s="200"/>
      <c r="B507" s="208" t="s">
        <v>603</v>
      </c>
      <c r="C507" s="227"/>
      <c r="D507" s="205" t="s">
        <v>598</v>
      </c>
      <c r="E507" s="231">
        <v>3</v>
      </c>
      <c r="F507" s="205"/>
      <c r="G507" s="205"/>
      <c r="H507" s="205"/>
      <c r="I507" s="203">
        <f>SUM(I506)*E507%</f>
        <v>78.377639999999985</v>
      </c>
      <c r="J507" s="205"/>
      <c r="K507" s="205"/>
      <c r="L507" s="206"/>
    </row>
    <row r="508" spans="1:30">
      <c r="A508" s="200"/>
      <c r="B508" s="208"/>
      <c r="C508" s="227"/>
      <c r="D508" s="205"/>
      <c r="E508" s="231"/>
      <c r="F508" s="205"/>
      <c r="G508" s="205"/>
      <c r="H508" s="205"/>
      <c r="I508" s="205"/>
      <c r="J508" s="205"/>
      <c r="K508" s="205"/>
      <c r="L508" s="206"/>
    </row>
    <row r="509" spans="1:30" s="187" customFormat="1">
      <c r="A509" s="232" t="s">
        <v>928</v>
      </c>
      <c r="B509" s="233" t="s">
        <v>218</v>
      </c>
      <c r="C509" s="234" t="s">
        <v>219</v>
      </c>
      <c r="D509" s="235" t="s">
        <v>143</v>
      </c>
      <c r="E509" s="236">
        <v>1</v>
      </c>
      <c r="F509" s="235"/>
      <c r="G509" s="235">
        <f>SUM(G510:G513)</f>
        <v>22522.5</v>
      </c>
      <c r="H509" s="235"/>
      <c r="I509" s="235">
        <f>SUM(I510:I513)</f>
        <v>33856.064000000006</v>
      </c>
      <c r="J509" s="235"/>
      <c r="K509" s="235">
        <f>I509+G509</f>
        <v>56378.564000000006</v>
      </c>
      <c r="L509" s="237"/>
      <c r="M509" s="186"/>
      <c r="N509" s="186"/>
      <c r="O509" s="186"/>
      <c r="P509" s="186"/>
      <c r="Q509" s="186"/>
      <c r="R509" s="186"/>
      <c r="S509" s="186"/>
      <c r="T509" s="186"/>
      <c r="U509" s="186"/>
      <c r="V509" s="186"/>
      <c r="W509" s="186"/>
      <c r="X509" s="186"/>
      <c r="Y509" s="186"/>
      <c r="Z509" s="186"/>
      <c r="AA509" s="186"/>
      <c r="AB509" s="186"/>
      <c r="AC509" s="186"/>
      <c r="AD509" s="186"/>
    </row>
    <row r="510" spans="1:30">
      <c r="A510" s="200" t="s">
        <v>929</v>
      </c>
      <c r="B510" s="208" t="str">
        <f>VLOOKUP($A510,'5.전축_자재단가표'!$A$4:$P$156,2,FALSE)</f>
        <v>아연도 강판</v>
      </c>
      <c r="C510" s="227" t="str">
        <f>VLOOKUP($A510,'5.전축_자재단가표'!$A$4:$P$156,3,FALSE)</f>
        <v>3'×6'×0.5T</v>
      </c>
      <c r="D510" s="205" t="str">
        <f>VLOOKUP($A510,'5.전축_자재단가표'!$A$4:$P$156,4,FALSE)</f>
        <v>M2</v>
      </c>
      <c r="E510" s="231">
        <v>1.1000000000000001</v>
      </c>
      <c r="F510" s="205">
        <f>VLOOKUP($A510,'5.전축_자재단가표'!$A$4:$P$156,6,FALSE)</f>
        <v>19500</v>
      </c>
      <c r="G510" s="205">
        <f>F510*E510</f>
        <v>21450</v>
      </c>
      <c r="H510" s="205"/>
      <c r="I510" s="205"/>
      <c r="J510" s="205"/>
      <c r="K510" s="205"/>
      <c r="L510" s="206"/>
    </row>
    <row r="511" spans="1:30">
      <c r="A511" s="200"/>
      <c r="B511" s="208" t="s">
        <v>597</v>
      </c>
      <c r="C511" s="227"/>
      <c r="D511" s="205" t="s">
        <v>598</v>
      </c>
      <c r="E511" s="231">
        <v>5</v>
      </c>
      <c r="F511" s="205"/>
      <c r="G511" s="205">
        <f>SUM(G510)*E511%</f>
        <v>1072.5</v>
      </c>
      <c r="H511" s="205"/>
      <c r="I511" s="205"/>
      <c r="J511" s="205"/>
      <c r="K511" s="205"/>
      <c r="L511" s="206"/>
    </row>
    <row r="512" spans="1:30">
      <c r="A512" s="200" t="s">
        <v>930</v>
      </c>
      <c r="B512" s="208" t="s">
        <v>804</v>
      </c>
      <c r="C512" s="227" t="str">
        <f>VLOOKUP($A512,'5.전축_자재단가표'!$A$4:$P$156,2,FALSE)</f>
        <v>덕트공</v>
      </c>
      <c r="D512" s="205" t="s">
        <v>601</v>
      </c>
      <c r="E512" s="231">
        <f>0.44*0.8</f>
        <v>0.35200000000000004</v>
      </c>
      <c r="F512" s="205"/>
      <c r="G512" s="205"/>
      <c r="H512" s="205">
        <f>VLOOKUP($A512,'5.전축_자재단가표'!$A$4:$P$156,6,FALSE)</f>
        <v>96182</v>
      </c>
      <c r="I512" s="203">
        <f>H512*E512</f>
        <v>33856.064000000006</v>
      </c>
      <c r="J512" s="205"/>
      <c r="K512" s="205"/>
      <c r="L512" s="206" t="s">
        <v>931</v>
      </c>
    </row>
    <row r="513" spans="1:30">
      <c r="A513" s="200"/>
      <c r="B513" s="208" t="s">
        <v>603</v>
      </c>
      <c r="C513" s="227"/>
      <c r="D513" s="205" t="s">
        <v>598</v>
      </c>
      <c r="E513" s="231">
        <v>3</v>
      </c>
      <c r="F513" s="205"/>
      <c r="G513" s="205"/>
      <c r="H513" s="205"/>
      <c r="I513" s="203">
        <f>SUM(I510:I511)*E513%</f>
        <v>0</v>
      </c>
      <c r="J513" s="205"/>
      <c r="K513" s="205"/>
      <c r="L513" s="206"/>
    </row>
    <row r="514" spans="1:30">
      <c r="A514" s="200"/>
      <c r="B514" s="208"/>
      <c r="C514" s="227"/>
      <c r="D514" s="205"/>
      <c r="E514" s="231"/>
      <c r="F514" s="205"/>
      <c r="G514" s="205"/>
      <c r="H514" s="205"/>
      <c r="I514" s="205"/>
      <c r="J514" s="205"/>
      <c r="K514" s="205"/>
      <c r="L514" s="206"/>
    </row>
    <row r="515" spans="1:30" s="187" customFormat="1">
      <c r="A515" s="232" t="s">
        <v>932</v>
      </c>
      <c r="B515" s="233" t="s">
        <v>220</v>
      </c>
      <c r="C515" s="234" t="s">
        <v>221</v>
      </c>
      <c r="D515" s="235" t="s">
        <v>143</v>
      </c>
      <c r="E515" s="236">
        <v>1</v>
      </c>
      <c r="F515" s="235"/>
      <c r="G515" s="235">
        <f>SUM(G516:G520)</f>
        <v>5082</v>
      </c>
      <c r="H515" s="235"/>
      <c r="I515" s="235">
        <f>SUM(I516:I520)</f>
        <v>22008.759840000002</v>
      </c>
      <c r="J515" s="235"/>
      <c r="K515" s="235">
        <f>I515+G515</f>
        <v>27090.759840000002</v>
      </c>
      <c r="L515" s="237"/>
      <c r="M515" s="186"/>
      <c r="N515" s="186"/>
      <c r="O515" s="186"/>
      <c r="P515" s="186"/>
      <c r="Q515" s="186"/>
      <c r="R515" s="186"/>
      <c r="S515" s="186"/>
      <c r="T515" s="186"/>
      <c r="U515" s="186"/>
      <c r="V515" s="186"/>
      <c r="W515" s="186"/>
      <c r="X515" s="186"/>
      <c r="Y515" s="186"/>
      <c r="Z515" s="186"/>
      <c r="AA515" s="186"/>
      <c r="AB515" s="186"/>
      <c r="AC515" s="186"/>
      <c r="AD515" s="186"/>
    </row>
    <row r="516" spans="1:30">
      <c r="A516" s="200" t="s">
        <v>933</v>
      </c>
      <c r="B516" s="208" t="str">
        <f>VLOOKUP($A516,'5.전축_자재단가표'!$A$4:$P$156,2,FALSE)</f>
        <v>POLYESTER</v>
      </c>
      <c r="C516" s="227" t="str">
        <f>VLOOKUP($A516,'5.전축_자재단가표'!$A$4:$P$156,3,FALSE)</f>
        <v>32K 25T</v>
      </c>
      <c r="D516" s="205" t="str">
        <f>VLOOKUP($A516,'5.전축_자재단가표'!$A$4:$P$156,4,FALSE)</f>
        <v>M2</v>
      </c>
      <c r="E516" s="231">
        <v>1.1000000000000001</v>
      </c>
      <c r="F516" s="205">
        <f>VLOOKUP($A516,'5.전축_자재단가표'!$A$4:$P$156,6,FALSE)</f>
        <v>4400</v>
      </c>
      <c r="G516" s="205">
        <f>F516*E516</f>
        <v>4840</v>
      </c>
      <c r="H516" s="205"/>
      <c r="I516" s="205"/>
      <c r="J516" s="205"/>
      <c r="K516" s="205"/>
      <c r="L516" s="206"/>
    </row>
    <row r="517" spans="1:30">
      <c r="A517" s="200"/>
      <c r="B517" s="208" t="s">
        <v>597</v>
      </c>
      <c r="C517" s="227"/>
      <c r="D517" s="205" t="s">
        <v>598</v>
      </c>
      <c r="E517" s="231">
        <v>5</v>
      </c>
      <c r="F517" s="205"/>
      <c r="G517" s="205">
        <f>SUM(G516)*E517%</f>
        <v>242</v>
      </c>
      <c r="H517" s="205"/>
      <c r="I517" s="205"/>
      <c r="J517" s="205"/>
      <c r="K517" s="205"/>
      <c r="L517" s="206"/>
    </row>
    <row r="518" spans="1:30">
      <c r="A518" s="200" t="s">
        <v>917</v>
      </c>
      <c r="B518" s="208" t="s">
        <v>804</v>
      </c>
      <c r="C518" s="227" t="str">
        <f>VLOOKUP($A518,'5.전축_자재단가표'!$A$4:$P$156,2,FALSE)</f>
        <v>보온공</v>
      </c>
      <c r="D518" s="205" t="s">
        <v>601</v>
      </c>
      <c r="E518" s="231">
        <v>0.104</v>
      </c>
      <c r="F518" s="205"/>
      <c r="G518" s="205"/>
      <c r="H518" s="205">
        <f>VLOOKUP($A518,'5.전축_자재단가표'!$A$4:$P$156,6,FALSE)</f>
        <v>98179</v>
      </c>
      <c r="I518" s="203">
        <f>H518*E518</f>
        <v>10210.616</v>
      </c>
      <c r="J518" s="205"/>
      <c r="K518" s="205"/>
      <c r="L518" s="206"/>
    </row>
    <row r="519" spans="1:30">
      <c r="A519" s="200" t="s">
        <v>930</v>
      </c>
      <c r="B519" s="208" t="s">
        <v>804</v>
      </c>
      <c r="C519" s="227" t="str">
        <f>VLOOKUP($A519,'5.전축_자재단가표'!$A$4:$P$156,2,FALSE)</f>
        <v>덕트공</v>
      </c>
      <c r="D519" s="205" t="s">
        <v>601</v>
      </c>
      <c r="E519" s="231">
        <v>0.11600000000000001</v>
      </c>
      <c r="F519" s="205"/>
      <c r="G519" s="205"/>
      <c r="H519" s="205">
        <f>VLOOKUP($A519,'5.전축_자재단가표'!$A$4:$P$156,6,FALSE)</f>
        <v>96182</v>
      </c>
      <c r="I519" s="203">
        <f>H519*E519</f>
        <v>11157.112000000001</v>
      </c>
      <c r="J519" s="205"/>
      <c r="K519" s="205"/>
      <c r="L519" s="206"/>
    </row>
    <row r="520" spans="1:30">
      <c r="A520" s="200"/>
      <c r="B520" s="208" t="s">
        <v>603</v>
      </c>
      <c r="C520" s="227"/>
      <c r="D520" s="205" t="s">
        <v>598</v>
      </c>
      <c r="E520" s="231">
        <v>3</v>
      </c>
      <c r="F520" s="205"/>
      <c r="G520" s="205"/>
      <c r="H520" s="205"/>
      <c r="I520" s="203">
        <f>SUM(I518:I519)*E520%</f>
        <v>641.0318400000001</v>
      </c>
      <c r="J520" s="205"/>
      <c r="K520" s="205"/>
      <c r="L520" s="206"/>
    </row>
    <row r="521" spans="1:30">
      <c r="A521" s="200"/>
      <c r="B521" s="208"/>
      <c r="C521" s="227"/>
      <c r="D521" s="205"/>
      <c r="E521" s="231"/>
      <c r="F521" s="205"/>
      <c r="G521" s="205"/>
      <c r="H521" s="205"/>
      <c r="I521" s="203"/>
      <c r="J521" s="205"/>
      <c r="K521" s="205"/>
      <c r="L521" s="206"/>
    </row>
    <row r="522" spans="1:30" s="187" customFormat="1">
      <c r="A522" s="232" t="s">
        <v>934</v>
      </c>
      <c r="B522" s="233" t="s">
        <v>935</v>
      </c>
      <c r="C522" s="234" t="s">
        <v>936</v>
      </c>
      <c r="D522" s="235" t="s">
        <v>139</v>
      </c>
      <c r="E522" s="236">
        <v>1</v>
      </c>
      <c r="F522" s="235"/>
      <c r="G522" s="235">
        <f>SUM(G523:G526)</f>
        <v>1260000</v>
      </c>
      <c r="H522" s="235"/>
      <c r="I522" s="235">
        <f>SUM(I523:I526)</f>
        <v>126960.24</v>
      </c>
      <c r="J522" s="235"/>
      <c r="K522" s="235">
        <f>I522+G522</f>
        <v>1386960.24</v>
      </c>
      <c r="L522" s="237"/>
      <c r="M522" s="186"/>
      <c r="N522" s="186"/>
      <c r="O522" s="186"/>
      <c r="P522" s="186"/>
      <c r="Q522" s="186"/>
      <c r="R522" s="186"/>
      <c r="S522" s="186"/>
      <c r="T522" s="186"/>
      <c r="U522" s="186"/>
      <c r="V522" s="186"/>
      <c r="W522" s="186"/>
      <c r="X522" s="186"/>
      <c r="Y522" s="186"/>
      <c r="Z522" s="186"/>
      <c r="AA522" s="186"/>
      <c r="AB522" s="186"/>
      <c r="AC522" s="186"/>
      <c r="AD522" s="186"/>
    </row>
    <row r="523" spans="1:30">
      <c r="A523" s="200" t="s">
        <v>937</v>
      </c>
      <c r="B523" s="208" t="str">
        <f>VLOOKUP($A523,'5.전축_자재단가표'!$A$4:$P$156,2,FALSE)</f>
        <v>SOUND CHAMBER</v>
      </c>
      <c r="C523" s="227" t="str">
        <f>VLOOKUP($A523,'5.전축_자재단가표'!$A$4:$P$156,3,FALSE)</f>
        <v>1500×1000×600</v>
      </c>
      <c r="D523" s="205" t="str">
        <f>VLOOKUP($A523,'5.전축_자재단가표'!$A$4:$P$156,4,FALSE)</f>
        <v>SET</v>
      </c>
      <c r="E523" s="231">
        <v>1</v>
      </c>
      <c r="F523" s="205">
        <f>VLOOKUP($A523,'5.전축_자재단가표'!$A$4:$P$156,6,FALSE)</f>
        <v>1200000</v>
      </c>
      <c r="G523" s="205">
        <f>F523*E523</f>
        <v>1200000</v>
      </c>
      <c r="H523" s="205"/>
      <c r="I523" s="205"/>
      <c r="J523" s="205"/>
      <c r="K523" s="205"/>
      <c r="L523" s="206"/>
    </row>
    <row r="524" spans="1:30">
      <c r="A524" s="200"/>
      <c r="B524" s="208" t="s">
        <v>597</v>
      </c>
      <c r="C524" s="227"/>
      <c r="D524" s="205" t="s">
        <v>598</v>
      </c>
      <c r="E524" s="231">
        <v>5</v>
      </c>
      <c r="F524" s="205"/>
      <c r="G524" s="205">
        <f>SUM(G523)*E524%</f>
        <v>60000</v>
      </c>
      <c r="H524" s="205"/>
      <c r="I524" s="205"/>
      <c r="J524" s="205"/>
      <c r="K524" s="205"/>
      <c r="L524" s="206"/>
    </row>
    <row r="525" spans="1:30">
      <c r="A525" s="200" t="s">
        <v>930</v>
      </c>
      <c r="B525" s="208" t="s">
        <v>804</v>
      </c>
      <c r="C525" s="227" t="str">
        <f>VLOOKUP($A525,'5.전축_자재단가표'!$A$4:$P$156,2,FALSE)</f>
        <v>덕트공</v>
      </c>
      <c r="D525" s="205" t="s">
        <v>601</v>
      </c>
      <c r="E525" s="231">
        <f>0.22*((1.5+1)*2*0.6+(1.5*1)*2)*1</f>
        <v>1.32</v>
      </c>
      <c r="F525" s="205"/>
      <c r="G525" s="205"/>
      <c r="H525" s="205">
        <f>VLOOKUP($A525,'5.전축_자재단가표'!$A$4:$P$156,6,FALSE)</f>
        <v>96182</v>
      </c>
      <c r="I525" s="203">
        <f>H525*E525</f>
        <v>126960.24</v>
      </c>
      <c r="J525" s="205"/>
      <c r="K525" s="205"/>
      <c r="L525" s="206" t="s">
        <v>931</v>
      </c>
    </row>
    <row r="526" spans="1:30">
      <c r="A526" s="200"/>
      <c r="B526" s="208" t="s">
        <v>603</v>
      </c>
      <c r="C526" s="227"/>
      <c r="D526" s="205" t="s">
        <v>598</v>
      </c>
      <c r="E526" s="231">
        <v>3</v>
      </c>
      <c r="F526" s="205"/>
      <c r="G526" s="205"/>
      <c r="H526" s="205"/>
      <c r="I526" s="203">
        <f>SUM(I523:I524)*E526%</f>
        <v>0</v>
      </c>
      <c r="J526" s="205"/>
      <c r="K526" s="205"/>
      <c r="L526" s="206"/>
    </row>
    <row r="527" spans="1:30">
      <c r="A527" s="200"/>
      <c r="B527" s="208"/>
      <c r="C527" s="227"/>
      <c r="D527" s="205"/>
      <c r="E527" s="231"/>
      <c r="F527" s="205"/>
      <c r="G527" s="205"/>
      <c r="H527" s="205"/>
      <c r="I527" s="205"/>
      <c r="J527" s="205"/>
      <c r="K527" s="205"/>
      <c r="L527" s="206"/>
    </row>
    <row r="528" spans="1:30" s="187" customFormat="1">
      <c r="A528" s="232" t="s">
        <v>938</v>
      </c>
      <c r="B528" s="233" t="s">
        <v>939</v>
      </c>
      <c r="C528" s="234" t="s">
        <v>936</v>
      </c>
      <c r="D528" s="235" t="s">
        <v>139</v>
      </c>
      <c r="E528" s="236">
        <v>1</v>
      </c>
      <c r="F528" s="235"/>
      <c r="G528" s="235">
        <f>SUM(G529:G532)</f>
        <v>2184000</v>
      </c>
      <c r="H528" s="235"/>
      <c r="I528" s="235">
        <f>SUM(I529:I532)</f>
        <v>332635.82880000002</v>
      </c>
      <c r="J528" s="235"/>
      <c r="K528" s="235">
        <f>I528+G528</f>
        <v>2516635.8288000003</v>
      </c>
      <c r="L528" s="237"/>
      <c r="M528" s="186"/>
      <c r="N528" s="186"/>
      <c r="O528" s="186"/>
      <c r="P528" s="186"/>
      <c r="Q528" s="186"/>
      <c r="R528" s="186"/>
      <c r="S528" s="186"/>
      <c r="T528" s="186"/>
      <c r="U528" s="186"/>
      <c r="V528" s="186"/>
      <c r="W528" s="186"/>
      <c r="X528" s="186"/>
      <c r="Y528" s="186"/>
      <c r="Z528" s="186"/>
      <c r="AA528" s="186"/>
      <c r="AB528" s="186"/>
      <c r="AC528" s="186"/>
      <c r="AD528" s="186"/>
    </row>
    <row r="529" spans="1:30">
      <c r="A529" s="200" t="s">
        <v>940</v>
      </c>
      <c r="B529" s="208" t="str">
        <f>VLOOKUP($A529,'5.전축_자재단가표'!$A$4:$P$156,2,FALSE)</f>
        <v>SILENCER</v>
      </c>
      <c r="C529" s="227" t="str">
        <f>VLOOKUP($A529,'5.전축_자재단가표'!$A$4:$P$156,3,FALSE)</f>
        <v>1200×500×1600</v>
      </c>
      <c r="D529" s="205" t="str">
        <f>VLOOKUP($A529,'5.전축_자재단가표'!$A$4:$P$156,4,FALSE)</f>
        <v>SET</v>
      </c>
      <c r="E529" s="231">
        <v>1</v>
      </c>
      <c r="F529" s="205">
        <f>VLOOKUP($A529,'5.전축_자재단가표'!$A$4:$P$156,6,FALSE)</f>
        <v>2080000</v>
      </c>
      <c r="G529" s="205">
        <f>F529*E529</f>
        <v>2080000</v>
      </c>
      <c r="H529" s="205"/>
      <c r="I529" s="205"/>
      <c r="J529" s="205"/>
      <c r="K529" s="205"/>
      <c r="L529" s="206"/>
    </row>
    <row r="530" spans="1:30">
      <c r="A530" s="200"/>
      <c r="B530" s="208" t="s">
        <v>597</v>
      </c>
      <c r="C530" s="227"/>
      <c r="D530" s="205" t="s">
        <v>598</v>
      </c>
      <c r="E530" s="231">
        <v>5</v>
      </c>
      <c r="F530" s="205"/>
      <c r="G530" s="205">
        <f>SUM(G529)*E530%</f>
        <v>104000</v>
      </c>
      <c r="H530" s="205"/>
      <c r="I530" s="205"/>
      <c r="J530" s="205"/>
      <c r="K530" s="205"/>
      <c r="L530" s="206"/>
    </row>
    <row r="531" spans="1:30">
      <c r="A531" s="200" t="s">
        <v>930</v>
      </c>
      <c r="B531" s="208" t="s">
        <v>804</v>
      </c>
      <c r="C531" s="227" t="str">
        <f>VLOOKUP($A531,'5.전축_자재단가표'!$A$4:$P$156,2,FALSE)</f>
        <v>덕트공</v>
      </c>
      <c r="D531" s="205" t="s">
        <v>601</v>
      </c>
      <c r="E531" s="231">
        <f>0.22*((1.2+1.6)*0.5+(1.2*1.6)*2)*3</f>
        <v>3.4584000000000001</v>
      </c>
      <c r="F531" s="205"/>
      <c r="G531" s="205"/>
      <c r="H531" s="205">
        <f>VLOOKUP($A531,'5.전축_자재단가표'!$A$4:$P$156,6,FALSE)</f>
        <v>96182</v>
      </c>
      <c r="I531" s="203">
        <f>H531*E531</f>
        <v>332635.82880000002</v>
      </c>
      <c r="J531" s="205"/>
      <c r="K531" s="205"/>
      <c r="L531" s="206" t="s">
        <v>931</v>
      </c>
    </row>
    <row r="532" spans="1:30">
      <c r="A532" s="200"/>
      <c r="B532" s="208" t="s">
        <v>603</v>
      </c>
      <c r="C532" s="227"/>
      <c r="D532" s="205" t="s">
        <v>598</v>
      </c>
      <c r="E532" s="231">
        <v>3</v>
      </c>
      <c r="F532" s="205"/>
      <c r="G532" s="205"/>
      <c r="H532" s="205"/>
      <c r="I532" s="203">
        <f>SUM(I529:I530)*E532%</f>
        <v>0</v>
      </c>
      <c r="J532" s="205"/>
      <c r="K532" s="205"/>
      <c r="L532" s="206"/>
    </row>
    <row r="533" spans="1:30">
      <c r="A533" s="200"/>
      <c r="B533" s="208"/>
      <c r="C533" s="227"/>
      <c r="D533" s="205"/>
      <c r="E533" s="231"/>
      <c r="F533" s="205"/>
      <c r="G533" s="205"/>
      <c r="H533" s="205"/>
      <c r="I533" s="203"/>
      <c r="J533" s="205"/>
      <c r="K533" s="205"/>
      <c r="L533" s="206"/>
    </row>
    <row r="534" spans="1:30" s="187" customFormat="1">
      <c r="A534" s="232" t="s">
        <v>941</v>
      </c>
      <c r="B534" s="233" t="s">
        <v>942</v>
      </c>
      <c r="C534" s="234"/>
      <c r="D534" s="235" t="s">
        <v>139</v>
      </c>
      <c r="E534" s="236">
        <v>1</v>
      </c>
      <c r="F534" s="235"/>
      <c r="G534" s="235">
        <f>SUM(G535:G538)</f>
        <v>302400</v>
      </c>
      <c r="H534" s="235"/>
      <c r="I534" s="235">
        <f>SUM(I535:I538)</f>
        <v>26661.650399999999</v>
      </c>
      <c r="J534" s="235"/>
      <c r="K534" s="235">
        <f>I534+G534</f>
        <v>329061.65039999998</v>
      </c>
      <c r="L534" s="237"/>
      <c r="M534" s="186"/>
      <c r="N534" s="186"/>
      <c r="O534" s="186"/>
      <c r="P534" s="186"/>
      <c r="Q534" s="186"/>
      <c r="R534" s="186"/>
      <c r="S534" s="186"/>
      <c r="T534" s="186"/>
      <c r="U534" s="186"/>
      <c r="V534" s="186"/>
      <c r="W534" s="186"/>
      <c r="X534" s="186"/>
      <c r="Y534" s="186"/>
      <c r="Z534" s="186"/>
      <c r="AA534" s="186"/>
      <c r="AB534" s="186"/>
      <c r="AC534" s="186"/>
      <c r="AD534" s="186"/>
    </row>
    <row r="535" spans="1:30">
      <c r="A535" s="200" t="s">
        <v>943</v>
      </c>
      <c r="B535" s="208" t="str">
        <f>VLOOKUP($A535,'5.전축_자재단가표'!$A$4:$P$156,2,FALSE)</f>
        <v>SOUND BOX</v>
      </c>
      <c r="C535" s="227" t="str">
        <f>VLOOKUP($A535,'5.전축_자재단가표'!$A$4:$P$156,3,FALSE)</f>
        <v>600×600×450</v>
      </c>
      <c r="D535" s="205" t="str">
        <f>VLOOKUP($A535,'5.전축_자재단가표'!$A$4:$P$156,4,FALSE)</f>
        <v>SET</v>
      </c>
      <c r="E535" s="231">
        <v>1</v>
      </c>
      <c r="F535" s="205">
        <f>VLOOKUP($A535,'5.전축_자재단가표'!$A$4:$P$156,6,FALSE)</f>
        <v>288000</v>
      </c>
      <c r="G535" s="205">
        <f>F535*E535</f>
        <v>288000</v>
      </c>
      <c r="H535" s="205"/>
      <c r="I535" s="205"/>
      <c r="J535" s="205"/>
      <c r="K535" s="205"/>
      <c r="L535" s="206"/>
    </row>
    <row r="536" spans="1:30">
      <c r="A536" s="200"/>
      <c r="B536" s="208" t="s">
        <v>597</v>
      </c>
      <c r="C536" s="227"/>
      <c r="D536" s="205" t="s">
        <v>598</v>
      </c>
      <c r="E536" s="231">
        <v>5</v>
      </c>
      <c r="F536" s="205"/>
      <c r="G536" s="205">
        <f>SUM(G535)*E536%</f>
        <v>14400</v>
      </c>
      <c r="H536" s="205"/>
      <c r="I536" s="205"/>
      <c r="J536" s="205"/>
      <c r="K536" s="205"/>
      <c r="L536" s="206"/>
    </row>
    <row r="537" spans="1:30">
      <c r="A537" s="200" t="s">
        <v>930</v>
      </c>
      <c r="B537" s="208" t="s">
        <v>804</v>
      </c>
      <c r="C537" s="227" t="str">
        <f>VLOOKUP($A537,'5.전축_자재단가표'!$A$4:$P$156,2,FALSE)</f>
        <v>덕트공</v>
      </c>
      <c r="D537" s="205" t="s">
        <v>601</v>
      </c>
      <c r="E537" s="231">
        <f>0.22*((0.6+0.6)*0.45+(0.6*0.6)*2)*1</f>
        <v>0.2772</v>
      </c>
      <c r="F537" s="205"/>
      <c r="G537" s="205"/>
      <c r="H537" s="205">
        <f>VLOOKUP($A537,'5.전축_자재단가표'!$A$4:$P$156,6,FALSE)</f>
        <v>96182</v>
      </c>
      <c r="I537" s="203">
        <f>H537*E537</f>
        <v>26661.650399999999</v>
      </c>
      <c r="J537" s="205"/>
      <c r="K537" s="205"/>
      <c r="L537" s="206" t="s">
        <v>931</v>
      </c>
    </row>
    <row r="538" spans="1:30">
      <c r="A538" s="200"/>
      <c r="B538" s="208" t="s">
        <v>603</v>
      </c>
      <c r="C538" s="227"/>
      <c r="D538" s="205" t="s">
        <v>598</v>
      </c>
      <c r="E538" s="231">
        <v>3</v>
      </c>
      <c r="F538" s="205"/>
      <c r="G538" s="205"/>
      <c r="H538" s="205"/>
      <c r="I538" s="203">
        <f>SUM(I535:I536)*E538%</f>
        <v>0</v>
      </c>
      <c r="J538" s="205"/>
      <c r="K538" s="205"/>
      <c r="L538" s="206"/>
    </row>
    <row r="539" spans="1:30">
      <c r="A539" s="200"/>
      <c r="B539" s="208"/>
      <c r="C539" s="227"/>
      <c r="D539" s="205"/>
      <c r="E539" s="231"/>
      <c r="F539" s="205"/>
      <c r="G539" s="205"/>
      <c r="H539" s="205"/>
      <c r="I539" s="205"/>
      <c r="J539" s="205"/>
      <c r="K539" s="205"/>
      <c r="L539" s="206"/>
    </row>
    <row r="540" spans="1:30" s="187" customFormat="1">
      <c r="A540" s="232" t="s">
        <v>944</v>
      </c>
      <c r="B540" s="233" t="s">
        <v>942</v>
      </c>
      <c r="C540" s="234"/>
      <c r="D540" s="235" t="s">
        <v>139</v>
      </c>
      <c r="E540" s="236">
        <v>1</v>
      </c>
      <c r="F540" s="235"/>
      <c r="G540" s="235">
        <f>SUM(G541:G544)</f>
        <v>235200</v>
      </c>
      <c r="H540" s="235"/>
      <c r="I540" s="235">
        <f>SUM(I541:I544)</f>
        <v>20102.038</v>
      </c>
      <c r="J540" s="235"/>
      <c r="K540" s="235">
        <f>I540+G540</f>
        <v>255302.038</v>
      </c>
      <c r="L540" s="237"/>
      <c r="M540" s="186"/>
      <c r="N540" s="186"/>
      <c r="O540" s="186"/>
      <c r="P540" s="186"/>
      <c r="Q540" s="186"/>
      <c r="R540" s="186"/>
      <c r="S540" s="186"/>
      <c r="T540" s="186"/>
      <c r="U540" s="186"/>
      <c r="V540" s="186"/>
      <c r="W540" s="186"/>
      <c r="X540" s="186"/>
      <c r="Y540" s="186"/>
      <c r="Z540" s="186"/>
      <c r="AA540" s="186"/>
      <c r="AB540" s="186"/>
      <c r="AC540" s="186"/>
      <c r="AD540" s="186"/>
    </row>
    <row r="541" spans="1:30">
      <c r="A541" s="200" t="s">
        <v>945</v>
      </c>
      <c r="B541" s="208" t="str">
        <f>VLOOKUP($A541,'5.전축_자재단가표'!$A$4:$P$156,2,FALSE)</f>
        <v>SOUND BOX</v>
      </c>
      <c r="C541" s="227" t="str">
        <f>VLOOKUP($A541,'5.전축_자재단가표'!$A$4:$P$156,3,FALSE)</f>
        <v>500×500×450</v>
      </c>
      <c r="D541" s="205" t="str">
        <f>VLOOKUP($A541,'5.전축_자재단가표'!$A$4:$P$156,4,FALSE)</f>
        <v>SET</v>
      </c>
      <c r="E541" s="231">
        <v>1</v>
      </c>
      <c r="F541" s="205">
        <f>VLOOKUP($A541,'5.전축_자재단가표'!$A$4:$P$156,6,FALSE)</f>
        <v>224000</v>
      </c>
      <c r="G541" s="205">
        <f>F541*E541</f>
        <v>224000</v>
      </c>
      <c r="H541" s="205"/>
      <c r="I541" s="205"/>
      <c r="J541" s="205"/>
      <c r="K541" s="205"/>
      <c r="L541" s="206"/>
    </row>
    <row r="542" spans="1:30">
      <c r="A542" s="200"/>
      <c r="B542" s="208" t="s">
        <v>597</v>
      </c>
      <c r="C542" s="227"/>
      <c r="D542" s="205" t="s">
        <v>598</v>
      </c>
      <c r="E542" s="231">
        <v>5</v>
      </c>
      <c r="F542" s="205"/>
      <c r="G542" s="205">
        <f>SUM(G541)*E542%</f>
        <v>11200</v>
      </c>
      <c r="H542" s="205"/>
      <c r="I542" s="205"/>
      <c r="J542" s="205"/>
      <c r="K542" s="205"/>
      <c r="L542" s="206"/>
    </row>
    <row r="543" spans="1:30">
      <c r="A543" s="200" t="s">
        <v>930</v>
      </c>
      <c r="B543" s="208" t="s">
        <v>804</v>
      </c>
      <c r="C543" s="227" t="str">
        <f>VLOOKUP($A543,'5.전축_자재단가표'!$A$4:$P$156,2,FALSE)</f>
        <v>덕트공</v>
      </c>
      <c r="D543" s="205" t="s">
        <v>601</v>
      </c>
      <c r="E543" s="231">
        <f>0.22*((0.5+0.5)*0.45+(0.5*0.5)*2)*1</f>
        <v>0.20899999999999999</v>
      </c>
      <c r="F543" s="205"/>
      <c r="G543" s="205"/>
      <c r="H543" s="205">
        <f>VLOOKUP($A543,'5.전축_자재단가표'!$A$4:$P$156,6,FALSE)</f>
        <v>96182</v>
      </c>
      <c r="I543" s="203">
        <f>H543*E543</f>
        <v>20102.038</v>
      </c>
      <c r="J543" s="205"/>
      <c r="K543" s="205"/>
      <c r="L543" s="206" t="s">
        <v>931</v>
      </c>
    </row>
    <row r="544" spans="1:30">
      <c r="A544" s="200"/>
      <c r="B544" s="208" t="s">
        <v>603</v>
      </c>
      <c r="C544" s="227"/>
      <c r="D544" s="205" t="s">
        <v>598</v>
      </c>
      <c r="E544" s="231">
        <v>3</v>
      </c>
      <c r="F544" s="205"/>
      <c r="G544" s="205"/>
      <c r="H544" s="205"/>
      <c r="I544" s="203">
        <f>SUM(I541:I542)*E544%</f>
        <v>0</v>
      </c>
      <c r="J544" s="205"/>
      <c r="K544" s="205"/>
      <c r="L544" s="206"/>
    </row>
    <row r="545" spans="1:30">
      <c r="A545" s="200"/>
      <c r="B545" s="208"/>
      <c r="C545" s="227"/>
      <c r="D545" s="205"/>
      <c r="E545" s="231"/>
      <c r="F545" s="205"/>
      <c r="G545" s="205"/>
      <c r="H545" s="205"/>
      <c r="I545" s="205"/>
      <c r="J545" s="205"/>
      <c r="K545" s="205"/>
      <c r="L545" s="206"/>
    </row>
    <row r="546" spans="1:30" s="187" customFormat="1">
      <c r="A546" s="232" t="s">
        <v>946</v>
      </c>
      <c r="B546" s="233" t="s">
        <v>222</v>
      </c>
      <c r="C546" s="234" t="s">
        <v>223</v>
      </c>
      <c r="D546" s="235" t="s">
        <v>139</v>
      </c>
      <c r="E546" s="236">
        <v>1</v>
      </c>
      <c r="F546" s="235"/>
      <c r="G546" s="235">
        <f>SUM(G547:G550)</f>
        <v>34650</v>
      </c>
      <c r="H546" s="235"/>
      <c r="I546" s="235">
        <f>SUM(I547:I550)</f>
        <v>71174.679999999993</v>
      </c>
      <c r="J546" s="235"/>
      <c r="K546" s="235">
        <f>I546+G546</f>
        <v>105824.68</v>
      </c>
      <c r="L546" s="237"/>
      <c r="M546" s="186"/>
      <c r="N546" s="186"/>
      <c r="O546" s="186"/>
      <c r="P546" s="186"/>
      <c r="Q546" s="186"/>
      <c r="R546" s="186"/>
      <c r="S546" s="186"/>
      <c r="T546" s="186"/>
      <c r="U546" s="186"/>
      <c r="V546" s="186"/>
      <c r="W546" s="186"/>
      <c r="X546" s="186"/>
      <c r="Y546" s="186"/>
      <c r="Z546" s="186"/>
      <c r="AA546" s="186"/>
      <c r="AB546" s="186"/>
      <c r="AC546" s="186"/>
      <c r="AD546" s="186"/>
    </row>
    <row r="547" spans="1:30">
      <c r="A547" s="200" t="s">
        <v>947</v>
      </c>
      <c r="B547" s="208" t="str">
        <f>VLOOKUP($A547,'5.전축_자재단가표'!$A$4:$P$156,2,FALSE)</f>
        <v>GRILL</v>
      </c>
      <c r="C547" s="227" t="str">
        <f>VLOOKUP($A547,'5.전축_자재단가표'!$A$4:$P$156,3,FALSE)</f>
        <v>450 × 450</v>
      </c>
      <c r="D547" s="205" t="str">
        <f>VLOOKUP($A547,'5.전축_자재단가표'!$A$4:$P$156,4,FALSE)</f>
        <v>SET</v>
      </c>
      <c r="E547" s="231">
        <v>1</v>
      </c>
      <c r="F547" s="205">
        <f>VLOOKUP($A547,'5.전축_자재단가표'!$A$4:$P$156,6,FALSE)</f>
        <v>33000</v>
      </c>
      <c r="G547" s="205">
        <f>F547*E547</f>
        <v>33000</v>
      </c>
      <c r="H547" s="205"/>
      <c r="I547" s="205"/>
      <c r="J547" s="205"/>
      <c r="K547" s="205"/>
      <c r="L547" s="206"/>
    </row>
    <row r="548" spans="1:30">
      <c r="A548" s="200"/>
      <c r="B548" s="208" t="s">
        <v>597</v>
      </c>
      <c r="C548" s="227"/>
      <c r="D548" s="205" t="s">
        <v>598</v>
      </c>
      <c r="E548" s="231">
        <v>5</v>
      </c>
      <c r="F548" s="205"/>
      <c r="G548" s="205">
        <f>SUM(G547)*E548%</f>
        <v>1650</v>
      </c>
      <c r="H548" s="205"/>
      <c r="I548" s="205"/>
      <c r="J548" s="205"/>
      <c r="K548" s="205"/>
      <c r="L548" s="206"/>
    </row>
    <row r="549" spans="1:30">
      <c r="A549" s="200" t="s">
        <v>948</v>
      </c>
      <c r="B549" s="208" t="s">
        <v>823</v>
      </c>
      <c r="C549" s="227" t="str">
        <f>VLOOKUP($A549,'5.전축_자재단가표'!$A$4:$P$156,2,FALSE)</f>
        <v>덕트공</v>
      </c>
      <c r="D549" s="205" t="s">
        <v>601</v>
      </c>
      <c r="E549" s="231">
        <v>0.74</v>
      </c>
      <c r="F549" s="205"/>
      <c r="G549" s="205"/>
      <c r="H549" s="205">
        <f>VLOOKUP($A549,'5.전축_자재단가표'!$A$4:$P$156,6,FALSE)</f>
        <v>96182</v>
      </c>
      <c r="I549" s="203">
        <f>H549*E549</f>
        <v>71174.679999999993</v>
      </c>
      <c r="J549" s="205"/>
      <c r="K549" s="205"/>
      <c r="L549" s="206" t="s">
        <v>949</v>
      </c>
    </row>
    <row r="550" spans="1:30">
      <c r="A550" s="200"/>
      <c r="B550" s="208" t="s">
        <v>603</v>
      </c>
      <c r="C550" s="227"/>
      <c r="D550" s="205" t="s">
        <v>598</v>
      </c>
      <c r="E550" s="231">
        <v>3</v>
      </c>
      <c r="F550" s="205"/>
      <c r="G550" s="205"/>
      <c r="H550" s="205"/>
      <c r="I550" s="203">
        <f>SUM(I547:I548)*E550%</f>
        <v>0</v>
      </c>
      <c r="J550" s="205"/>
      <c r="K550" s="205"/>
      <c r="L550" s="206"/>
    </row>
    <row r="551" spans="1:30">
      <c r="A551" s="200"/>
      <c r="B551" s="208"/>
      <c r="C551" s="227"/>
      <c r="D551" s="205"/>
      <c r="E551" s="231"/>
      <c r="F551" s="205"/>
      <c r="G551" s="205"/>
      <c r="H551" s="205"/>
      <c r="I551" s="205"/>
      <c r="J551" s="205"/>
      <c r="K551" s="205"/>
      <c r="L551" s="206"/>
    </row>
    <row r="552" spans="1:30" s="187" customFormat="1">
      <c r="A552" s="232" t="s">
        <v>950</v>
      </c>
      <c r="B552" s="233" t="s">
        <v>222</v>
      </c>
      <c r="C552" s="234" t="s">
        <v>224</v>
      </c>
      <c r="D552" s="235" t="s">
        <v>139</v>
      </c>
      <c r="E552" s="236">
        <v>1</v>
      </c>
      <c r="F552" s="235"/>
      <c r="G552" s="235">
        <f>SUM(G553:G556)</f>
        <v>18900</v>
      </c>
      <c r="H552" s="235"/>
      <c r="I552" s="235">
        <f>SUM(I553:I556)</f>
        <v>71174.679999999993</v>
      </c>
      <c r="J552" s="235"/>
      <c r="K552" s="235">
        <f>I552+G552</f>
        <v>90074.68</v>
      </c>
      <c r="L552" s="237"/>
      <c r="M552" s="186"/>
      <c r="N552" s="186"/>
      <c r="O552" s="186"/>
      <c r="P552" s="186"/>
      <c r="Q552" s="186"/>
      <c r="R552" s="186"/>
      <c r="S552" s="186"/>
      <c r="T552" s="186"/>
      <c r="U552" s="186"/>
      <c r="V552" s="186"/>
      <c r="W552" s="186"/>
      <c r="X552" s="186"/>
      <c r="Y552" s="186"/>
      <c r="Z552" s="186"/>
      <c r="AA552" s="186"/>
      <c r="AB552" s="186"/>
      <c r="AC552" s="186"/>
      <c r="AD552" s="186"/>
    </row>
    <row r="553" spans="1:30">
      <c r="A553" s="200" t="s">
        <v>951</v>
      </c>
      <c r="B553" s="208" t="str">
        <f>VLOOKUP($A553,'5.전축_자재단가표'!$A$4:$P$156,2,FALSE)</f>
        <v>GRILL</v>
      </c>
      <c r="C553" s="227" t="str">
        <f>VLOOKUP($A553,'5.전축_자재단가표'!$A$4:$P$156,3,FALSE)</f>
        <v>300 × 300</v>
      </c>
      <c r="D553" s="205" t="str">
        <f>VLOOKUP($A553,'5.전축_자재단가표'!$A$4:$P$156,4,FALSE)</f>
        <v>SET</v>
      </c>
      <c r="E553" s="231">
        <v>1</v>
      </c>
      <c r="F553" s="205">
        <f>VLOOKUP($A553,'5.전축_자재단가표'!$A$4:$P$156,6,FALSE)</f>
        <v>18000</v>
      </c>
      <c r="G553" s="205">
        <f>F553*E553</f>
        <v>18000</v>
      </c>
      <c r="H553" s="205"/>
      <c r="I553" s="205"/>
      <c r="J553" s="205"/>
      <c r="K553" s="205"/>
      <c r="L553" s="206"/>
    </row>
    <row r="554" spans="1:30">
      <c r="A554" s="200"/>
      <c r="B554" s="208" t="s">
        <v>597</v>
      </c>
      <c r="C554" s="227"/>
      <c r="D554" s="205" t="s">
        <v>598</v>
      </c>
      <c r="E554" s="231">
        <v>5</v>
      </c>
      <c r="F554" s="205"/>
      <c r="G554" s="205">
        <f>SUM(G553)*E554%</f>
        <v>900</v>
      </c>
      <c r="H554" s="205"/>
      <c r="I554" s="205"/>
      <c r="J554" s="205"/>
      <c r="K554" s="205"/>
      <c r="L554" s="206"/>
    </row>
    <row r="555" spans="1:30">
      <c r="A555" s="200" t="s">
        <v>948</v>
      </c>
      <c r="B555" s="208" t="s">
        <v>823</v>
      </c>
      <c r="C555" s="227" t="str">
        <f>VLOOKUP($A555,'5.전축_자재단가표'!$A$4:$P$156,2,FALSE)</f>
        <v>덕트공</v>
      </c>
      <c r="D555" s="205" t="s">
        <v>601</v>
      </c>
      <c r="E555" s="231">
        <v>0.74</v>
      </c>
      <c r="F555" s="205"/>
      <c r="G555" s="205"/>
      <c r="H555" s="205">
        <f>VLOOKUP($A555,'5.전축_자재단가표'!$A$4:$P$156,6,FALSE)</f>
        <v>96182</v>
      </c>
      <c r="I555" s="203">
        <f>H555*E555</f>
        <v>71174.679999999993</v>
      </c>
      <c r="J555" s="205"/>
      <c r="K555" s="205"/>
      <c r="L555" s="206" t="s">
        <v>949</v>
      </c>
    </row>
    <row r="556" spans="1:30">
      <c r="A556" s="200"/>
      <c r="B556" s="208" t="s">
        <v>603</v>
      </c>
      <c r="C556" s="227"/>
      <c r="D556" s="205" t="s">
        <v>598</v>
      </c>
      <c r="E556" s="231">
        <v>3</v>
      </c>
      <c r="F556" s="205"/>
      <c r="G556" s="205"/>
      <c r="H556" s="205"/>
      <c r="I556" s="203">
        <f>SUM(I553:I554)*E556%</f>
        <v>0</v>
      </c>
      <c r="J556" s="205"/>
      <c r="K556" s="205"/>
      <c r="L556" s="206"/>
    </row>
    <row r="557" spans="1:30">
      <c r="A557" s="200"/>
      <c r="B557" s="208"/>
      <c r="C557" s="227"/>
      <c r="D557" s="205"/>
      <c r="E557" s="231"/>
      <c r="F557" s="205"/>
      <c r="G557" s="205"/>
      <c r="H557" s="205"/>
      <c r="I557" s="203"/>
      <c r="J557" s="205"/>
      <c r="K557" s="205"/>
      <c r="L557" s="206"/>
    </row>
    <row r="558" spans="1:30" s="187" customFormat="1">
      <c r="A558" s="232" t="s">
        <v>952</v>
      </c>
      <c r="B558" s="233" t="s">
        <v>225</v>
      </c>
      <c r="C558" s="234" t="s">
        <v>226</v>
      </c>
      <c r="D558" s="235" t="s">
        <v>164</v>
      </c>
      <c r="E558" s="236">
        <v>1</v>
      </c>
      <c r="F558" s="235"/>
      <c r="G558" s="235">
        <f>SUM(G559:G562)</f>
        <v>18900</v>
      </c>
      <c r="H558" s="235"/>
      <c r="I558" s="235">
        <f>SUM(I559:I562)</f>
        <v>9618.2000000000007</v>
      </c>
      <c r="J558" s="235"/>
      <c r="K558" s="235">
        <f>I558+G558</f>
        <v>28518.2</v>
      </c>
      <c r="L558" s="237"/>
      <c r="M558" s="186"/>
      <c r="N558" s="186"/>
      <c r="O558" s="186"/>
      <c r="P558" s="186"/>
      <c r="Q558" s="186"/>
      <c r="R558" s="186"/>
      <c r="S558" s="186"/>
      <c r="T558" s="186"/>
      <c r="U558" s="186"/>
      <c r="V558" s="186"/>
      <c r="W558" s="186"/>
      <c r="X558" s="186"/>
      <c r="Y558" s="186"/>
      <c r="Z558" s="186"/>
      <c r="AA558" s="186"/>
      <c r="AB558" s="186"/>
      <c r="AC558" s="186"/>
      <c r="AD558" s="186"/>
    </row>
    <row r="559" spans="1:30">
      <c r="A559" s="200" t="s">
        <v>953</v>
      </c>
      <c r="B559" s="208" t="str">
        <f>VLOOKUP($A559,'5.전축_자재단가표'!$A$4:$P$156,2,FALSE)</f>
        <v>후렉시블 호스(소음)</v>
      </c>
      <c r="C559" s="227" t="str">
        <f>VLOOKUP($A559,'5.전축_자재단가표'!$A$4:$P$156,3,FALSE)</f>
        <v>Ø200</v>
      </c>
      <c r="D559" s="205" t="str">
        <f>VLOOKUP($A559,'5.전축_자재단가표'!$A$4:$P$156,4,FALSE)</f>
        <v>M</v>
      </c>
      <c r="E559" s="231">
        <v>1</v>
      </c>
      <c r="F559" s="205">
        <f>VLOOKUP($A559,'5.전축_자재단가표'!$A$4:$P$156,6,FALSE)</f>
        <v>18000</v>
      </c>
      <c r="G559" s="205">
        <f>F559*E559</f>
        <v>18000</v>
      </c>
      <c r="H559" s="205"/>
      <c r="I559" s="205"/>
      <c r="J559" s="205"/>
      <c r="K559" s="205"/>
      <c r="L559" s="206"/>
    </row>
    <row r="560" spans="1:30">
      <c r="A560" s="200"/>
      <c r="B560" s="208" t="s">
        <v>597</v>
      </c>
      <c r="C560" s="227"/>
      <c r="D560" s="205" t="s">
        <v>598</v>
      </c>
      <c r="E560" s="231">
        <v>5</v>
      </c>
      <c r="F560" s="205"/>
      <c r="G560" s="205">
        <f>SUM(G559)*E560%</f>
        <v>900</v>
      </c>
      <c r="H560" s="205"/>
      <c r="I560" s="205"/>
      <c r="J560" s="205"/>
      <c r="K560" s="205"/>
      <c r="L560" s="206"/>
    </row>
    <row r="561" spans="1:30">
      <c r="A561" s="200" t="s">
        <v>948</v>
      </c>
      <c r="B561" s="208" t="s">
        <v>823</v>
      </c>
      <c r="C561" s="227" t="str">
        <f>VLOOKUP($A561,'5.전축_자재단가표'!$A$4:$P$156,2,FALSE)</f>
        <v>덕트공</v>
      </c>
      <c r="D561" s="205" t="s">
        <v>601</v>
      </c>
      <c r="E561" s="231">
        <v>0.1</v>
      </c>
      <c r="F561" s="205"/>
      <c r="G561" s="205"/>
      <c r="H561" s="205">
        <f>VLOOKUP($A561,'5.전축_자재단가표'!$A$4:$P$156,6,FALSE)</f>
        <v>96182</v>
      </c>
      <c r="I561" s="203">
        <f>H561*E561</f>
        <v>9618.2000000000007</v>
      </c>
      <c r="J561" s="205"/>
      <c r="K561" s="205"/>
      <c r="L561" s="206" t="s">
        <v>954</v>
      </c>
    </row>
    <row r="562" spans="1:30">
      <c r="A562" s="200"/>
      <c r="B562" s="208" t="s">
        <v>603</v>
      </c>
      <c r="C562" s="227"/>
      <c r="D562" s="205" t="s">
        <v>598</v>
      </c>
      <c r="E562" s="231">
        <v>3</v>
      </c>
      <c r="F562" s="205"/>
      <c r="G562" s="205"/>
      <c r="H562" s="205"/>
      <c r="I562" s="203">
        <f>SUM(I559:I560)*E562%</f>
        <v>0</v>
      </c>
      <c r="J562" s="205"/>
      <c r="K562" s="205"/>
      <c r="L562" s="206"/>
    </row>
    <row r="563" spans="1:30">
      <c r="A563" s="200"/>
      <c r="B563" s="208"/>
      <c r="C563" s="227"/>
      <c r="D563" s="205"/>
      <c r="E563" s="231"/>
      <c r="F563" s="205"/>
      <c r="G563" s="205"/>
      <c r="H563" s="205"/>
      <c r="I563" s="205"/>
      <c r="J563" s="205"/>
      <c r="K563" s="205"/>
      <c r="L563" s="206"/>
    </row>
    <row r="564" spans="1:30" s="187" customFormat="1">
      <c r="A564" s="232" t="s">
        <v>558</v>
      </c>
      <c r="B564" s="233" t="s">
        <v>228</v>
      </c>
      <c r="C564" s="234" t="s">
        <v>229</v>
      </c>
      <c r="D564" s="235" t="s">
        <v>230</v>
      </c>
      <c r="E564" s="236">
        <v>1</v>
      </c>
      <c r="F564" s="235"/>
      <c r="G564" s="235">
        <f>SUM(G565:G568)</f>
        <v>4305000</v>
      </c>
      <c r="H564" s="235"/>
      <c r="I564" s="235">
        <f>SUM(I565:I568)</f>
        <v>431957.28</v>
      </c>
      <c r="J564" s="235"/>
      <c r="K564" s="235">
        <f>I564+G564</f>
        <v>4736957.28</v>
      </c>
      <c r="L564" s="237"/>
      <c r="M564" s="186"/>
      <c r="N564" s="186"/>
      <c r="O564" s="186"/>
      <c r="P564" s="186"/>
      <c r="Q564" s="186"/>
      <c r="R564" s="186"/>
      <c r="S564" s="186"/>
      <c r="T564" s="186"/>
      <c r="U564" s="186"/>
      <c r="V564" s="186"/>
      <c r="W564" s="186"/>
      <c r="X564" s="186"/>
      <c r="Y564" s="186"/>
      <c r="Z564" s="186"/>
      <c r="AA564" s="186"/>
      <c r="AB564" s="186"/>
      <c r="AC564" s="186"/>
      <c r="AD564" s="186"/>
    </row>
    <row r="565" spans="1:30">
      <c r="A565" s="200" t="s">
        <v>955</v>
      </c>
      <c r="B565" s="208" t="str">
        <f>VLOOKUP($A565,'5.전축_자재단가표'!$A$4:$P$156,2,FALSE)</f>
        <v>HFC-23 PACKAGE</v>
      </c>
      <c r="C565" s="227" t="str">
        <f>VLOOKUP($A565,'5.전축_자재단가표'!$A$4:$P$156,3,FALSE)</f>
        <v>50KG X 1B/T</v>
      </c>
      <c r="D565" s="205" t="str">
        <f>VLOOKUP($A565,'5.전축_자재단가표'!$A$4:$P$156,4,FALSE)</f>
        <v>대</v>
      </c>
      <c r="E565" s="231">
        <v>1</v>
      </c>
      <c r="F565" s="205">
        <f>VLOOKUP($A565,'5.전축_자재단가표'!$A$4:$P$156,6,FALSE)</f>
        <v>4100000</v>
      </c>
      <c r="G565" s="205">
        <f>F565*E565</f>
        <v>4100000</v>
      </c>
      <c r="H565" s="205"/>
      <c r="I565" s="205"/>
      <c r="J565" s="205"/>
      <c r="K565" s="205"/>
      <c r="L565" s="206"/>
    </row>
    <row r="566" spans="1:30">
      <c r="A566" s="200"/>
      <c r="B566" s="208" t="s">
        <v>597</v>
      </c>
      <c r="C566" s="227"/>
      <c r="D566" s="205" t="s">
        <v>598</v>
      </c>
      <c r="E566" s="231">
        <v>5</v>
      </c>
      <c r="F566" s="205"/>
      <c r="G566" s="205">
        <f>SUM(G565)*E566%</f>
        <v>205000</v>
      </c>
      <c r="H566" s="205"/>
      <c r="I566" s="205"/>
      <c r="J566" s="205"/>
      <c r="K566" s="205"/>
      <c r="L566" s="206"/>
    </row>
    <row r="567" spans="1:30">
      <c r="A567" s="200" t="s">
        <v>894</v>
      </c>
      <c r="B567" s="208" t="s">
        <v>823</v>
      </c>
      <c r="C567" s="227" t="str">
        <f>VLOOKUP($A567,'5.전축_자재단가표'!$A$4:$P$156,2,FALSE)</f>
        <v>배관공</v>
      </c>
      <c r="D567" s="205" t="s">
        <v>601</v>
      </c>
      <c r="E567" s="231">
        <v>4.12</v>
      </c>
      <c r="F567" s="205"/>
      <c r="G567" s="205"/>
      <c r="H567" s="205">
        <f>VLOOKUP($A567,'5.전축_자재단가표'!$A$4:$P$156,6,FALSE)</f>
        <v>104844</v>
      </c>
      <c r="I567" s="203">
        <f>H567*E567</f>
        <v>431957.28</v>
      </c>
      <c r="J567" s="205"/>
      <c r="K567" s="205"/>
      <c r="L567" s="206" t="s">
        <v>956</v>
      </c>
    </row>
    <row r="568" spans="1:30">
      <c r="A568" s="200"/>
      <c r="B568" s="208" t="s">
        <v>603</v>
      </c>
      <c r="C568" s="227"/>
      <c r="D568" s="205" t="s">
        <v>598</v>
      </c>
      <c r="E568" s="231">
        <v>3</v>
      </c>
      <c r="F568" s="205"/>
      <c r="G568" s="205"/>
      <c r="H568" s="205"/>
      <c r="I568" s="203">
        <f>SUM(I565:I566)*E568%</f>
        <v>0</v>
      </c>
      <c r="J568" s="205"/>
      <c r="K568" s="205"/>
      <c r="L568" s="206"/>
    </row>
    <row r="569" spans="1:30">
      <c r="A569" s="200"/>
      <c r="B569" s="208"/>
      <c r="C569" s="227"/>
      <c r="D569" s="205"/>
      <c r="E569" s="231"/>
      <c r="F569" s="205"/>
      <c r="G569" s="205"/>
      <c r="H569" s="205"/>
      <c r="I569" s="205"/>
      <c r="J569" s="205"/>
      <c r="K569" s="205"/>
      <c r="L569" s="206"/>
    </row>
    <row r="570" spans="1:30" s="187" customFormat="1">
      <c r="A570" s="232" t="s">
        <v>559</v>
      </c>
      <c r="B570" s="233" t="s">
        <v>957</v>
      </c>
      <c r="C570" s="234" t="s">
        <v>958</v>
      </c>
      <c r="D570" s="235" t="s">
        <v>230</v>
      </c>
      <c r="E570" s="236">
        <v>1</v>
      </c>
      <c r="F570" s="235"/>
      <c r="G570" s="235">
        <f>SUM(G571:G574)</f>
        <v>0</v>
      </c>
      <c r="H570" s="235"/>
      <c r="I570" s="235">
        <f>SUM(I571:I574)</f>
        <v>19920.36</v>
      </c>
      <c r="J570" s="235"/>
      <c r="K570" s="235">
        <f>I570+G570</f>
        <v>19920.36</v>
      </c>
      <c r="L570" s="237"/>
      <c r="M570" s="186"/>
      <c r="N570" s="186"/>
      <c r="O570" s="186"/>
      <c r="P570" s="186"/>
      <c r="Q570" s="186"/>
      <c r="R570" s="186"/>
      <c r="S570" s="186"/>
      <c r="T570" s="186"/>
      <c r="U570" s="186"/>
      <c r="V570" s="186"/>
      <c r="W570" s="186"/>
      <c r="X570" s="186"/>
      <c r="Y570" s="186"/>
      <c r="Z570" s="186"/>
      <c r="AA570" s="186"/>
      <c r="AB570" s="186"/>
      <c r="AC570" s="186"/>
      <c r="AD570" s="186"/>
    </row>
    <row r="571" spans="1:30">
      <c r="A571" s="200" t="s">
        <v>959</v>
      </c>
      <c r="B571" s="208" t="str">
        <f>VLOOKUP($A571,'5.전축_자재단가표'!$A$4:$P$156,2,FALSE)</f>
        <v>스프링클러</v>
      </c>
      <c r="C571" s="227" t="str">
        <f>VLOOKUP($A571,'5.전축_자재단가표'!$A$4:$P$156,3,FALSE)</f>
        <v xml:space="preserve">하향 플러쉬형 72℃ </v>
      </c>
      <c r="D571" s="205" t="str">
        <f>VLOOKUP($A571,'5.전축_자재단가표'!$A$4:$P$156,4,FALSE)</f>
        <v>EA</v>
      </c>
      <c r="E571" s="231">
        <v>0</v>
      </c>
      <c r="F571" s="205">
        <f>VLOOKUP($A571,'5.전축_자재단가표'!$A$4:$P$156,6,FALSE)</f>
        <v>9000</v>
      </c>
      <c r="G571" s="205">
        <f>F571*E571</f>
        <v>0</v>
      </c>
      <c r="H571" s="205"/>
      <c r="I571" s="205"/>
      <c r="J571" s="205"/>
      <c r="K571" s="205"/>
      <c r="L571" s="206"/>
    </row>
    <row r="572" spans="1:30">
      <c r="A572" s="200"/>
      <c r="B572" s="208" t="s">
        <v>597</v>
      </c>
      <c r="C572" s="227"/>
      <c r="D572" s="205" t="s">
        <v>598</v>
      </c>
      <c r="E572" s="231">
        <v>5</v>
      </c>
      <c r="F572" s="205"/>
      <c r="G572" s="205">
        <f>SUM(G571)*E572%</f>
        <v>0</v>
      </c>
      <c r="H572" s="205"/>
      <c r="I572" s="205"/>
      <c r="J572" s="205"/>
      <c r="K572" s="205"/>
      <c r="L572" s="206"/>
    </row>
    <row r="573" spans="1:30">
      <c r="A573" s="200" t="s">
        <v>894</v>
      </c>
      <c r="B573" s="208" t="s">
        <v>823</v>
      </c>
      <c r="C573" s="227" t="str">
        <f>VLOOKUP($A573,'5.전축_자재단가표'!$A$4:$P$156,2,FALSE)</f>
        <v>배관공</v>
      </c>
      <c r="D573" s="205" t="s">
        <v>601</v>
      </c>
      <c r="E573" s="231">
        <v>0.19</v>
      </c>
      <c r="F573" s="205"/>
      <c r="G573" s="205"/>
      <c r="H573" s="205">
        <f>VLOOKUP($A573,'5.전축_자재단가표'!$A$4:$P$156,6,FALSE)</f>
        <v>104844</v>
      </c>
      <c r="I573" s="203">
        <f>H573*E573</f>
        <v>19920.36</v>
      </c>
      <c r="J573" s="205"/>
      <c r="K573" s="205"/>
      <c r="L573" s="206" t="s">
        <v>960</v>
      </c>
    </row>
    <row r="574" spans="1:30">
      <c r="A574" s="200"/>
      <c r="B574" s="208" t="s">
        <v>603</v>
      </c>
      <c r="C574" s="227"/>
      <c r="D574" s="205" t="s">
        <v>598</v>
      </c>
      <c r="E574" s="231">
        <v>3</v>
      </c>
      <c r="F574" s="205"/>
      <c r="G574" s="205"/>
      <c r="H574" s="205"/>
      <c r="I574" s="203">
        <f>SUM(I571:I572)*E574%</f>
        <v>0</v>
      </c>
      <c r="J574" s="205"/>
      <c r="K574" s="205"/>
      <c r="L574" s="206"/>
    </row>
    <row r="575" spans="1:30">
      <c r="A575" s="200"/>
      <c r="B575" s="208"/>
      <c r="C575" s="227"/>
      <c r="D575" s="205"/>
      <c r="E575" s="231"/>
      <c r="F575" s="205"/>
      <c r="G575" s="205"/>
      <c r="H575" s="205"/>
      <c r="I575" s="205"/>
      <c r="J575" s="205"/>
      <c r="K575" s="205"/>
      <c r="L575" s="206"/>
    </row>
    <row r="576" spans="1:30" s="187" customFormat="1">
      <c r="A576" s="232" t="s">
        <v>961</v>
      </c>
      <c r="B576" s="233" t="s">
        <v>962</v>
      </c>
      <c r="C576" s="234" t="s">
        <v>958</v>
      </c>
      <c r="D576" s="235" t="s">
        <v>230</v>
      </c>
      <c r="E576" s="236">
        <v>1</v>
      </c>
      <c r="F576" s="235"/>
      <c r="G576" s="235">
        <f>SUM(G577:G580)</f>
        <v>9450</v>
      </c>
      <c r="H576" s="235"/>
      <c r="I576" s="235">
        <f>SUM(I577:I580)</f>
        <v>19920.36</v>
      </c>
      <c r="J576" s="235"/>
      <c r="K576" s="235">
        <f>I576+G576</f>
        <v>29370.36</v>
      </c>
      <c r="L576" s="237"/>
      <c r="M576" s="186"/>
      <c r="N576" s="186"/>
      <c r="O576" s="186"/>
      <c r="P576" s="186"/>
      <c r="Q576" s="186"/>
      <c r="R576" s="186"/>
      <c r="S576" s="186"/>
      <c r="T576" s="186"/>
      <c r="U576" s="186"/>
      <c r="V576" s="186"/>
      <c r="W576" s="186"/>
      <c r="X576" s="186"/>
      <c r="Y576" s="186"/>
      <c r="Z576" s="186"/>
      <c r="AA576" s="186"/>
      <c r="AB576" s="186"/>
      <c r="AC576" s="186"/>
      <c r="AD576" s="186"/>
    </row>
    <row r="577" spans="1:30">
      <c r="A577" s="200" t="s">
        <v>959</v>
      </c>
      <c r="B577" s="208" t="str">
        <f>VLOOKUP($A577,'5.전축_자재단가표'!$A$4:$P$156,2,FALSE)</f>
        <v>스프링클러</v>
      </c>
      <c r="C577" s="227" t="str">
        <f>VLOOKUP($A577,'5.전축_자재단가표'!$A$4:$P$156,3,FALSE)</f>
        <v xml:space="preserve">하향 플러쉬형 72℃ </v>
      </c>
      <c r="D577" s="205" t="str">
        <f>VLOOKUP($A577,'5.전축_자재단가표'!$A$4:$P$156,4,FALSE)</f>
        <v>EA</v>
      </c>
      <c r="E577" s="231">
        <v>1</v>
      </c>
      <c r="F577" s="205">
        <f>VLOOKUP($A577,'5.전축_자재단가표'!$A$4:$P$156,6,FALSE)</f>
        <v>9000</v>
      </c>
      <c r="G577" s="205">
        <f>F577*E577</f>
        <v>9000</v>
      </c>
      <c r="H577" s="205"/>
      <c r="I577" s="205"/>
      <c r="J577" s="205"/>
      <c r="K577" s="205"/>
      <c r="L577" s="206"/>
    </row>
    <row r="578" spans="1:30">
      <c r="A578" s="200"/>
      <c r="B578" s="208" t="s">
        <v>597</v>
      </c>
      <c r="C578" s="227"/>
      <c r="D578" s="205" t="s">
        <v>598</v>
      </c>
      <c r="E578" s="231">
        <v>5</v>
      </c>
      <c r="F578" s="205"/>
      <c r="G578" s="205">
        <f>SUM(G577)*E578%</f>
        <v>450</v>
      </c>
      <c r="H578" s="205"/>
      <c r="I578" s="205"/>
      <c r="J578" s="205"/>
      <c r="K578" s="205"/>
      <c r="L578" s="206"/>
    </row>
    <row r="579" spans="1:30">
      <c r="A579" s="200" t="s">
        <v>894</v>
      </c>
      <c r="B579" s="208" t="s">
        <v>823</v>
      </c>
      <c r="C579" s="227" t="str">
        <f>VLOOKUP($A579,'5.전축_자재단가표'!$A$4:$P$156,2,FALSE)</f>
        <v>배관공</v>
      </c>
      <c r="D579" s="205" t="s">
        <v>601</v>
      </c>
      <c r="E579" s="231">
        <v>0.19</v>
      </c>
      <c r="F579" s="205"/>
      <c r="G579" s="205"/>
      <c r="H579" s="205">
        <f>VLOOKUP($A579,'5.전축_자재단가표'!$A$4:$P$156,6,FALSE)</f>
        <v>104844</v>
      </c>
      <c r="I579" s="203">
        <f>H579*E579</f>
        <v>19920.36</v>
      </c>
      <c r="J579" s="205"/>
      <c r="K579" s="205"/>
      <c r="L579" s="206" t="s">
        <v>960</v>
      </c>
    </row>
    <row r="580" spans="1:30">
      <c r="A580" s="200"/>
      <c r="B580" s="208" t="s">
        <v>603</v>
      </c>
      <c r="C580" s="227"/>
      <c r="D580" s="205" t="s">
        <v>598</v>
      </c>
      <c r="E580" s="231">
        <v>3</v>
      </c>
      <c r="F580" s="205"/>
      <c r="G580" s="205"/>
      <c r="H580" s="205"/>
      <c r="I580" s="203">
        <f>SUM(I577:I578)*E580%</f>
        <v>0</v>
      </c>
      <c r="J580" s="205"/>
      <c r="K580" s="205"/>
      <c r="L580" s="206"/>
    </row>
    <row r="581" spans="1:30">
      <c r="A581" s="200"/>
      <c r="B581" s="208"/>
      <c r="C581" s="227"/>
      <c r="D581" s="205"/>
      <c r="E581" s="231"/>
      <c r="F581" s="205"/>
      <c r="G581" s="205"/>
      <c r="H581" s="205"/>
      <c r="I581" s="205"/>
      <c r="J581" s="205"/>
      <c r="K581" s="205"/>
      <c r="L581" s="206"/>
    </row>
    <row r="582" spans="1:30" s="187" customFormat="1">
      <c r="A582" s="232" t="s">
        <v>963</v>
      </c>
      <c r="B582" s="233" t="s">
        <v>231</v>
      </c>
      <c r="C582" s="234" t="s">
        <v>232</v>
      </c>
      <c r="D582" s="235" t="s">
        <v>159</v>
      </c>
      <c r="E582" s="236">
        <v>1</v>
      </c>
      <c r="F582" s="235"/>
      <c r="G582" s="235">
        <f>SUM(G583:G584)</f>
        <v>37800</v>
      </c>
      <c r="H582" s="235"/>
      <c r="I582" s="235">
        <f>SUM(I583:I584)</f>
        <v>0</v>
      </c>
      <c r="J582" s="235"/>
      <c r="K582" s="235">
        <f>I582+G582</f>
        <v>37800</v>
      </c>
      <c r="L582" s="237"/>
      <c r="M582" s="186"/>
      <c r="N582" s="186"/>
      <c r="O582" s="186"/>
      <c r="P582" s="186"/>
      <c r="Q582" s="186"/>
      <c r="R582" s="186"/>
      <c r="S582" s="186"/>
      <c r="T582" s="186"/>
      <c r="U582" s="186"/>
      <c r="V582" s="186"/>
      <c r="W582" s="186"/>
      <c r="X582" s="186"/>
      <c r="Y582" s="186"/>
      <c r="Z582" s="186"/>
      <c r="AA582" s="186"/>
      <c r="AB582" s="186"/>
      <c r="AC582" s="186"/>
      <c r="AD582" s="186"/>
    </row>
    <row r="583" spans="1:30">
      <c r="A583" s="200" t="s">
        <v>964</v>
      </c>
      <c r="B583" s="208" t="str">
        <f>VLOOKUP($A583,'5.전축_자재단가표'!$A$4:$P$156,2,FALSE)</f>
        <v>SP후렉쉬블조인트</v>
      </c>
      <c r="C583" s="227" t="str">
        <f>VLOOKUP($A583,'5.전축_자재단가표'!$A$4:$P$156,3,FALSE)</f>
        <v>2500L,0.6T</v>
      </c>
      <c r="D583" s="205" t="str">
        <f>VLOOKUP($A583,'5.전축_자재단가표'!$A$4:$P$156,4,FALSE)</f>
        <v>EA</v>
      </c>
      <c r="E583" s="231">
        <v>1</v>
      </c>
      <c r="F583" s="205">
        <f>VLOOKUP($A583,'5.전축_자재단가표'!$A$4:$P$156,6,FALSE)</f>
        <v>36000</v>
      </c>
      <c r="G583" s="205">
        <f>F583*E583</f>
        <v>36000</v>
      </c>
      <c r="H583" s="205"/>
      <c r="I583" s="205"/>
      <c r="J583" s="205"/>
      <c r="K583" s="205"/>
      <c r="L583" s="206"/>
    </row>
    <row r="584" spans="1:30">
      <c r="A584" s="200"/>
      <c r="B584" s="208" t="s">
        <v>597</v>
      </c>
      <c r="C584" s="227"/>
      <c r="D584" s="205" t="s">
        <v>598</v>
      </c>
      <c r="E584" s="231">
        <v>5</v>
      </c>
      <c r="F584" s="205"/>
      <c r="G584" s="205">
        <f>SUM(G583)*E584%</f>
        <v>1800</v>
      </c>
      <c r="H584" s="205"/>
      <c r="I584" s="205"/>
      <c r="J584" s="205"/>
      <c r="K584" s="205"/>
      <c r="L584" s="206"/>
    </row>
    <row r="585" spans="1:30">
      <c r="A585" s="200"/>
      <c r="B585" s="208"/>
      <c r="C585" s="227"/>
      <c r="D585" s="205"/>
      <c r="E585" s="231"/>
      <c r="F585" s="205"/>
      <c r="G585" s="205"/>
      <c r="H585" s="205"/>
      <c r="I585" s="205"/>
      <c r="J585" s="205"/>
      <c r="K585" s="205"/>
      <c r="L585" s="206"/>
    </row>
    <row r="586" spans="1:30" s="187" customFormat="1">
      <c r="A586" s="232" t="s">
        <v>965</v>
      </c>
      <c r="B586" s="233" t="s">
        <v>233</v>
      </c>
      <c r="C586" s="234" t="s">
        <v>234</v>
      </c>
      <c r="D586" s="235" t="s">
        <v>164</v>
      </c>
      <c r="E586" s="236">
        <v>1</v>
      </c>
      <c r="F586" s="235"/>
      <c r="G586" s="235">
        <f>SUM(G587:G590)</f>
        <v>2044.3500000000004</v>
      </c>
      <c r="H586" s="235"/>
      <c r="I586" s="235">
        <f>SUM(I587:I590)</f>
        <v>5944.6639999999998</v>
      </c>
      <c r="J586" s="235"/>
      <c r="K586" s="235">
        <f>I586+G586</f>
        <v>7989.0140000000001</v>
      </c>
      <c r="L586" s="237"/>
      <c r="M586" s="186"/>
      <c r="N586" s="186"/>
      <c r="O586" s="186"/>
      <c r="P586" s="186"/>
      <c r="Q586" s="186"/>
      <c r="R586" s="186"/>
      <c r="S586" s="186"/>
      <c r="T586" s="186"/>
      <c r="U586" s="186"/>
      <c r="V586" s="186"/>
      <c r="W586" s="186"/>
      <c r="X586" s="186"/>
      <c r="Y586" s="186"/>
      <c r="Z586" s="186"/>
      <c r="AA586" s="186"/>
      <c r="AB586" s="186"/>
      <c r="AC586" s="186"/>
      <c r="AD586" s="186"/>
    </row>
    <row r="587" spans="1:30">
      <c r="A587" s="200" t="s">
        <v>966</v>
      </c>
      <c r="B587" s="208" t="str">
        <f>VLOOKUP($A587,'5.전축_자재단가표'!$A$4:$P$156,2,FALSE)</f>
        <v>방수후렉쉬블</v>
      </c>
      <c r="C587" s="227" t="str">
        <f>VLOOKUP($A587,'5.전축_자재단가표'!$A$4:$P$156,3,FALSE)</f>
        <v>GW-16A</v>
      </c>
      <c r="D587" s="205" t="str">
        <f>VLOOKUP($A587,'5.전축_자재단가표'!$A$4:$P$156,4,FALSE)</f>
        <v>M</v>
      </c>
      <c r="E587" s="231">
        <v>1.1000000000000001</v>
      </c>
      <c r="F587" s="205">
        <f>VLOOKUP($A587,'5.전축_자재단가표'!$A$4:$P$156,6,FALSE)</f>
        <v>1770</v>
      </c>
      <c r="G587" s="205">
        <f>F587*E587</f>
        <v>1947.0000000000002</v>
      </c>
      <c r="H587" s="205"/>
      <c r="I587" s="205"/>
      <c r="J587" s="205"/>
      <c r="K587" s="205"/>
      <c r="L587" s="206"/>
    </row>
    <row r="588" spans="1:30">
      <c r="A588" s="200"/>
      <c r="B588" s="208" t="s">
        <v>597</v>
      </c>
      <c r="C588" s="227"/>
      <c r="D588" s="205" t="s">
        <v>598</v>
      </c>
      <c r="E588" s="231">
        <v>5</v>
      </c>
      <c r="F588" s="205"/>
      <c r="G588" s="205">
        <f>SUM(G587)*E588%</f>
        <v>97.350000000000023</v>
      </c>
      <c r="H588" s="205"/>
      <c r="I588" s="205"/>
      <c r="J588" s="205"/>
      <c r="K588" s="205"/>
      <c r="L588" s="206"/>
    </row>
    <row r="589" spans="1:30">
      <c r="A589" s="200" t="s">
        <v>822</v>
      </c>
      <c r="B589" s="208" t="s">
        <v>823</v>
      </c>
      <c r="C589" s="227" t="str">
        <f>VLOOKUP($A589,'5.전축_자재단가표'!$A$4:$P$156,2,FALSE)</f>
        <v>내선전공</v>
      </c>
      <c r="D589" s="205" t="s">
        <v>601</v>
      </c>
      <c r="E589" s="231">
        <v>4.3999999999999997E-2</v>
      </c>
      <c r="F589" s="205"/>
      <c r="G589" s="205"/>
      <c r="H589" s="205">
        <f>VLOOKUP($A589,'5.전축_자재단가표'!$A$4:$P$156,6,FALSE)</f>
        <v>135106</v>
      </c>
      <c r="I589" s="203">
        <f>H589*E589</f>
        <v>5944.6639999999998</v>
      </c>
      <c r="J589" s="205"/>
      <c r="K589" s="205"/>
      <c r="L589" s="206" t="s">
        <v>848</v>
      </c>
    </row>
    <row r="590" spans="1:30">
      <c r="A590" s="200"/>
      <c r="B590" s="208" t="s">
        <v>603</v>
      </c>
      <c r="C590" s="227"/>
      <c r="D590" s="205" t="s">
        <v>598</v>
      </c>
      <c r="E590" s="231">
        <v>3</v>
      </c>
      <c r="F590" s="205"/>
      <c r="G590" s="205"/>
      <c r="H590" s="205"/>
      <c r="I590" s="203">
        <f>SUM(I587:I588)*E590%</f>
        <v>0</v>
      </c>
      <c r="J590" s="205"/>
      <c r="K590" s="205"/>
      <c r="L590" s="206"/>
    </row>
    <row r="591" spans="1:30">
      <c r="A591" s="200"/>
      <c r="B591" s="208"/>
      <c r="C591" s="227"/>
      <c r="D591" s="205"/>
      <c r="E591" s="231"/>
      <c r="F591" s="205"/>
      <c r="G591" s="205"/>
      <c r="H591" s="205"/>
      <c r="I591" s="205"/>
      <c r="J591" s="205"/>
      <c r="K591" s="205"/>
      <c r="L591" s="206"/>
    </row>
    <row r="592" spans="1:30" s="187" customFormat="1">
      <c r="A592" s="232" t="s">
        <v>967</v>
      </c>
      <c r="B592" s="233" t="s">
        <v>233</v>
      </c>
      <c r="C592" s="234" t="s">
        <v>968</v>
      </c>
      <c r="D592" s="235" t="s">
        <v>164</v>
      </c>
      <c r="E592" s="236">
        <v>1</v>
      </c>
      <c r="F592" s="235"/>
      <c r="G592" s="235">
        <f>SUM(G593:G596)</f>
        <v>2656.5</v>
      </c>
      <c r="H592" s="235"/>
      <c r="I592" s="235">
        <f>SUM(I593:I596)</f>
        <v>7971.2539999999999</v>
      </c>
      <c r="J592" s="235"/>
      <c r="K592" s="235">
        <f>I592+G592</f>
        <v>10627.754000000001</v>
      </c>
      <c r="L592" s="237"/>
      <c r="M592" s="186"/>
      <c r="N592" s="186"/>
      <c r="O592" s="186"/>
      <c r="P592" s="186"/>
      <c r="Q592" s="186"/>
      <c r="R592" s="186"/>
      <c r="S592" s="186"/>
      <c r="T592" s="186"/>
      <c r="U592" s="186"/>
      <c r="V592" s="186"/>
      <c r="W592" s="186"/>
      <c r="X592" s="186"/>
      <c r="Y592" s="186"/>
      <c r="Z592" s="186"/>
      <c r="AA592" s="186"/>
      <c r="AB592" s="186"/>
      <c r="AC592" s="186"/>
      <c r="AD592" s="186"/>
    </row>
    <row r="593" spans="1:30">
      <c r="A593" s="200" t="s">
        <v>969</v>
      </c>
      <c r="B593" s="208" t="str">
        <f>VLOOKUP($A593,'5.전축_자재단가표'!$A$4:$P$156,2,FALSE)</f>
        <v>방수후렉쉬블</v>
      </c>
      <c r="C593" s="227" t="str">
        <f>VLOOKUP($A593,'5.전축_자재단가표'!$A$4:$P$156,3,FALSE)</f>
        <v>GW-22A</v>
      </c>
      <c r="D593" s="205" t="str">
        <f>VLOOKUP($A593,'5.전축_자재단가표'!$A$4:$P$156,4,FALSE)</f>
        <v>M</v>
      </c>
      <c r="E593" s="231">
        <v>1.1000000000000001</v>
      </c>
      <c r="F593" s="205">
        <f>VLOOKUP($A593,'5.전축_자재단가표'!$A$4:$P$156,6,FALSE)</f>
        <v>2300</v>
      </c>
      <c r="G593" s="205">
        <f>F593*E593</f>
        <v>2530</v>
      </c>
      <c r="H593" s="205"/>
      <c r="I593" s="205"/>
      <c r="J593" s="205"/>
      <c r="K593" s="205"/>
      <c r="L593" s="206"/>
    </row>
    <row r="594" spans="1:30">
      <c r="A594" s="200"/>
      <c r="B594" s="208" t="s">
        <v>597</v>
      </c>
      <c r="C594" s="227"/>
      <c r="D594" s="205" t="s">
        <v>598</v>
      </c>
      <c r="E594" s="231">
        <v>5</v>
      </c>
      <c r="F594" s="205"/>
      <c r="G594" s="205">
        <f>SUM(G593)*E594%</f>
        <v>126.5</v>
      </c>
      <c r="H594" s="205"/>
      <c r="I594" s="205"/>
      <c r="J594" s="205"/>
      <c r="K594" s="205"/>
      <c r="L594" s="206"/>
    </row>
    <row r="595" spans="1:30">
      <c r="A595" s="200" t="s">
        <v>822</v>
      </c>
      <c r="B595" s="208" t="s">
        <v>823</v>
      </c>
      <c r="C595" s="227" t="str">
        <f>VLOOKUP($A595,'5.전축_자재단가표'!$A$4:$P$156,2,FALSE)</f>
        <v>내선전공</v>
      </c>
      <c r="D595" s="205" t="s">
        <v>601</v>
      </c>
      <c r="E595" s="231">
        <v>5.8999999999999997E-2</v>
      </c>
      <c r="F595" s="205"/>
      <c r="G595" s="205"/>
      <c r="H595" s="205">
        <f>VLOOKUP($A595,'5.전축_자재단가표'!$A$4:$P$156,6,FALSE)</f>
        <v>135106</v>
      </c>
      <c r="I595" s="203">
        <f>H595*E595</f>
        <v>7971.2539999999999</v>
      </c>
      <c r="J595" s="205"/>
      <c r="K595" s="205"/>
      <c r="L595" s="206" t="s">
        <v>848</v>
      </c>
    </row>
    <row r="596" spans="1:30">
      <c r="A596" s="200"/>
      <c r="B596" s="208" t="s">
        <v>603</v>
      </c>
      <c r="C596" s="227"/>
      <c r="D596" s="205" t="s">
        <v>598</v>
      </c>
      <c r="E596" s="231">
        <v>3</v>
      </c>
      <c r="F596" s="205"/>
      <c r="G596" s="205"/>
      <c r="H596" s="205"/>
      <c r="I596" s="203">
        <f>SUM(I593:I594)*E596%</f>
        <v>0</v>
      </c>
      <c r="J596" s="205"/>
      <c r="K596" s="205"/>
      <c r="L596" s="206"/>
    </row>
    <row r="597" spans="1:30">
      <c r="A597" s="200"/>
      <c r="B597" s="208"/>
      <c r="C597" s="227"/>
      <c r="D597" s="205"/>
      <c r="E597" s="231"/>
      <c r="F597" s="205"/>
      <c r="G597" s="205"/>
      <c r="H597" s="205"/>
      <c r="I597" s="205"/>
      <c r="J597" s="205"/>
      <c r="K597" s="205"/>
      <c r="L597" s="206"/>
    </row>
    <row r="598" spans="1:30" s="187" customFormat="1">
      <c r="A598" s="232" t="s">
        <v>970</v>
      </c>
      <c r="B598" s="233" t="s">
        <v>236</v>
      </c>
      <c r="C598" s="234" t="s">
        <v>237</v>
      </c>
      <c r="D598" s="235" t="s">
        <v>164</v>
      </c>
      <c r="E598" s="236">
        <v>1</v>
      </c>
      <c r="F598" s="235"/>
      <c r="G598" s="235">
        <f>SUM(G599:G602)</f>
        <v>1120.3499999999999</v>
      </c>
      <c r="H598" s="235"/>
      <c r="I598" s="235">
        <f>SUM(I599:I602)</f>
        <v>5944.6639999999998</v>
      </c>
      <c r="J598" s="235"/>
      <c r="K598" s="235">
        <f>I598+G598</f>
        <v>7065.0139999999992</v>
      </c>
      <c r="L598" s="237"/>
      <c r="M598" s="186"/>
      <c r="N598" s="186"/>
      <c r="O598" s="186"/>
      <c r="P598" s="186"/>
      <c r="Q598" s="186"/>
      <c r="R598" s="186"/>
      <c r="S598" s="186"/>
      <c r="T598" s="186"/>
      <c r="U598" s="186"/>
      <c r="V598" s="186"/>
      <c r="W598" s="186"/>
      <c r="X598" s="186"/>
      <c r="Y598" s="186"/>
      <c r="Z598" s="186"/>
      <c r="AA598" s="186"/>
      <c r="AB598" s="186"/>
      <c r="AC598" s="186"/>
      <c r="AD598" s="186"/>
    </row>
    <row r="599" spans="1:30">
      <c r="A599" s="200" t="s">
        <v>971</v>
      </c>
      <c r="B599" s="208" t="str">
        <f>VLOOKUP($A599,'5.전축_자재단가표'!$A$4:$P$156,2,FALSE)</f>
        <v>고장력후렉쉬블</v>
      </c>
      <c r="C599" s="227" t="str">
        <f>VLOOKUP($A599,'5.전축_자재단가표'!$A$4:$P$156,3,FALSE)</f>
        <v>SF-16A</v>
      </c>
      <c r="D599" s="205" t="str">
        <f>VLOOKUP($A599,'5.전축_자재단가표'!$A$4:$P$156,4,FALSE)</f>
        <v>M</v>
      </c>
      <c r="E599" s="231">
        <v>1.1000000000000001</v>
      </c>
      <c r="F599" s="205">
        <f>VLOOKUP($A599,'5.전축_자재단가표'!$A$4:$P$156,6,FALSE)</f>
        <v>970</v>
      </c>
      <c r="G599" s="205">
        <f>F599*E599</f>
        <v>1067</v>
      </c>
      <c r="H599" s="205"/>
      <c r="I599" s="205"/>
      <c r="J599" s="205"/>
      <c r="K599" s="205"/>
      <c r="L599" s="206"/>
    </row>
    <row r="600" spans="1:30">
      <c r="A600" s="200"/>
      <c r="B600" s="208" t="s">
        <v>597</v>
      </c>
      <c r="C600" s="227"/>
      <c r="D600" s="205" t="s">
        <v>598</v>
      </c>
      <c r="E600" s="231">
        <v>5</v>
      </c>
      <c r="F600" s="205"/>
      <c r="G600" s="205">
        <f>SUM(G599)*E600%</f>
        <v>53.35</v>
      </c>
      <c r="H600" s="205"/>
      <c r="I600" s="205"/>
      <c r="J600" s="205"/>
      <c r="K600" s="205"/>
      <c r="L600" s="206"/>
    </row>
    <row r="601" spans="1:30">
      <c r="A601" s="200" t="s">
        <v>822</v>
      </c>
      <c r="B601" s="208" t="s">
        <v>823</v>
      </c>
      <c r="C601" s="227" t="str">
        <f>VLOOKUP($A601,'5.전축_자재단가표'!$A$4:$P$156,2,FALSE)</f>
        <v>내선전공</v>
      </c>
      <c r="D601" s="205" t="s">
        <v>601</v>
      </c>
      <c r="E601" s="231">
        <v>4.3999999999999997E-2</v>
      </c>
      <c r="F601" s="205"/>
      <c r="G601" s="205"/>
      <c r="H601" s="205">
        <f>VLOOKUP($A601,'5.전축_자재단가표'!$A$4:$P$156,6,FALSE)</f>
        <v>135106</v>
      </c>
      <c r="I601" s="203">
        <f>H601*E601</f>
        <v>5944.6639999999998</v>
      </c>
      <c r="J601" s="205"/>
      <c r="K601" s="205"/>
      <c r="L601" s="206" t="s">
        <v>848</v>
      </c>
    </row>
    <row r="602" spans="1:30">
      <c r="A602" s="200"/>
      <c r="B602" s="208" t="s">
        <v>603</v>
      </c>
      <c r="C602" s="227"/>
      <c r="D602" s="205" t="s">
        <v>598</v>
      </c>
      <c r="E602" s="231">
        <v>3</v>
      </c>
      <c r="F602" s="205"/>
      <c r="G602" s="205"/>
      <c r="H602" s="205"/>
      <c r="I602" s="203">
        <f>SUM(I599:I600)*E602%</f>
        <v>0</v>
      </c>
      <c r="J602" s="205"/>
      <c r="K602" s="205"/>
      <c r="L602" s="206"/>
    </row>
    <row r="603" spans="1:30">
      <c r="A603" s="200"/>
      <c r="B603" s="208"/>
      <c r="C603" s="227"/>
      <c r="D603" s="205"/>
      <c r="E603" s="231"/>
      <c r="F603" s="205"/>
      <c r="G603" s="205"/>
      <c r="H603" s="205"/>
      <c r="I603" s="205"/>
      <c r="J603" s="205"/>
      <c r="K603" s="205"/>
      <c r="L603" s="206"/>
    </row>
    <row r="604" spans="1:30" s="187" customFormat="1">
      <c r="A604" s="232" t="s">
        <v>972</v>
      </c>
      <c r="B604" s="233" t="s">
        <v>238</v>
      </c>
      <c r="C604" s="234" t="s">
        <v>239</v>
      </c>
      <c r="D604" s="235" t="s">
        <v>164</v>
      </c>
      <c r="E604" s="236">
        <v>1</v>
      </c>
      <c r="F604" s="235"/>
      <c r="G604" s="235">
        <f>SUM(G605:G608)</f>
        <v>202.12500000000003</v>
      </c>
      <c r="H604" s="235"/>
      <c r="I604" s="235">
        <f>SUM(I605:I608)</f>
        <v>1391.5917999999999</v>
      </c>
      <c r="J604" s="235"/>
      <c r="K604" s="235">
        <f>I604+G604</f>
        <v>1593.7167999999999</v>
      </c>
      <c r="L604" s="237"/>
      <c r="M604" s="186"/>
      <c r="N604" s="186"/>
      <c r="O604" s="186"/>
      <c r="P604" s="186"/>
      <c r="Q604" s="186"/>
      <c r="R604" s="186"/>
      <c r="S604" s="186"/>
      <c r="T604" s="186"/>
      <c r="U604" s="186"/>
      <c r="V604" s="186"/>
      <c r="W604" s="186"/>
      <c r="X604" s="186"/>
      <c r="Y604" s="186"/>
      <c r="Z604" s="186"/>
      <c r="AA604" s="186"/>
      <c r="AB604" s="186"/>
      <c r="AC604" s="186"/>
      <c r="AD604" s="186"/>
    </row>
    <row r="605" spans="1:30">
      <c r="A605" s="200" t="s">
        <v>973</v>
      </c>
      <c r="B605" s="208" t="str">
        <f>VLOOKUP($A605,'5.전축_자재단가표'!$A$4:$P$156,2,FALSE)</f>
        <v>전선</v>
      </c>
      <c r="C605" s="227" t="str">
        <f>VLOOKUP($A605,'5.전축_자재단가표'!$A$4:$P$156,3,FALSE)</f>
        <v>HIV 1.5 SQ</v>
      </c>
      <c r="D605" s="205" t="str">
        <f>VLOOKUP($A605,'5.전축_자재단가표'!$A$4:$P$156,4,FALSE)</f>
        <v>M</v>
      </c>
      <c r="E605" s="231">
        <v>1.1000000000000001</v>
      </c>
      <c r="F605" s="205">
        <f>VLOOKUP($A605,'5.전축_자재단가표'!$A$4:$P$156,6,FALSE)</f>
        <v>175</v>
      </c>
      <c r="G605" s="205">
        <f>F605*E605</f>
        <v>192.50000000000003</v>
      </c>
      <c r="H605" s="205"/>
      <c r="I605" s="205"/>
      <c r="J605" s="205"/>
      <c r="K605" s="205"/>
      <c r="L605" s="206"/>
    </row>
    <row r="606" spans="1:30">
      <c r="A606" s="200"/>
      <c r="B606" s="208" t="s">
        <v>597</v>
      </c>
      <c r="C606" s="227"/>
      <c r="D606" s="205" t="s">
        <v>598</v>
      </c>
      <c r="E606" s="231">
        <v>5</v>
      </c>
      <c r="F606" s="205"/>
      <c r="G606" s="205">
        <f>SUM(G605)*E606%</f>
        <v>9.6250000000000018</v>
      </c>
      <c r="H606" s="205"/>
      <c r="I606" s="205"/>
      <c r="J606" s="205"/>
      <c r="K606" s="205"/>
      <c r="L606" s="206"/>
    </row>
    <row r="607" spans="1:30">
      <c r="A607" s="200" t="s">
        <v>822</v>
      </c>
      <c r="B607" s="208" t="s">
        <v>823</v>
      </c>
      <c r="C607" s="227" t="str">
        <f>VLOOKUP($A607,'5.전축_자재단가표'!$A$4:$P$156,2,FALSE)</f>
        <v>내선전공</v>
      </c>
      <c r="D607" s="205" t="s">
        <v>601</v>
      </c>
      <c r="E607" s="231">
        <v>0.01</v>
      </c>
      <c r="F607" s="205"/>
      <c r="G607" s="205"/>
      <c r="H607" s="205">
        <f>VLOOKUP($A607,'5.전축_자재단가표'!$A$4:$P$156,6,FALSE)</f>
        <v>135106</v>
      </c>
      <c r="I607" s="203">
        <f>H607*E607</f>
        <v>1351.06</v>
      </c>
      <c r="J607" s="205"/>
      <c r="K607" s="205"/>
      <c r="L607" s="206" t="s">
        <v>860</v>
      </c>
    </row>
    <row r="608" spans="1:30">
      <c r="A608" s="200"/>
      <c r="B608" s="208" t="s">
        <v>603</v>
      </c>
      <c r="C608" s="227"/>
      <c r="D608" s="205" t="s">
        <v>598</v>
      </c>
      <c r="E608" s="231">
        <v>3</v>
      </c>
      <c r="F608" s="205"/>
      <c r="G608" s="205"/>
      <c r="H608" s="205"/>
      <c r="I608" s="203">
        <f>SUM(I605:I607)*E608%</f>
        <v>40.531799999999997</v>
      </c>
      <c r="J608" s="205"/>
      <c r="K608" s="205"/>
      <c r="L608" s="206"/>
    </row>
    <row r="609" spans="1:30">
      <c r="A609" s="200"/>
      <c r="B609" s="208"/>
      <c r="C609" s="227"/>
      <c r="D609" s="205"/>
      <c r="E609" s="231"/>
      <c r="F609" s="205"/>
      <c r="G609" s="205"/>
      <c r="H609" s="205"/>
      <c r="I609" s="205"/>
      <c r="J609" s="205"/>
      <c r="K609" s="205"/>
      <c r="L609" s="206"/>
    </row>
    <row r="610" spans="1:30" s="187" customFormat="1">
      <c r="A610" s="232" t="s">
        <v>974</v>
      </c>
      <c r="B610" s="233" t="s">
        <v>238</v>
      </c>
      <c r="C610" s="234" t="s">
        <v>975</v>
      </c>
      <c r="D610" s="235" t="s">
        <v>164</v>
      </c>
      <c r="E610" s="236">
        <v>1</v>
      </c>
      <c r="F610" s="235"/>
      <c r="G610" s="235">
        <f>SUM(G611:G614)</f>
        <v>332.64</v>
      </c>
      <c r="H610" s="235"/>
      <c r="I610" s="235">
        <f>SUM(I611:I614)</f>
        <v>1391.5917999999999</v>
      </c>
      <c r="J610" s="235"/>
      <c r="K610" s="235">
        <f>I610+G610</f>
        <v>1724.2318</v>
      </c>
      <c r="L610" s="237"/>
      <c r="M610" s="186"/>
      <c r="N610" s="186"/>
      <c r="O610" s="186"/>
      <c r="P610" s="186"/>
      <c r="Q610" s="186"/>
      <c r="R610" s="186"/>
      <c r="S610" s="186"/>
      <c r="T610" s="186"/>
      <c r="U610" s="186"/>
      <c r="V610" s="186"/>
      <c r="W610" s="186"/>
      <c r="X610" s="186"/>
      <c r="Y610" s="186"/>
      <c r="Z610" s="186"/>
      <c r="AA610" s="186"/>
      <c r="AB610" s="186"/>
      <c r="AC610" s="186"/>
      <c r="AD610" s="186"/>
    </row>
    <row r="611" spans="1:30">
      <c r="A611" s="200" t="s">
        <v>976</v>
      </c>
      <c r="B611" s="208" t="str">
        <f>VLOOKUP($A611,'5.전축_자재단가표'!$A$4:$P$156,2,FALSE)</f>
        <v>전선</v>
      </c>
      <c r="C611" s="227" t="str">
        <f>VLOOKUP($A611,'5.전축_자재단가표'!$A$4:$P$156,3,FALSE)</f>
        <v>HIV 2.5 SQ</v>
      </c>
      <c r="D611" s="205" t="str">
        <f>VLOOKUP($A611,'5.전축_자재단가표'!$A$4:$P$156,4,FALSE)</f>
        <v>M</v>
      </c>
      <c r="E611" s="231">
        <v>1.1000000000000001</v>
      </c>
      <c r="F611" s="205">
        <f>VLOOKUP($A611,'5.전축_자재단가표'!$A$4:$P$156,6,FALSE)</f>
        <v>288</v>
      </c>
      <c r="G611" s="205">
        <f>F611*E611</f>
        <v>316.8</v>
      </c>
      <c r="H611" s="205"/>
      <c r="I611" s="205"/>
      <c r="J611" s="205"/>
      <c r="K611" s="205"/>
      <c r="L611" s="206"/>
    </row>
    <row r="612" spans="1:30">
      <c r="A612" s="200"/>
      <c r="B612" s="208" t="s">
        <v>597</v>
      </c>
      <c r="C612" s="227"/>
      <c r="D612" s="205" t="s">
        <v>598</v>
      </c>
      <c r="E612" s="231">
        <v>5</v>
      </c>
      <c r="F612" s="205"/>
      <c r="G612" s="205">
        <f>SUM(G611)*E612%</f>
        <v>15.840000000000002</v>
      </c>
      <c r="H612" s="205"/>
      <c r="I612" s="205"/>
      <c r="J612" s="205"/>
      <c r="K612" s="205"/>
      <c r="L612" s="206"/>
    </row>
    <row r="613" spans="1:30">
      <c r="A613" s="200" t="s">
        <v>822</v>
      </c>
      <c r="B613" s="208" t="s">
        <v>823</v>
      </c>
      <c r="C613" s="227" t="str">
        <f>VLOOKUP($A613,'5.전축_자재단가표'!$A$4:$P$156,2,FALSE)</f>
        <v>내선전공</v>
      </c>
      <c r="D613" s="205" t="s">
        <v>601</v>
      </c>
      <c r="E613" s="231">
        <v>0.01</v>
      </c>
      <c r="F613" s="205"/>
      <c r="G613" s="205"/>
      <c r="H613" s="205">
        <f>VLOOKUP($A613,'5.전축_자재단가표'!$A$4:$P$156,6,FALSE)</f>
        <v>135106</v>
      </c>
      <c r="I613" s="203">
        <f>H613*E613</f>
        <v>1351.06</v>
      </c>
      <c r="J613" s="205"/>
      <c r="K613" s="205"/>
      <c r="L613" s="206" t="s">
        <v>860</v>
      </c>
    </row>
    <row r="614" spans="1:30">
      <c r="A614" s="200"/>
      <c r="B614" s="208" t="s">
        <v>603</v>
      </c>
      <c r="C614" s="227"/>
      <c r="D614" s="205" t="s">
        <v>598</v>
      </c>
      <c r="E614" s="231">
        <v>3</v>
      </c>
      <c r="F614" s="205"/>
      <c r="G614" s="205"/>
      <c r="H614" s="205"/>
      <c r="I614" s="203">
        <f>SUM(I611:I613)*E614%</f>
        <v>40.531799999999997</v>
      </c>
      <c r="J614" s="205"/>
      <c r="K614" s="205"/>
      <c r="L614" s="206"/>
    </row>
    <row r="615" spans="1:30">
      <c r="A615" s="200"/>
      <c r="B615" s="208"/>
      <c r="C615" s="227"/>
      <c r="D615" s="205"/>
      <c r="E615" s="231"/>
      <c r="F615" s="205"/>
      <c r="G615" s="205"/>
      <c r="H615" s="205"/>
      <c r="I615" s="205"/>
      <c r="J615" s="205"/>
      <c r="K615" s="205"/>
      <c r="L615" s="206"/>
    </row>
    <row r="616" spans="1:30" s="187" customFormat="1">
      <c r="A616" s="232" t="s">
        <v>977</v>
      </c>
      <c r="B616" s="233" t="s">
        <v>241</v>
      </c>
      <c r="C616" s="234" t="s">
        <v>242</v>
      </c>
      <c r="D616" s="235" t="s">
        <v>159</v>
      </c>
      <c r="E616" s="236">
        <v>1</v>
      </c>
      <c r="F616" s="235"/>
      <c r="G616" s="235">
        <f>SUM(G617:G620)</f>
        <v>57750</v>
      </c>
      <c r="H616" s="235"/>
      <c r="I616" s="235">
        <f>SUM(I617:I620)</f>
        <v>44275.621200000001</v>
      </c>
      <c r="J616" s="235"/>
      <c r="K616" s="235">
        <f>I616+G616</f>
        <v>102025.62119999999</v>
      </c>
      <c r="L616" s="237"/>
      <c r="M616" s="186"/>
      <c r="N616" s="186"/>
      <c r="O616" s="186"/>
      <c r="P616" s="186"/>
      <c r="Q616" s="186"/>
      <c r="R616" s="186"/>
      <c r="S616" s="186"/>
      <c r="T616" s="186"/>
      <c r="U616" s="186"/>
      <c r="V616" s="186"/>
      <c r="W616" s="186"/>
      <c r="X616" s="186"/>
      <c r="Y616" s="186"/>
      <c r="Z616" s="186"/>
      <c r="AA616" s="186"/>
      <c r="AB616" s="186"/>
      <c r="AC616" s="186"/>
      <c r="AD616" s="186"/>
    </row>
    <row r="617" spans="1:30">
      <c r="A617" s="200" t="s">
        <v>978</v>
      </c>
      <c r="B617" s="208" t="str">
        <f>VLOOKUP($A617,'5.전축_자재단가표'!$A$4:$P$156,2,FALSE)</f>
        <v>가스수동조작함</v>
      </c>
      <c r="C617" s="227" t="str">
        <f>VLOOKUP($A617,'5.전축_자재단가표'!$A$4:$P$156,3,FALSE)</f>
        <v>DC-24V</v>
      </c>
      <c r="D617" s="205" t="str">
        <f>VLOOKUP($A617,'5.전축_자재단가표'!$A$4:$P$156,4,FALSE)</f>
        <v>EA</v>
      </c>
      <c r="E617" s="231">
        <v>1</v>
      </c>
      <c r="F617" s="205">
        <f>VLOOKUP($A617,'5.전축_자재단가표'!$A$4:$P$156,6,FALSE)</f>
        <v>55000</v>
      </c>
      <c r="G617" s="205">
        <f>F617*E617</f>
        <v>55000</v>
      </c>
      <c r="H617" s="205"/>
      <c r="I617" s="205"/>
      <c r="J617" s="205"/>
      <c r="K617" s="205"/>
      <c r="L617" s="206"/>
    </row>
    <row r="618" spans="1:30">
      <c r="A618" s="200"/>
      <c r="B618" s="208" t="s">
        <v>597</v>
      </c>
      <c r="C618" s="227"/>
      <c r="D618" s="205" t="s">
        <v>598</v>
      </c>
      <c r="E618" s="231">
        <v>5</v>
      </c>
      <c r="F618" s="205"/>
      <c r="G618" s="205">
        <f>SUM(G617)*E618%</f>
        <v>2750</v>
      </c>
      <c r="H618" s="205"/>
      <c r="I618" s="205"/>
      <c r="J618" s="205"/>
      <c r="K618" s="205"/>
      <c r="L618" s="206"/>
    </row>
    <row r="619" spans="1:30">
      <c r="A619" s="200" t="s">
        <v>894</v>
      </c>
      <c r="B619" s="208" t="s">
        <v>823</v>
      </c>
      <c r="C619" s="227" t="str">
        <f>VLOOKUP($A619,'5.전축_자재단가표'!$A$4:$P$156,2,FALSE)</f>
        <v>배관공</v>
      </c>
      <c r="D619" s="205" t="s">
        <v>601</v>
      </c>
      <c r="E619" s="231">
        <v>0.41</v>
      </c>
      <c r="F619" s="205"/>
      <c r="G619" s="205"/>
      <c r="H619" s="205">
        <f>VLOOKUP($A619,'5.전축_자재단가표'!$A$4:$P$156,6,FALSE)</f>
        <v>104844</v>
      </c>
      <c r="I619" s="203">
        <f>H619*E619</f>
        <v>42986.04</v>
      </c>
      <c r="J619" s="205"/>
      <c r="K619" s="205"/>
      <c r="L619" s="206" t="s">
        <v>956</v>
      </c>
    </row>
    <row r="620" spans="1:30">
      <c r="A620" s="200"/>
      <c r="B620" s="208" t="s">
        <v>603</v>
      </c>
      <c r="C620" s="227"/>
      <c r="D620" s="205" t="s">
        <v>598</v>
      </c>
      <c r="E620" s="231">
        <v>3</v>
      </c>
      <c r="F620" s="205"/>
      <c r="G620" s="205"/>
      <c r="H620" s="205"/>
      <c r="I620" s="203">
        <f>SUM(I617:I619)*E620%</f>
        <v>1289.5812000000001</v>
      </c>
      <c r="J620" s="205"/>
      <c r="K620" s="205"/>
      <c r="L620" s="206"/>
    </row>
    <row r="621" spans="1:30">
      <c r="A621" s="200"/>
      <c r="B621" s="208"/>
      <c r="C621" s="227"/>
      <c r="D621" s="205"/>
      <c r="E621" s="231"/>
      <c r="F621" s="205"/>
      <c r="G621" s="205"/>
      <c r="H621" s="205"/>
      <c r="I621" s="205"/>
      <c r="J621" s="205"/>
      <c r="K621" s="205"/>
      <c r="L621" s="206"/>
    </row>
    <row r="622" spans="1:30" s="187" customFormat="1">
      <c r="A622" s="232" t="s">
        <v>979</v>
      </c>
      <c r="B622" s="233" t="s">
        <v>980</v>
      </c>
      <c r="C622" s="234" t="s">
        <v>242</v>
      </c>
      <c r="D622" s="235" t="s">
        <v>159</v>
      </c>
      <c r="E622" s="236">
        <v>1</v>
      </c>
      <c r="F622" s="235"/>
      <c r="G622" s="235">
        <f>SUM(G623:G626)</f>
        <v>36750</v>
      </c>
      <c r="H622" s="235"/>
      <c r="I622" s="235">
        <f>SUM(I623:I626)</f>
        <v>44275.621200000001</v>
      </c>
      <c r="J622" s="235"/>
      <c r="K622" s="235">
        <f>I622+G622</f>
        <v>81025.621199999994</v>
      </c>
      <c r="L622" s="237"/>
      <c r="M622" s="186"/>
      <c r="N622" s="186"/>
      <c r="O622" s="186"/>
      <c r="P622" s="186"/>
      <c r="Q622" s="186"/>
      <c r="R622" s="186"/>
      <c r="S622" s="186"/>
      <c r="T622" s="186"/>
      <c r="U622" s="186"/>
      <c r="V622" s="186"/>
      <c r="W622" s="186"/>
      <c r="X622" s="186"/>
      <c r="Y622" s="186"/>
      <c r="Z622" s="186"/>
      <c r="AA622" s="186"/>
      <c r="AB622" s="186"/>
      <c r="AC622" s="186"/>
      <c r="AD622" s="186"/>
    </row>
    <row r="623" spans="1:30">
      <c r="A623" s="200" t="s">
        <v>981</v>
      </c>
      <c r="B623" s="208" t="str">
        <f>VLOOKUP($A623,'5.전축_자재단가표'!$A$4:$P$156,2,FALSE)</f>
        <v>가스방출표시등</v>
      </c>
      <c r="C623" s="227" t="str">
        <f>VLOOKUP($A623,'5.전축_자재단가표'!$A$4:$P$156,3,FALSE)</f>
        <v>DC-24V</v>
      </c>
      <c r="D623" s="205" t="str">
        <f>VLOOKUP($A623,'5.전축_자재단가표'!$A$4:$P$156,4,FALSE)</f>
        <v>EA</v>
      </c>
      <c r="E623" s="231">
        <v>1</v>
      </c>
      <c r="F623" s="205">
        <f>VLOOKUP($A623,'5.전축_자재단가표'!$A$4:$P$156,6,FALSE)</f>
        <v>35000</v>
      </c>
      <c r="G623" s="205">
        <f>F623*E623</f>
        <v>35000</v>
      </c>
      <c r="H623" s="205"/>
      <c r="I623" s="205"/>
      <c r="J623" s="205"/>
      <c r="K623" s="205"/>
      <c r="L623" s="206"/>
    </row>
    <row r="624" spans="1:30">
      <c r="A624" s="200"/>
      <c r="B624" s="208" t="s">
        <v>597</v>
      </c>
      <c r="C624" s="227"/>
      <c r="D624" s="205" t="s">
        <v>598</v>
      </c>
      <c r="E624" s="231">
        <v>5</v>
      </c>
      <c r="F624" s="205"/>
      <c r="G624" s="205">
        <f>SUM(G623)*E624%</f>
        <v>1750</v>
      </c>
      <c r="H624" s="205"/>
      <c r="I624" s="205"/>
      <c r="J624" s="205"/>
      <c r="K624" s="205"/>
      <c r="L624" s="206"/>
    </row>
    <row r="625" spans="1:30">
      <c r="A625" s="200" t="s">
        <v>894</v>
      </c>
      <c r="B625" s="208" t="s">
        <v>823</v>
      </c>
      <c r="C625" s="227" t="str">
        <f>VLOOKUP($A625,'5.전축_자재단가표'!$A$4:$P$156,2,FALSE)</f>
        <v>배관공</v>
      </c>
      <c r="D625" s="205" t="s">
        <v>601</v>
      </c>
      <c r="E625" s="231">
        <v>0.41</v>
      </c>
      <c r="F625" s="205"/>
      <c r="G625" s="205"/>
      <c r="H625" s="205">
        <f>VLOOKUP($A625,'5.전축_자재단가표'!$A$4:$P$156,6,FALSE)</f>
        <v>104844</v>
      </c>
      <c r="I625" s="203">
        <f>H625*E625</f>
        <v>42986.04</v>
      </c>
      <c r="J625" s="205"/>
      <c r="K625" s="205"/>
      <c r="L625" s="206" t="s">
        <v>956</v>
      </c>
    </row>
    <row r="626" spans="1:30">
      <c r="A626" s="200"/>
      <c r="B626" s="208" t="s">
        <v>603</v>
      </c>
      <c r="C626" s="227"/>
      <c r="D626" s="205" t="s">
        <v>598</v>
      </c>
      <c r="E626" s="231">
        <v>3</v>
      </c>
      <c r="F626" s="205"/>
      <c r="G626" s="205"/>
      <c r="H626" s="205"/>
      <c r="I626" s="203">
        <f>SUM(I623:I625)*E626%</f>
        <v>1289.5812000000001</v>
      </c>
      <c r="J626" s="205"/>
      <c r="K626" s="205"/>
      <c r="L626" s="206"/>
    </row>
    <row r="627" spans="1:30">
      <c r="A627" s="200"/>
      <c r="B627" s="208"/>
      <c r="C627" s="227"/>
      <c r="D627" s="205"/>
      <c r="E627" s="231"/>
      <c r="F627" s="205"/>
      <c r="G627" s="205"/>
      <c r="H627" s="205"/>
      <c r="I627" s="205"/>
      <c r="J627" s="205"/>
      <c r="K627" s="205"/>
      <c r="L627" s="206"/>
    </row>
    <row r="628" spans="1:30" s="187" customFormat="1">
      <c r="A628" s="232" t="s">
        <v>982</v>
      </c>
      <c r="B628" s="233" t="s">
        <v>244</v>
      </c>
      <c r="C628" s="234" t="s">
        <v>242</v>
      </c>
      <c r="D628" s="235" t="s">
        <v>159</v>
      </c>
      <c r="E628" s="236">
        <v>1</v>
      </c>
      <c r="F628" s="235"/>
      <c r="G628" s="235">
        <f>SUM(G629:G632)</f>
        <v>31500</v>
      </c>
      <c r="H628" s="235"/>
      <c r="I628" s="235">
        <f>SUM(I629:I632)</f>
        <v>33476.689200000001</v>
      </c>
      <c r="J628" s="235"/>
      <c r="K628" s="235">
        <f>I628+G628</f>
        <v>64976.689200000001</v>
      </c>
      <c r="L628" s="237"/>
      <c r="M628" s="186"/>
      <c r="N628" s="186"/>
      <c r="O628" s="186"/>
      <c r="P628" s="186"/>
      <c r="Q628" s="186"/>
      <c r="R628" s="186"/>
      <c r="S628" s="186"/>
      <c r="T628" s="186"/>
      <c r="U628" s="186"/>
      <c r="V628" s="186"/>
      <c r="W628" s="186"/>
      <c r="X628" s="186"/>
      <c r="Y628" s="186"/>
      <c r="Z628" s="186"/>
      <c r="AA628" s="186"/>
      <c r="AB628" s="186"/>
      <c r="AC628" s="186"/>
      <c r="AD628" s="186"/>
    </row>
    <row r="629" spans="1:30">
      <c r="A629" s="200" t="s">
        <v>983</v>
      </c>
      <c r="B629" s="208" t="str">
        <f>VLOOKUP($A629,'5.전축_자재단가표'!$A$4:$P$156,2,FALSE)</f>
        <v>전자싸이렌</v>
      </c>
      <c r="C629" s="227" t="str">
        <f>VLOOKUP($A629,'5.전축_자재단가표'!$A$4:$P$156,3,FALSE)</f>
        <v>DC-24V</v>
      </c>
      <c r="D629" s="205" t="str">
        <f>VLOOKUP($A629,'5.전축_자재단가표'!$A$4:$P$156,4,FALSE)</f>
        <v>EA</v>
      </c>
      <c r="E629" s="231">
        <v>1</v>
      </c>
      <c r="F629" s="205">
        <f>VLOOKUP($A629,'5.전축_자재단가표'!$A$4:$P$156,6,FALSE)</f>
        <v>30000</v>
      </c>
      <c r="G629" s="205">
        <f>F629*E629</f>
        <v>30000</v>
      </c>
      <c r="H629" s="205"/>
      <c r="I629" s="205"/>
      <c r="J629" s="205"/>
      <c r="K629" s="205"/>
      <c r="L629" s="206"/>
    </row>
    <row r="630" spans="1:30">
      <c r="A630" s="200"/>
      <c r="B630" s="208" t="s">
        <v>597</v>
      </c>
      <c r="C630" s="227"/>
      <c r="D630" s="205" t="s">
        <v>598</v>
      </c>
      <c r="E630" s="231">
        <v>5</v>
      </c>
      <c r="F630" s="205"/>
      <c r="G630" s="205">
        <f>SUM(G629)*E630%</f>
        <v>1500</v>
      </c>
      <c r="H630" s="205"/>
      <c r="I630" s="205"/>
      <c r="J630" s="205"/>
      <c r="K630" s="205"/>
      <c r="L630" s="206"/>
    </row>
    <row r="631" spans="1:30">
      <c r="A631" s="200" t="s">
        <v>894</v>
      </c>
      <c r="B631" s="208" t="s">
        <v>823</v>
      </c>
      <c r="C631" s="227" t="str">
        <f>VLOOKUP($A631,'5.전축_자재단가표'!$A$4:$P$156,2,FALSE)</f>
        <v>배관공</v>
      </c>
      <c r="D631" s="205" t="s">
        <v>601</v>
      </c>
      <c r="E631" s="231">
        <v>0.31</v>
      </c>
      <c r="F631" s="205"/>
      <c r="G631" s="205"/>
      <c r="H631" s="205">
        <f>VLOOKUP($A631,'5.전축_자재단가표'!$A$4:$P$156,6,FALSE)</f>
        <v>104844</v>
      </c>
      <c r="I631" s="203">
        <f>H631*E631</f>
        <v>32501.64</v>
      </c>
      <c r="J631" s="205"/>
      <c r="K631" s="205"/>
      <c r="L631" s="206" t="s">
        <v>956</v>
      </c>
    </row>
    <row r="632" spans="1:30">
      <c r="A632" s="200"/>
      <c r="B632" s="208" t="s">
        <v>603</v>
      </c>
      <c r="C632" s="227"/>
      <c r="D632" s="205" t="s">
        <v>598</v>
      </c>
      <c r="E632" s="231">
        <v>3</v>
      </c>
      <c r="F632" s="205"/>
      <c r="G632" s="205"/>
      <c r="H632" s="205"/>
      <c r="I632" s="203">
        <f>SUM(I629:I631)*E632%</f>
        <v>975.04919999999993</v>
      </c>
      <c r="J632" s="205"/>
      <c r="K632" s="205"/>
      <c r="L632" s="206"/>
    </row>
    <row r="633" spans="1:30">
      <c r="A633" s="200"/>
      <c r="B633" s="208"/>
      <c r="C633" s="227"/>
      <c r="D633" s="205"/>
      <c r="E633" s="231"/>
      <c r="F633" s="205"/>
      <c r="G633" s="205"/>
      <c r="H633" s="205"/>
      <c r="I633" s="205"/>
      <c r="J633" s="205"/>
      <c r="K633" s="205"/>
      <c r="L633" s="206"/>
    </row>
    <row r="634" spans="1:30" s="187" customFormat="1">
      <c r="A634" s="232" t="s">
        <v>984</v>
      </c>
      <c r="B634" s="233" t="s">
        <v>245</v>
      </c>
      <c r="C634" s="234" t="s">
        <v>246</v>
      </c>
      <c r="D634" s="235" t="s">
        <v>159</v>
      </c>
      <c r="E634" s="236">
        <v>1</v>
      </c>
      <c r="F634" s="235"/>
      <c r="G634" s="235">
        <f>SUM(G635:G638)</f>
        <v>5250</v>
      </c>
      <c r="H634" s="235"/>
      <c r="I634" s="235">
        <f>SUM(I635:I638)</f>
        <v>18090.6934</v>
      </c>
      <c r="J634" s="235"/>
      <c r="K634" s="235">
        <f>I634+G634</f>
        <v>23340.6934</v>
      </c>
      <c r="L634" s="237"/>
      <c r="M634" s="186"/>
      <c r="N634" s="186"/>
      <c r="O634" s="186"/>
      <c r="P634" s="186"/>
      <c r="Q634" s="186"/>
      <c r="R634" s="186"/>
      <c r="S634" s="186"/>
      <c r="T634" s="186"/>
      <c r="U634" s="186"/>
      <c r="V634" s="186"/>
      <c r="W634" s="186"/>
      <c r="X634" s="186"/>
      <c r="Y634" s="186"/>
      <c r="Z634" s="186"/>
      <c r="AA634" s="186"/>
      <c r="AB634" s="186"/>
      <c r="AC634" s="186"/>
      <c r="AD634" s="186"/>
    </row>
    <row r="635" spans="1:30">
      <c r="A635" s="200" t="s">
        <v>985</v>
      </c>
      <c r="B635" s="208" t="str">
        <f>VLOOKUP($A635,'5.전축_자재단가표'!$A$4:$P$156,2,FALSE)</f>
        <v>차동식감지기</v>
      </c>
      <c r="C635" s="227" t="str">
        <f>VLOOKUP($A635,'5.전축_자재단가표'!$A$4:$P$156,3,FALSE)</f>
        <v>스포트형</v>
      </c>
      <c r="D635" s="205" t="str">
        <f>VLOOKUP($A635,'5.전축_자재단가표'!$A$4:$P$156,4,FALSE)</f>
        <v>EA</v>
      </c>
      <c r="E635" s="231">
        <v>1</v>
      </c>
      <c r="F635" s="205">
        <f>VLOOKUP($A635,'5.전축_자재단가표'!$A$4:$P$156,6,FALSE)</f>
        <v>5000</v>
      </c>
      <c r="G635" s="205">
        <f>F635*E635</f>
        <v>5000</v>
      </c>
      <c r="H635" s="205"/>
      <c r="I635" s="205"/>
      <c r="J635" s="205"/>
      <c r="K635" s="205"/>
      <c r="L635" s="206"/>
    </row>
    <row r="636" spans="1:30">
      <c r="A636" s="200"/>
      <c r="B636" s="208" t="s">
        <v>597</v>
      </c>
      <c r="C636" s="227"/>
      <c r="D636" s="205" t="s">
        <v>598</v>
      </c>
      <c r="E636" s="231">
        <v>5</v>
      </c>
      <c r="F636" s="205"/>
      <c r="G636" s="205">
        <f>SUM(G635)*E636%</f>
        <v>250</v>
      </c>
      <c r="H636" s="205"/>
      <c r="I636" s="205"/>
      <c r="J636" s="205"/>
      <c r="K636" s="205"/>
      <c r="L636" s="206"/>
    </row>
    <row r="637" spans="1:30">
      <c r="A637" s="200" t="s">
        <v>822</v>
      </c>
      <c r="B637" s="208" t="s">
        <v>823</v>
      </c>
      <c r="C637" s="227" t="str">
        <f>VLOOKUP($A637,'5.전축_자재단가표'!$A$4:$P$156,2,FALSE)</f>
        <v>내선전공</v>
      </c>
      <c r="D637" s="205" t="s">
        <v>601</v>
      </c>
      <c r="E637" s="231">
        <v>0.13</v>
      </c>
      <c r="F637" s="205"/>
      <c r="G637" s="205"/>
      <c r="H637" s="205">
        <f>VLOOKUP($A637,'5.전축_자재단가표'!$A$4:$P$156,6,FALSE)</f>
        <v>135106</v>
      </c>
      <c r="I637" s="203">
        <f>H637*E637</f>
        <v>17563.78</v>
      </c>
      <c r="J637" s="205"/>
      <c r="K637" s="205"/>
      <c r="L637" s="206" t="s">
        <v>986</v>
      </c>
    </row>
    <row r="638" spans="1:30">
      <c r="A638" s="200"/>
      <c r="B638" s="208" t="s">
        <v>603</v>
      </c>
      <c r="C638" s="227"/>
      <c r="D638" s="205" t="s">
        <v>598</v>
      </c>
      <c r="E638" s="231">
        <v>3</v>
      </c>
      <c r="F638" s="205"/>
      <c r="G638" s="205"/>
      <c r="H638" s="205"/>
      <c r="I638" s="203">
        <f>SUM(I635:I637)*E638%</f>
        <v>526.91339999999991</v>
      </c>
      <c r="J638" s="205"/>
      <c r="K638" s="205"/>
      <c r="L638" s="206"/>
    </row>
    <row r="639" spans="1:30">
      <c r="A639" s="200"/>
      <c r="B639" s="208"/>
      <c r="C639" s="227"/>
      <c r="D639" s="205"/>
      <c r="E639" s="231"/>
      <c r="F639" s="205"/>
      <c r="G639" s="205"/>
      <c r="H639" s="205"/>
      <c r="I639" s="205"/>
      <c r="J639" s="205"/>
      <c r="K639" s="205"/>
      <c r="L639" s="206"/>
    </row>
    <row r="640" spans="1:30" s="187" customFormat="1">
      <c r="A640" s="232" t="s">
        <v>987</v>
      </c>
      <c r="B640" s="233" t="s">
        <v>247</v>
      </c>
      <c r="C640" s="234" t="s">
        <v>248</v>
      </c>
      <c r="D640" s="235" t="s">
        <v>159</v>
      </c>
      <c r="E640" s="236">
        <v>1</v>
      </c>
      <c r="F640" s="235"/>
      <c r="G640" s="235">
        <f>SUM(G641:G644)</f>
        <v>31500</v>
      </c>
      <c r="H640" s="235"/>
      <c r="I640" s="235">
        <f>SUM(I641:I644)</f>
        <v>18090.6934</v>
      </c>
      <c r="J640" s="235"/>
      <c r="K640" s="235">
        <f>I640+G640</f>
        <v>49590.693400000004</v>
      </c>
      <c r="L640" s="237"/>
      <c r="M640" s="186"/>
      <c r="N640" s="186"/>
      <c r="O640" s="186"/>
      <c r="P640" s="186"/>
      <c r="Q640" s="186"/>
      <c r="R640" s="186"/>
      <c r="S640" s="186"/>
      <c r="T640" s="186"/>
      <c r="U640" s="186"/>
      <c r="V640" s="186"/>
      <c r="W640" s="186"/>
      <c r="X640" s="186"/>
      <c r="Y640" s="186"/>
      <c r="Z640" s="186"/>
      <c r="AA640" s="186"/>
      <c r="AB640" s="186"/>
      <c r="AC640" s="186"/>
      <c r="AD640" s="186"/>
    </row>
    <row r="641" spans="1:30">
      <c r="A641" s="200" t="s">
        <v>988</v>
      </c>
      <c r="B641" s="208" t="str">
        <f>VLOOKUP($A641,'5.전축_자재단가표'!$A$4:$P$156,2,FALSE)</f>
        <v>연기식감지기</v>
      </c>
      <c r="C641" s="227" t="str">
        <f>VLOOKUP($A641,'5.전축_자재단가표'!$A$4:$P$156,3,FALSE)</f>
        <v>광전식</v>
      </c>
      <c r="D641" s="205" t="str">
        <f>VLOOKUP($A641,'5.전축_자재단가표'!$A$4:$P$156,4,FALSE)</f>
        <v>EA</v>
      </c>
      <c r="E641" s="231">
        <v>1</v>
      </c>
      <c r="F641" s="205">
        <f>VLOOKUP($A641,'5.전축_자재단가표'!$A$4:$P$156,6,FALSE)</f>
        <v>30000</v>
      </c>
      <c r="G641" s="205">
        <f>F641*E641</f>
        <v>30000</v>
      </c>
      <c r="H641" s="205"/>
      <c r="I641" s="205"/>
      <c r="J641" s="205"/>
      <c r="K641" s="205"/>
      <c r="L641" s="206"/>
    </row>
    <row r="642" spans="1:30">
      <c r="A642" s="200"/>
      <c r="B642" s="208" t="s">
        <v>597</v>
      </c>
      <c r="C642" s="227"/>
      <c r="D642" s="205" t="s">
        <v>598</v>
      </c>
      <c r="E642" s="231">
        <v>5</v>
      </c>
      <c r="F642" s="205"/>
      <c r="G642" s="205">
        <f>SUM(G641)*E642%</f>
        <v>1500</v>
      </c>
      <c r="H642" s="205"/>
      <c r="I642" s="205"/>
      <c r="J642" s="205"/>
      <c r="K642" s="205"/>
      <c r="L642" s="206"/>
    </row>
    <row r="643" spans="1:30">
      <c r="A643" s="200" t="s">
        <v>822</v>
      </c>
      <c r="B643" s="208" t="s">
        <v>823</v>
      </c>
      <c r="C643" s="227" t="str">
        <f>VLOOKUP($A643,'5.전축_자재단가표'!$A$4:$P$156,2,FALSE)</f>
        <v>내선전공</v>
      </c>
      <c r="D643" s="205" t="s">
        <v>601</v>
      </c>
      <c r="E643" s="231">
        <v>0.13</v>
      </c>
      <c r="F643" s="205"/>
      <c r="G643" s="205"/>
      <c r="H643" s="205">
        <f>VLOOKUP($A643,'5.전축_자재단가표'!$A$4:$P$156,6,FALSE)</f>
        <v>135106</v>
      </c>
      <c r="I643" s="203">
        <f>H643*E643</f>
        <v>17563.78</v>
      </c>
      <c r="J643" s="205"/>
      <c r="K643" s="205"/>
      <c r="L643" s="206" t="s">
        <v>986</v>
      </c>
    </row>
    <row r="644" spans="1:30">
      <c r="A644" s="200"/>
      <c r="B644" s="208" t="s">
        <v>603</v>
      </c>
      <c r="C644" s="227"/>
      <c r="D644" s="205" t="s">
        <v>598</v>
      </c>
      <c r="E644" s="231">
        <v>3</v>
      </c>
      <c r="F644" s="205"/>
      <c r="G644" s="205"/>
      <c r="H644" s="205"/>
      <c r="I644" s="203">
        <f>SUM(I641:I643)*E644%</f>
        <v>526.91339999999991</v>
      </c>
      <c r="J644" s="205"/>
      <c r="K644" s="205"/>
      <c r="L644" s="206"/>
    </row>
    <row r="645" spans="1:30">
      <c r="A645" s="200"/>
      <c r="B645" s="208"/>
      <c r="C645" s="227"/>
      <c r="D645" s="205"/>
      <c r="E645" s="231"/>
      <c r="F645" s="205"/>
      <c r="G645" s="205"/>
      <c r="H645" s="205"/>
      <c r="I645" s="205"/>
      <c r="J645" s="205"/>
      <c r="K645" s="205"/>
      <c r="L645" s="206"/>
    </row>
    <row r="646" spans="1:30" s="187" customFormat="1">
      <c r="A646" s="232" t="s">
        <v>989</v>
      </c>
      <c r="B646" s="233" t="s">
        <v>249</v>
      </c>
      <c r="C646" s="234" t="s">
        <v>250</v>
      </c>
      <c r="D646" s="235" t="s">
        <v>159</v>
      </c>
      <c r="E646" s="236">
        <v>1</v>
      </c>
      <c r="F646" s="235"/>
      <c r="G646" s="235">
        <f>SUM(G647:G650)</f>
        <v>168000</v>
      </c>
      <c r="H646" s="235"/>
      <c r="I646" s="235">
        <f>SUM(I647:I650)</f>
        <v>27831.835999999999</v>
      </c>
      <c r="J646" s="235"/>
      <c r="K646" s="235">
        <f>I646+G646</f>
        <v>195831.83600000001</v>
      </c>
      <c r="L646" s="237"/>
      <c r="M646" s="186"/>
      <c r="N646" s="186"/>
      <c r="O646" s="186"/>
      <c r="P646" s="186"/>
      <c r="Q646" s="186"/>
      <c r="R646" s="186"/>
      <c r="S646" s="186"/>
      <c r="T646" s="186"/>
      <c r="U646" s="186"/>
      <c r="V646" s="186"/>
      <c r="W646" s="186"/>
      <c r="X646" s="186"/>
      <c r="Y646" s="186"/>
      <c r="Z646" s="186"/>
      <c r="AA646" s="186"/>
      <c r="AB646" s="186"/>
      <c r="AC646" s="186"/>
      <c r="AD646" s="186"/>
    </row>
    <row r="647" spans="1:30">
      <c r="A647" s="200" t="s">
        <v>990</v>
      </c>
      <c r="B647" s="208" t="str">
        <f>VLOOKUP($A647,'5.전축_자재단가표'!$A$4:$P$156,2,FALSE)</f>
        <v>피난구유도등</v>
      </c>
      <c r="C647" s="227" t="str">
        <f>VLOOKUP($A647,'5.전축_자재단가표'!$A$4:$P$156,3,FALSE)</f>
        <v>중형 단면 60분용</v>
      </c>
      <c r="D647" s="205" t="str">
        <f>VLOOKUP($A647,'5.전축_자재단가표'!$A$4:$P$156,4,FALSE)</f>
        <v>EA</v>
      </c>
      <c r="E647" s="231">
        <v>1</v>
      </c>
      <c r="F647" s="205">
        <f>VLOOKUP($A647,'5.전축_자재단가표'!$A$4:$P$156,6,FALSE)</f>
        <v>160000</v>
      </c>
      <c r="G647" s="205">
        <f>F647*E647</f>
        <v>160000</v>
      </c>
      <c r="H647" s="205"/>
      <c r="I647" s="205"/>
      <c r="J647" s="205"/>
      <c r="K647" s="205"/>
      <c r="L647" s="206"/>
    </row>
    <row r="648" spans="1:30">
      <c r="A648" s="200"/>
      <c r="B648" s="208" t="s">
        <v>597</v>
      </c>
      <c r="C648" s="227"/>
      <c r="D648" s="205" t="s">
        <v>598</v>
      </c>
      <c r="E648" s="231">
        <v>5</v>
      </c>
      <c r="F648" s="205"/>
      <c r="G648" s="205">
        <f>SUM(G647)*E648%</f>
        <v>8000</v>
      </c>
      <c r="H648" s="205"/>
      <c r="I648" s="205"/>
      <c r="J648" s="205"/>
      <c r="K648" s="205"/>
      <c r="L648" s="206"/>
    </row>
    <row r="649" spans="1:30">
      <c r="A649" s="200" t="s">
        <v>822</v>
      </c>
      <c r="B649" s="208" t="s">
        <v>823</v>
      </c>
      <c r="C649" s="227" t="str">
        <f>VLOOKUP($A649,'5.전축_자재단가표'!$A$4:$P$156,2,FALSE)</f>
        <v>내선전공</v>
      </c>
      <c r="D649" s="205" t="s">
        <v>601</v>
      </c>
      <c r="E649" s="231">
        <v>0.2</v>
      </c>
      <c r="F649" s="205"/>
      <c r="G649" s="205"/>
      <c r="H649" s="205">
        <f>VLOOKUP($A649,'5.전축_자재단가표'!$A$4:$P$156,6,FALSE)</f>
        <v>135106</v>
      </c>
      <c r="I649" s="203">
        <f>H649*E649</f>
        <v>27021.200000000001</v>
      </c>
      <c r="J649" s="205"/>
      <c r="K649" s="205"/>
      <c r="L649" s="206" t="s">
        <v>986</v>
      </c>
    </row>
    <row r="650" spans="1:30">
      <c r="A650" s="200"/>
      <c r="B650" s="208" t="s">
        <v>603</v>
      </c>
      <c r="C650" s="227"/>
      <c r="D650" s="205" t="s">
        <v>598</v>
      </c>
      <c r="E650" s="231">
        <v>3</v>
      </c>
      <c r="F650" s="205"/>
      <c r="G650" s="205"/>
      <c r="H650" s="205"/>
      <c r="I650" s="203">
        <f>SUM(I647:I649)*E650%</f>
        <v>810.63599999999997</v>
      </c>
      <c r="J650" s="205"/>
      <c r="K650" s="205"/>
      <c r="L650" s="206"/>
    </row>
    <row r="651" spans="1:30">
      <c r="A651" s="200"/>
      <c r="B651" s="208"/>
      <c r="C651" s="227"/>
      <c r="D651" s="205"/>
      <c r="E651" s="231"/>
      <c r="F651" s="205"/>
      <c r="G651" s="205"/>
      <c r="H651" s="205"/>
      <c r="I651" s="205"/>
      <c r="J651" s="205"/>
      <c r="K651" s="205"/>
      <c r="L651" s="206"/>
    </row>
    <row r="652" spans="1:30" s="187" customFormat="1">
      <c r="A652" s="232" t="s">
        <v>991</v>
      </c>
      <c r="B652" s="233" t="s">
        <v>251</v>
      </c>
      <c r="C652" s="234" t="s">
        <v>252</v>
      </c>
      <c r="D652" s="235" t="s">
        <v>159</v>
      </c>
      <c r="E652" s="236">
        <v>1</v>
      </c>
      <c r="F652" s="235"/>
      <c r="G652" s="235">
        <f>SUM(G653:G656)</f>
        <v>22050</v>
      </c>
      <c r="H652" s="235"/>
      <c r="I652" s="235">
        <f>SUM(I653:I656)</f>
        <v>20873.876999999997</v>
      </c>
      <c r="J652" s="235"/>
      <c r="K652" s="235">
        <f>I652+G652</f>
        <v>42923.876999999993</v>
      </c>
      <c r="L652" s="237"/>
      <c r="M652" s="186"/>
      <c r="N652" s="186"/>
      <c r="O652" s="186"/>
      <c r="P652" s="186"/>
      <c r="Q652" s="186"/>
      <c r="R652" s="186"/>
      <c r="S652" s="186"/>
      <c r="T652" s="186"/>
      <c r="U652" s="186"/>
      <c r="V652" s="186"/>
      <c r="W652" s="186"/>
      <c r="X652" s="186"/>
      <c r="Y652" s="186"/>
      <c r="Z652" s="186"/>
      <c r="AA652" s="186"/>
      <c r="AB652" s="186"/>
      <c r="AC652" s="186"/>
      <c r="AD652" s="186"/>
    </row>
    <row r="653" spans="1:30">
      <c r="A653" s="200" t="s">
        <v>992</v>
      </c>
      <c r="B653" s="208" t="str">
        <f>VLOOKUP($A653,'5.전축_자재단가표'!$A$4:$P$156,2,FALSE)</f>
        <v>스피커</v>
      </c>
      <c r="C653" s="227" t="str">
        <f>VLOOKUP($A653,'5.전축_자재단가표'!$A$4:$P$156,3,FALSE)</f>
        <v>원형매입</v>
      </c>
      <c r="D653" s="205" t="str">
        <f>VLOOKUP($A653,'5.전축_자재단가표'!$A$4:$P$156,4,FALSE)</f>
        <v>EA</v>
      </c>
      <c r="E653" s="231">
        <v>1</v>
      </c>
      <c r="F653" s="205">
        <f>VLOOKUP($A653,'5.전축_자재단가표'!$A$4:$P$156,6,FALSE)</f>
        <v>21000</v>
      </c>
      <c r="G653" s="205">
        <f>F653*E653</f>
        <v>21000</v>
      </c>
      <c r="H653" s="205"/>
      <c r="I653" s="205"/>
      <c r="J653" s="205"/>
      <c r="K653" s="205"/>
      <c r="L653" s="206"/>
    </row>
    <row r="654" spans="1:30">
      <c r="A654" s="200"/>
      <c r="B654" s="208" t="s">
        <v>597</v>
      </c>
      <c r="C654" s="227"/>
      <c r="D654" s="205" t="s">
        <v>598</v>
      </c>
      <c r="E654" s="231">
        <v>5</v>
      </c>
      <c r="F654" s="205"/>
      <c r="G654" s="205">
        <f>SUM(G653)*E654%</f>
        <v>1050</v>
      </c>
      <c r="H654" s="205"/>
      <c r="I654" s="205"/>
      <c r="J654" s="205"/>
      <c r="K654" s="205"/>
      <c r="L654" s="206"/>
    </row>
    <row r="655" spans="1:30">
      <c r="A655" s="200" t="s">
        <v>822</v>
      </c>
      <c r="B655" s="208" t="s">
        <v>823</v>
      </c>
      <c r="C655" s="227" t="str">
        <f>VLOOKUP($A655,'5.전축_자재단가표'!$A$4:$P$156,2,FALSE)</f>
        <v>내선전공</v>
      </c>
      <c r="D655" s="205" t="s">
        <v>601</v>
      </c>
      <c r="E655" s="231">
        <v>0.15</v>
      </c>
      <c r="F655" s="205"/>
      <c r="G655" s="205"/>
      <c r="H655" s="205">
        <f>VLOOKUP($A655,'5.전축_자재단가표'!$A$4:$P$156,6,FALSE)</f>
        <v>135106</v>
      </c>
      <c r="I655" s="203">
        <f>H655*E655</f>
        <v>20265.899999999998</v>
      </c>
      <c r="J655" s="205"/>
      <c r="K655" s="205"/>
      <c r="L655" s="206" t="s">
        <v>986</v>
      </c>
    </row>
    <row r="656" spans="1:30">
      <c r="A656" s="200"/>
      <c r="B656" s="208" t="s">
        <v>603</v>
      </c>
      <c r="C656" s="227"/>
      <c r="D656" s="205" t="s">
        <v>598</v>
      </c>
      <c r="E656" s="231">
        <v>3</v>
      </c>
      <c r="F656" s="205"/>
      <c r="G656" s="205"/>
      <c r="H656" s="205"/>
      <c r="I656" s="203">
        <f>SUM(I653:I655)*E656%</f>
        <v>607.97699999999986</v>
      </c>
      <c r="J656" s="205"/>
      <c r="K656" s="205"/>
      <c r="L656" s="206"/>
    </row>
    <row r="657" spans="1:30">
      <c r="A657" s="200"/>
      <c r="B657" s="208"/>
      <c r="C657" s="227"/>
      <c r="D657" s="205"/>
      <c r="E657" s="231"/>
      <c r="F657" s="205"/>
      <c r="G657" s="205"/>
      <c r="H657" s="205"/>
      <c r="I657" s="205"/>
      <c r="J657" s="205"/>
      <c r="K657" s="205"/>
      <c r="L657" s="206"/>
    </row>
    <row r="658" spans="1:30" s="187" customFormat="1">
      <c r="A658" s="232" t="s">
        <v>993</v>
      </c>
      <c r="B658" s="233" t="s">
        <v>185</v>
      </c>
      <c r="C658" s="234" t="s">
        <v>186</v>
      </c>
      <c r="D658" s="235" t="s">
        <v>159</v>
      </c>
      <c r="E658" s="236">
        <v>1</v>
      </c>
      <c r="F658" s="235"/>
      <c r="G658" s="235">
        <f>SUM(G659:G662)</f>
        <v>3187.8</v>
      </c>
      <c r="H658" s="235"/>
      <c r="I658" s="235">
        <f>SUM(I659:I662)</f>
        <v>27831.835999999999</v>
      </c>
      <c r="J658" s="235"/>
      <c r="K658" s="235">
        <f>I658+G658</f>
        <v>31019.635999999999</v>
      </c>
      <c r="L658" s="237"/>
      <c r="M658" s="186"/>
      <c r="N658" s="186"/>
      <c r="O658" s="186"/>
      <c r="P658" s="186"/>
      <c r="Q658" s="186"/>
      <c r="R658" s="186"/>
      <c r="S658" s="186"/>
      <c r="T658" s="186"/>
      <c r="U658" s="186"/>
      <c r="V658" s="186"/>
      <c r="W658" s="186"/>
      <c r="X658" s="186"/>
      <c r="Y658" s="186"/>
      <c r="Z658" s="186"/>
      <c r="AA658" s="186"/>
      <c r="AB658" s="186"/>
      <c r="AC658" s="186"/>
      <c r="AD658" s="186"/>
    </row>
    <row r="659" spans="1:30">
      <c r="A659" s="200" t="s">
        <v>994</v>
      </c>
      <c r="B659" s="208" t="str">
        <f>VLOOKUP($A659,'5.전축_자재단가표'!$A$4:$P$156,2,FALSE)</f>
        <v>8각 BOX</v>
      </c>
      <c r="C659" s="227" t="str">
        <f>VLOOKUP($A659,'5.전축_자재단가표'!$A$4:$P$156,3,FALSE)</f>
        <v>54M/M,커버포함</v>
      </c>
      <c r="D659" s="205" t="str">
        <f>VLOOKUP($A659,'5.전축_자재단가표'!$A$4:$P$156,4,FALSE)</f>
        <v>EA</v>
      </c>
      <c r="E659" s="231">
        <v>1</v>
      </c>
      <c r="F659" s="205">
        <f>VLOOKUP($A659,'5.전축_자재단가표'!$A$4:$P$156,6,FALSE)</f>
        <v>3036</v>
      </c>
      <c r="G659" s="205">
        <f>F659*E659</f>
        <v>3036</v>
      </c>
      <c r="H659" s="205"/>
      <c r="I659" s="205"/>
      <c r="J659" s="205"/>
      <c r="K659" s="205"/>
      <c r="L659" s="206"/>
    </row>
    <row r="660" spans="1:30">
      <c r="A660" s="200"/>
      <c r="B660" s="208" t="s">
        <v>597</v>
      </c>
      <c r="C660" s="227"/>
      <c r="D660" s="205" t="s">
        <v>598</v>
      </c>
      <c r="E660" s="231">
        <v>5</v>
      </c>
      <c r="F660" s="205"/>
      <c r="G660" s="205">
        <f>SUM(G659)*E660%</f>
        <v>151.80000000000001</v>
      </c>
      <c r="H660" s="205"/>
      <c r="I660" s="205"/>
      <c r="J660" s="205"/>
      <c r="K660" s="205"/>
      <c r="L660" s="206"/>
    </row>
    <row r="661" spans="1:30">
      <c r="A661" s="200" t="s">
        <v>822</v>
      </c>
      <c r="B661" s="208" t="s">
        <v>823</v>
      </c>
      <c r="C661" s="227" t="str">
        <f>VLOOKUP($A661,'5.전축_자재단가표'!$A$4:$P$156,2,FALSE)</f>
        <v>내선전공</v>
      </c>
      <c r="D661" s="205" t="s">
        <v>601</v>
      </c>
      <c r="E661" s="231">
        <v>0.2</v>
      </c>
      <c r="F661" s="205"/>
      <c r="G661" s="205"/>
      <c r="H661" s="205">
        <f>VLOOKUP($A661,'5.전축_자재단가표'!$A$4:$P$156,6,FALSE)</f>
        <v>135106</v>
      </c>
      <c r="I661" s="203">
        <f>H661*E661</f>
        <v>27021.200000000001</v>
      </c>
      <c r="J661" s="205"/>
      <c r="K661" s="205"/>
      <c r="L661" s="206" t="s">
        <v>851</v>
      </c>
    </row>
    <row r="662" spans="1:30">
      <c r="A662" s="200"/>
      <c r="B662" s="208" t="s">
        <v>603</v>
      </c>
      <c r="C662" s="227"/>
      <c r="D662" s="205" t="s">
        <v>598</v>
      </c>
      <c r="E662" s="231">
        <v>3</v>
      </c>
      <c r="F662" s="205"/>
      <c r="G662" s="205"/>
      <c r="H662" s="205"/>
      <c r="I662" s="203">
        <f>SUM(I659:I661)*E662%</f>
        <v>810.63599999999997</v>
      </c>
      <c r="J662" s="205"/>
      <c r="K662" s="205"/>
      <c r="L662" s="206"/>
    </row>
    <row r="663" spans="1:30">
      <c r="A663" s="200"/>
      <c r="B663" s="208"/>
      <c r="C663" s="227"/>
      <c r="D663" s="205"/>
      <c r="E663" s="231"/>
      <c r="F663" s="205"/>
      <c r="G663" s="205"/>
      <c r="H663" s="205"/>
      <c r="I663" s="205"/>
      <c r="J663" s="205"/>
      <c r="K663" s="205"/>
      <c r="L663" s="206"/>
    </row>
    <row r="664" spans="1:30" s="187" customFormat="1">
      <c r="A664" s="232" t="s">
        <v>995</v>
      </c>
      <c r="B664" s="233" t="s">
        <v>185</v>
      </c>
      <c r="C664" s="234" t="s">
        <v>187</v>
      </c>
      <c r="D664" s="235" t="s">
        <v>159</v>
      </c>
      <c r="E664" s="236">
        <v>1</v>
      </c>
      <c r="F664" s="235"/>
      <c r="G664" s="235">
        <f>SUM(G665:G668)</f>
        <v>3049.2</v>
      </c>
      <c r="H664" s="235"/>
      <c r="I664" s="235">
        <f>SUM(I665:I668)</f>
        <v>27831.835999999999</v>
      </c>
      <c r="J664" s="235"/>
      <c r="K664" s="235">
        <f>I664+G664</f>
        <v>30881.036</v>
      </c>
      <c r="L664" s="237"/>
      <c r="M664" s="186"/>
      <c r="N664" s="186"/>
      <c r="O664" s="186"/>
      <c r="P664" s="186"/>
      <c r="Q664" s="186"/>
      <c r="R664" s="186"/>
      <c r="S664" s="186"/>
      <c r="T664" s="186"/>
      <c r="U664" s="186"/>
      <c r="V664" s="186"/>
      <c r="W664" s="186"/>
      <c r="X664" s="186"/>
      <c r="Y664" s="186"/>
      <c r="Z664" s="186"/>
      <c r="AA664" s="186"/>
      <c r="AB664" s="186"/>
      <c r="AC664" s="186"/>
      <c r="AD664" s="186"/>
    </row>
    <row r="665" spans="1:30">
      <c r="A665" s="200" t="s">
        <v>996</v>
      </c>
      <c r="B665" s="208" t="str">
        <f>VLOOKUP($A665,'5.전축_자재단가표'!$A$4:$P$156,2,FALSE)</f>
        <v>4각 BOX</v>
      </c>
      <c r="C665" s="227" t="str">
        <f>VLOOKUP($A665,'5.전축_자재단가표'!$A$4:$P$156,3,FALSE)</f>
        <v>54M/M,커버포함</v>
      </c>
      <c r="D665" s="205" t="str">
        <f>VLOOKUP($A665,'5.전축_자재단가표'!$A$4:$P$156,4,FALSE)</f>
        <v>EA</v>
      </c>
      <c r="E665" s="231">
        <v>1</v>
      </c>
      <c r="F665" s="205">
        <f>VLOOKUP($A665,'5.전축_자재단가표'!$A$4:$P$156,6,FALSE)</f>
        <v>2904</v>
      </c>
      <c r="G665" s="205">
        <f>F665*E665</f>
        <v>2904</v>
      </c>
      <c r="H665" s="205"/>
      <c r="I665" s="205"/>
      <c r="J665" s="205"/>
      <c r="K665" s="205"/>
      <c r="L665" s="206"/>
    </row>
    <row r="666" spans="1:30">
      <c r="A666" s="200"/>
      <c r="B666" s="208" t="s">
        <v>597</v>
      </c>
      <c r="C666" s="227"/>
      <c r="D666" s="205" t="s">
        <v>598</v>
      </c>
      <c r="E666" s="231">
        <v>5</v>
      </c>
      <c r="F666" s="205"/>
      <c r="G666" s="205">
        <f>SUM(G665)*E666%</f>
        <v>145.20000000000002</v>
      </c>
      <c r="H666" s="205"/>
      <c r="I666" s="205"/>
      <c r="J666" s="205"/>
      <c r="K666" s="205"/>
      <c r="L666" s="206"/>
    </row>
    <row r="667" spans="1:30">
      <c r="A667" s="200" t="s">
        <v>822</v>
      </c>
      <c r="B667" s="208" t="s">
        <v>823</v>
      </c>
      <c r="C667" s="227" t="str">
        <f>VLOOKUP($A667,'5.전축_자재단가표'!$A$4:$P$156,2,FALSE)</f>
        <v>내선전공</v>
      </c>
      <c r="D667" s="205" t="s">
        <v>601</v>
      </c>
      <c r="E667" s="231">
        <v>0.2</v>
      </c>
      <c r="F667" s="205"/>
      <c r="G667" s="205"/>
      <c r="H667" s="205">
        <f>VLOOKUP($A667,'5.전축_자재단가표'!$A$4:$P$156,6,FALSE)</f>
        <v>135106</v>
      </c>
      <c r="I667" s="203">
        <f>H667*E667</f>
        <v>27021.200000000001</v>
      </c>
      <c r="J667" s="205"/>
      <c r="K667" s="205"/>
      <c r="L667" s="206" t="s">
        <v>851</v>
      </c>
    </row>
    <row r="668" spans="1:30">
      <c r="A668" s="238"/>
      <c r="B668" s="211" t="s">
        <v>603</v>
      </c>
      <c r="C668" s="239"/>
      <c r="D668" s="215" t="s">
        <v>598</v>
      </c>
      <c r="E668" s="240">
        <v>3</v>
      </c>
      <c r="F668" s="215"/>
      <c r="G668" s="215"/>
      <c r="H668" s="215"/>
      <c r="I668" s="213">
        <f>SUM(I665:I667)*E668%</f>
        <v>810.63599999999997</v>
      </c>
      <c r="J668" s="215"/>
      <c r="K668" s="215"/>
      <c r="L668" s="216"/>
    </row>
  </sheetData>
  <mergeCells count="9">
    <mergeCell ref="H1:I1"/>
    <mergeCell ref="J1:K1"/>
    <mergeCell ref="L1:L2"/>
    <mergeCell ref="A1:A2"/>
    <mergeCell ref="B1:B2"/>
    <mergeCell ref="C1:C2"/>
    <mergeCell ref="D1:D2"/>
    <mergeCell ref="E1:E2"/>
    <mergeCell ref="F1:G1"/>
  </mergeCells>
  <phoneticPr fontId="2" type="noConversion"/>
  <printOptions horizontalCentered="1"/>
  <pageMargins left="0.39370078740157483" right="0.39370078740157483" top="0.59055118110236227" bottom="0.59055118110236227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AB156"/>
  <sheetViews>
    <sheetView view="pageBreakPreview" zoomScale="115" zoomScaleNormal="100" zoomScaleSheetLayoutView="115" workbookViewId="0">
      <pane ySplit="3" topLeftCell="A34" activePane="bottomLeft" state="frozenSplit"/>
      <selection activeCell="C30" sqref="C30"/>
      <selection pane="bottomLeft" activeCell="C15" sqref="C15"/>
    </sheetView>
  </sheetViews>
  <sheetFormatPr defaultRowHeight="16.5"/>
  <cols>
    <col min="1" max="1" width="5.75" style="179" customWidth="1"/>
    <col min="2" max="2" width="19.25" style="180" customWidth="1"/>
    <col min="3" max="3" width="26.125" style="192" customWidth="1"/>
    <col min="4" max="4" width="4.875" style="182" customWidth="1"/>
    <col min="5" max="5" width="5.25" style="191" customWidth="1"/>
    <col min="6" max="6" width="10.25" style="220" customWidth="1"/>
    <col min="7" max="7" width="5.5" style="182" customWidth="1"/>
    <col min="8" max="8" width="8.875" style="182" customWidth="1"/>
    <col min="9" max="9" width="5.5" style="182" customWidth="1"/>
    <col min="10" max="10" width="8.875" style="182" customWidth="1"/>
    <col min="11" max="11" width="5.5" style="182" customWidth="1"/>
    <col min="12" max="12" width="8.875" style="182" customWidth="1"/>
    <col min="13" max="15" width="8.875" style="183" customWidth="1"/>
    <col min="16" max="16" width="9.125" style="183" customWidth="1"/>
    <col min="17" max="17" width="9" style="170"/>
    <col min="18" max="28" width="9" style="171"/>
    <col min="29" max="256" width="9" style="184"/>
    <col min="257" max="257" width="5.75" style="184" customWidth="1"/>
    <col min="258" max="258" width="19.25" style="184" customWidth="1"/>
    <col min="259" max="259" width="26.125" style="184" customWidth="1"/>
    <col min="260" max="260" width="4.875" style="184" customWidth="1"/>
    <col min="261" max="261" width="5.25" style="184" customWidth="1"/>
    <col min="262" max="262" width="10.25" style="184" customWidth="1"/>
    <col min="263" max="263" width="5.5" style="184" customWidth="1"/>
    <col min="264" max="264" width="8.875" style="184" customWidth="1"/>
    <col min="265" max="265" width="5.5" style="184" customWidth="1"/>
    <col min="266" max="266" width="8.875" style="184" customWidth="1"/>
    <col min="267" max="267" width="5.5" style="184" customWidth="1"/>
    <col min="268" max="271" width="8.875" style="184" customWidth="1"/>
    <col min="272" max="272" width="9.125" style="184" customWidth="1"/>
    <col min="273" max="512" width="9" style="184"/>
    <col min="513" max="513" width="5.75" style="184" customWidth="1"/>
    <col min="514" max="514" width="19.25" style="184" customWidth="1"/>
    <col min="515" max="515" width="26.125" style="184" customWidth="1"/>
    <col min="516" max="516" width="4.875" style="184" customWidth="1"/>
    <col min="517" max="517" width="5.25" style="184" customWidth="1"/>
    <col min="518" max="518" width="10.25" style="184" customWidth="1"/>
    <col min="519" max="519" width="5.5" style="184" customWidth="1"/>
    <col min="520" max="520" width="8.875" style="184" customWidth="1"/>
    <col min="521" max="521" width="5.5" style="184" customWidth="1"/>
    <col min="522" max="522" width="8.875" style="184" customWidth="1"/>
    <col min="523" max="523" width="5.5" style="184" customWidth="1"/>
    <col min="524" max="527" width="8.875" style="184" customWidth="1"/>
    <col min="528" max="528" width="9.125" style="184" customWidth="1"/>
    <col min="529" max="768" width="9" style="184"/>
    <col min="769" max="769" width="5.75" style="184" customWidth="1"/>
    <col min="770" max="770" width="19.25" style="184" customWidth="1"/>
    <col min="771" max="771" width="26.125" style="184" customWidth="1"/>
    <col min="772" max="772" width="4.875" style="184" customWidth="1"/>
    <col min="773" max="773" width="5.25" style="184" customWidth="1"/>
    <col min="774" max="774" width="10.25" style="184" customWidth="1"/>
    <col min="775" max="775" width="5.5" style="184" customWidth="1"/>
    <col min="776" max="776" width="8.875" style="184" customWidth="1"/>
    <col min="777" max="777" width="5.5" style="184" customWidth="1"/>
    <col min="778" max="778" width="8.875" style="184" customWidth="1"/>
    <col min="779" max="779" width="5.5" style="184" customWidth="1"/>
    <col min="780" max="783" width="8.875" style="184" customWidth="1"/>
    <col min="784" max="784" width="9.125" style="184" customWidth="1"/>
    <col min="785" max="1024" width="9" style="184"/>
    <col min="1025" max="1025" width="5.75" style="184" customWidth="1"/>
    <col min="1026" max="1026" width="19.25" style="184" customWidth="1"/>
    <col min="1027" max="1027" width="26.125" style="184" customWidth="1"/>
    <col min="1028" max="1028" width="4.875" style="184" customWidth="1"/>
    <col min="1029" max="1029" width="5.25" style="184" customWidth="1"/>
    <col min="1030" max="1030" width="10.25" style="184" customWidth="1"/>
    <col min="1031" max="1031" width="5.5" style="184" customWidth="1"/>
    <col min="1032" max="1032" width="8.875" style="184" customWidth="1"/>
    <col min="1033" max="1033" width="5.5" style="184" customWidth="1"/>
    <col min="1034" max="1034" width="8.875" style="184" customWidth="1"/>
    <col min="1035" max="1035" width="5.5" style="184" customWidth="1"/>
    <col min="1036" max="1039" width="8.875" style="184" customWidth="1"/>
    <col min="1040" max="1040" width="9.125" style="184" customWidth="1"/>
    <col min="1041" max="1280" width="9" style="184"/>
    <col min="1281" max="1281" width="5.75" style="184" customWidth="1"/>
    <col min="1282" max="1282" width="19.25" style="184" customWidth="1"/>
    <col min="1283" max="1283" width="26.125" style="184" customWidth="1"/>
    <col min="1284" max="1284" width="4.875" style="184" customWidth="1"/>
    <col min="1285" max="1285" width="5.25" style="184" customWidth="1"/>
    <col min="1286" max="1286" width="10.25" style="184" customWidth="1"/>
    <col min="1287" max="1287" width="5.5" style="184" customWidth="1"/>
    <col min="1288" max="1288" width="8.875" style="184" customWidth="1"/>
    <col min="1289" max="1289" width="5.5" style="184" customWidth="1"/>
    <col min="1290" max="1290" width="8.875" style="184" customWidth="1"/>
    <col min="1291" max="1291" width="5.5" style="184" customWidth="1"/>
    <col min="1292" max="1295" width="8.875" style="184" customWidth="1"/>
    <col min="1296" max="1296" width="9.125" style="184" customWidth="1"/>
    <col min="1297" max="1536" width="9" style="184"/>
    <col min="1537" max="1537" width="5.75" style="184" customWidth="1"/>
    <col min="1538" max="1538" width="19.25" style="184" customWidth="1"/>
    <col min="1539" max="1539" width="26.125" style="184" customWidth="1"/>
    <col min="1540" max="1540" width="4.875" style="184" customWidth="1"/>
    <col min="1541" max="1541" width="5.25" style="184" customWidth="1"/>
    <col min="1542" max="1542" width="10.25" style="184" customWidth="1"/>
    <col min="1543" max="1543" width="5.5" style="184" customWidth="1"/>
    <col min="1544" max="1544" width="8.875" style="184" customWidth="1"/>
    <col min="1545" max="1545" width="5.5" style="184" customWidth="1"/>
    <col min="1546" max="1546" width="8.875" style="184" customWidth="1"/>
    <col min="1547" max="1547" width="5.5" style="184" customWidth="1"/>
    <col min="1548" max="1551" width="8.875" style="184" customWidth="1"/>
    <col min="1552" max="1552" width="9.125" style="184" customWidth="1"/>
    <col min="1553" max="1792" width="9" style="184"/>
    <col min="1793" max="1793" width="5.75" style="184" customWidth="1"/>
    <col min="1794" max="1794" width="19.25" style="184" customWidth="1"/>
    <col min="1795" max="1795" width="26.125" style="184" customWidth="1"/>
    <col min="1796" max="1796" width="4.875" style="184" customWidth="1"/>
    <col min="1797" max="1797" width="5.25" style="184" customWidth="1"/>
    <col min="1798" max="1798" width="10.25" style="184" customWidth="1"/>
    <col min="1799" max="1799" width="5.5" style="184" customWidth="1"/>
    <col min="1800" max="1800" width="8.875" style="184" customWidth="1"/>
    <col min="1801" max="1801" width="5.5" style="184" customWidth="1"/>
    <col min="1802" max="1802" width="8.875" style="184" customWidth="1"/>
    <col min="1803" max="1803" width="5.5" style="184" customWidth="1"/>
    <col min="1804" max="1807" width="8.875" style="184" customWidth="1"/>
    <col min="1808" max="1808" width="9.125" style="184" customWidth="1"/>
    <col min="1809" max="2048" width="9" style="184"/>
    <col min="2049" max="2049" width="5.75" style="184" customWidth="1"/>
    <col min="2050" max="2050" width="19.25" style="184" customWidth="1"/>
    <col min="2051" max="2051" width="26.125" style="184" customWidth="1"/>
    <col min="2052" max="2052" width="4.875" style="184" customWidth="1"/>
    <col min="2053" max="2053" width="5.25" style="184" customWidth="1"/>
    <col min="2054" max="2054" width="10.25" style="184" customWidth="1"/>
    <col min="2055" max="2055" width="5.5" style="184" customWidth="1"/>
    <col min="2056" max="2056" width="8.875" style="184" customWidth="1"/>
    <col min="2057" max="2057" width="5.5" style="184" customWidth="1"/>
    <col min="2058" max="2058" width="8.875" style="184" customWidth="1"/>
    <col min="2059" max="2059" width="5.5" style="184" customWidth="1"/>
    <col min="2060" max="2063" width="8.875" style="184" customWidth="1"/>
    <col min="2064" max="2064" width="9.125" style="184" customWidth="1"/>
    <col min="2065" max="2304" width="9" style="184"/>
    <col min="2305" max="2305" width="5.75" style="184" customWidth="1"/>
    <col min="2306" max="2306" width="19.25" style="184" customWidth="1"/>
    <col min="2307" max="2307" width="26.125" style="184" customWidth="1"/>
    <col min="2308" max="2308" width="4.875" style="184" customWidth="1"/>
    <col min="2309" max="2309" width="5.25" style="184" customWidth="1"/>
    <col min="2310" max="2310" width="10.25" style="184" customWidth="1"/>
    <col min="2311" max="2311" width="5.5" style="184" customWidth="1"/>
    <col min="2312" max="2312" width="8.875" style="184" customWidth="1"/>
    <col min="2313" max="2313" width="5.5" style="184" customWidth="1"/>
    <col min="2314" max="2314" width="8.875" style="184" customWidth="1"/>
    <col min="2315" max="2315" width="5.5" style="184" customWidth="1"/>
    <col min="2316" max="2319" width="8.875" style="184" customWidth="1"/>
    <col min="2320" max="2320" width="9.125" style="184" customWidth="1"/>
    <col min="2321" max="2560" width="9" style="184"/>
    <col min="2561" max="2561" width="5.75" style="184" customWidth="1"/>
    <col min="2562" max="2562" width="19.25" style="184" customWidth="1"/>
    <col min="2563" max="2563" width="26.125" style="184" customWidth="1"/>
    <col min="2564" max="2564" width="4.875" style="184" customWidth="1"/>
    <col min="2565" max="2565" width="5.25" style="184" customWidth="1"/>
    <col min="2566" max="2566" width="10.25" style="184" customWidth="1"/>
    <col min="2567" max="2567" width="5.5" style="184" customWidth="1"/>
    <col min="2568" max="2568" width="8.875" style="184" customWidth="1"/>
    <col min="2569" max="2569" width="5.5" style="184" customWidth="1"/>
    <col min="2570" max="2570" width="8.875" style="184" customWidth="1"/>
    <col min="2571" max="2571" width="5.5" style="184" customWidth="1"/>
    <col min="2572" max="2575" width="8.875" style="184" customWidth="1"/>
    <col min="2576" max="2576" width="9.125" style="184" customWidth="1"/>
    <col min="2577" max="2816" width="9" style="184"/>
    <col min="2817" max="2817" width="5.75" style="184" customWidth="1"/>
    <col min="2818" max="2818" width="19.25" style="184" customWidth="1"/>
    <col min="2819" max="2819" width="26.125" style="184" customWidth="1"/>
    <col min="2820" max="2820" width="4.875" style="184" customWidth="1"/>
    <col min="2821" max="2821" width="5.25" style="184" customWidth="1"/>
    <col min="2822" max="2822" width="10.25" style="184" customWidth="1"/>
    <col min="2823" max="2823" width="5.5" style="184" customWidth="1"/>
    <col min="2824" max="2824" width="8.875" style="184" customWidth="1"/>
    <col min="2825" max="2825" width="5.5" style="184" customWidth="1"/>
    <col min="2826" max="2826" width="8.875" style="184" customWidth="1"/>
    <col min="2827" max="2827" width="5.5" style="184" customWidth="1"/>
    <col min="2828" max="2831" width="8.875" style="184" customWidth="1"/>
    <col min="2832" max="2832" width="9.125" style="184" customWidth="1"/>
    <col min="2833" max="3072" width="9" style="184"/>
    <col min="3073" max="3073" width="5.75" style="184" customWidth="1"/>
    <col min="3074" max="3074" width="19.25" style="184" customWidth="1"/>
    <col min="3075" max="3075" width="26.125" style="184" customWidth="1"/>
    <col min="3076" max="3076" width="4.875" style="184" customWidth="1"/>
    <col min="3077" max="3077" width="5.25" style="184" customWidth="1"/>
    <col min="3078" max="3078" width="10.25" style="184" customWidth="1"/>
    <col min="3079" max="3079" width="5.5" style="184" customWidth="1"/>
    <col min="3080" max="3080" width="8.875" style="184" customWidth="1"/>
    <col min="3081" max="3081" width="5.5" style="184" customWidth="1"/>
    <col min="3082" max="3082" width="8.875" style="184" customWidth="1"/>
    <col min="3083" max="3083" width="5.5" style="184" customWidth="1"/>
    <col min="3084" max="3087" width="8.875" style="184" customWidth="1"/>
    <col min="3088" max="3088" width="9.125" style="184" customWidth="1"/>
    <col min="3089" max="3328" width="9" style="184"/>
    <col min="3329" max="3329" width="5.75" style="184" customWidth="1"/>
    <col min="3330" max="3330" width="19.25" style="184" customWidth="1"/>
    <col min="3331" max="3331" width="26.125" style="184" customWidth="1"/>
    <col min="3332" max="3332" width="4.875" style="184" customWidth="1"/>
    <col min="3333" max="3333" width="5.25" style="184" customWidth="1"/>
    <col min="3334" max="3334" width="10.25" style="184" customWidth="1"/>
    <col min="3335" max="3335" width="5.5" style="184" customWidth="1"/>
    <col min="3336" max="3336" width="8.875" style="184" customWidth="1"/>
    <col min="3337" max="3337" width="5.5" style="184" customWidth="1"/>
    <col min="3338" max="3338" width="8.875" style="184" customWidth="1"/>
    <col min="3339" max="3339" width="5.5" style="184" customWidth="1"/>
    <col min="3340" max="3343" width="8.875" style="184" customWidth="1"/>
    <col min="3344" max="3344" width="9.125" style="184" customWidth="1"/>
    <col min="3345" max="3584" width="9" style="184"/>
    <col min="3585" max="3585" width="5.75" style="184" customWidth="1"/>
    <col min="3586" max="3586" width="19.25" style="184" customWidth="1"/>
    <col min="3587" max="3587" width="26.125" style="184" customWidth="1"/>
    <col min="3588" max="3588" width="4.875" style="184" customWidth="1"/>
    <col min="3589" max="3589" width="5.25" style="184" customWidth="1"/>
    <col min="3590" max="3590" width="10.25" style="184" customWidth="1"/>
    <col min="3591" max="3591" width="5.5" style="184" customWidth="1"/>
    <col min="3592" max="3592" width="8.875" style="184" customWidth="1"/>
    <col min="3593" max="3593" width="5.5" style="184" customWidth="1"/>
    <col min="3594" max="3594" width="8.875" style="184" customWidth="1"/>
    <col min="3595" max="3595" width="5.5" style="184" customWidth="1"/>
    <col min="3596" max="3599" width="8.875" style="184" customWidth="1"/>
    <col min="3600" max="3600" width="9.125" style="184" customWidth="1"/>
    <col min="3601" max="3840" width="9" style="184"/>
    <col min="3841" max="3841" width="5.75" style="184" customWidth="1"/>
    <col min="3842" max="3842" width="19.25" style="184" customWidth="1"/>
    <col min="3843" max="3843" width="26.125" style="184" customWidth="1"/>
    <col min="3844" max="3844" width="4.875" style="184" customWidth="1"/>
    <col min="3845" max="3845" width="5.25" style="184" customWidth="1"/>
    <col min="3846" max="3846" width="10.25" style="184" customWidth="1"/>
    <col min="3847" max="3847" width="5.5" style="184" customWidth="1"/>
    <col min="3848" max="3848" width="8.875" style="184" customWidth="1"/>
    <col min="3849" max="3849" width="5.5" style="184" customWidth="1"/>
    <col min="3850" max="3850" width="8.875" style="184" customWidth="1"/>
    <col min="3851" max="3851" width="5.5" style="184" customWidth="1"/>
    <col min="3852" max="3855" width="8.875" style="184" customWidth="1"/>
    <col min="3856" max="3856" width="9.125" style="184" customWidth="1"/>
    <col min="3857" max="4096" width="9" style="184"/>
    <col min="4097" max="4097" width="5.75" style="184" customWidth="1"/>
    <col min="4098" max="4098" width="19.25" style="184" customWidth="1"/>
    <col min="4099" max="4099" width="26.125" style="184" customWidth="1"/>
    <col min="4100" max="4100" width="4.875" style="184" customWidth="1"/>
    <col min="4101" max="4101" width="5.25" style="184" customWidth="1"/>
    <col min="4102" max="4102" width="10.25" style="184" customWidth="1"/>
    <col min="4103" max="4103" width="5.5" style="184" customWidth="1"/>
    <col min="4104" max="4104" width="8.875" style="184" customWidth="1"/>
    <col min="4105" max="4105" width="5.5" style="184" customWidth="1"/>
    <col min="4106" max="4106" width="8.875" style="184" customWidth="1"/>
    <col min="4107" max="4107" width="5.5" style="184" customWidth="1"/>
    <col min="4108" max="4111" width="8.875" style="184" customWidth="1"/>
    <col min="4112" max="4112" width="9.125" style="184" customWidth="1"/>
    <col min="4113" max="4352" width="9" style="184"/>
    <col min="4353" max="4353" width="5.75" style="184" customWidth="1"/>
    <col min="4354" max="4354" width="19.25" style="184" customWidth="1"/>
    <col min="4355" max="4355" width="26.125" style="184" customWidth="1"/>
    <col min="4356" max="4356" width="4.875" style="184" customWidth="1"/>
    <col min="4357" max="4357" width="5.25" style="184" customWidth="1"/>
    <col min="4358" max="4358" width="10.25" style="184" customWidth="1"/>
    <col min="4359" max="4359" width="5.5" style="184" customWidth="1"/>
    <col min="4360" max="4360" width="8.875" style="184" customWidth="1"/>
    <col min="4361" max="4361" width="5.5" style="184" customWidth="1"/>
    <col min="4362" max="4362" width="8.875" style="184" customWidth="1"/>
    <col min="4363" max="4363" width="5.5" style="184" customWidth="1"/>
    <col min="4364" max="4367" width="8.875" style="184" customWidth="1"/>
    <col min="4368" max="4368" width="9.125" style="184" customWidth="1"/>
    <col min="4369" max="4608" width="9" style="184"/>
    <col min="4609" max="4609" width="5.75" style="184" customWidth="1"/>
    <col min="4610" max="4610" width="19.25" style="184" customWidth="1"/>
    <col min="4611" max="4611" width="26.125" style="184" customWidth="1"/>
    <col min="4612" max="4612" width="4.875" style="184" customWidth="1"/>
    <col min="4613" max="4613" width="5.25" style="184" customWidth="1"/>
    <col min="4614" max="4614" width="10.25" style="184" customWidth="1"/>
    <col min="4615" max="4615" width="5.5" style="184" customWidth="1"/>
    <col min="4616" max="4616" width="8.875" style="184" customWidth="1"/>
    <col min="4617" max="4617" width="5.5" style="184" customWidth="1"/>
    <col min="4618" max="4618" width="8.875" style="184" customWidth="1"/>
    <col min="4619" max="4619" width="5.5" style="184" customWidth="1"/>
    <col min="4620" max="4623" width="8.875" style="184" customWidth="1"/>
    <col min="4624" max="4624" width="9.125" style="184" customWidth="1"/>
    <col min="4625" max="4864" width="9" style="184"/>
    <col min="4865" max="4865" width="5.75" style="184" customWidth="1"/>
    <col min="4866" max="4866" width="19.25" style="184" customWidth="1"/>
    <col min="4867" max="4867" width="26.125" style="184" customWidth="1"/>
    <col min="4868" max="4868" width="4.875" style="184" customWidth="1"/>
    <col min="4869" max="4869" width="5.25" style="184" customWidth="1"/>
    <col min="4870" max="4870" width="10.25" style="184" customWidth="1"/>
    <col min="4871" max="4871" width="5.5" style="184" customWidth="1"/>
    <col min="4872" max="4872" width="8.875" style="184" customWidth="1"/>
    <col min="4873" max="4873" width="5.5" style="184" customWidth="1"/>
    <col min="4874" max="4874" width="8.875" style="184" customWidth="1"/>
    <col min="4875" max="4875" width="5.5" style="184" customWidth="1"/>
    <col min="4876" max="4879" width="8.875" style="184" customWidth="1"/>
    <col min="4880" max="4880" width="9.125" style="184" customWidth="1"/>
    <col min="4881" max="5120" width="9" style="184"/>
    <col min="5121" max="5121" width="5.75" style="184" customWidth="1"/>
    <col min="5122" max="5122" width="19.25" style="184" customWidth="1"/>
    <col min="5123" max="5123" width="26.125" style="184" customWidth="1"/>
    <col min="5124" max="5124" width="4.875" style="184" customWidth="1"/>
    <col min="5125" max="5125" width="5.25" style="184" customWidth="1"/>
    <col min="5126" max="5126" width="10.25" style="184" customWidth="1"/>
    <col min="5127" max="5127" width="5.5" style="184" customWidth="1"/>
    <col min="5128" max="5128" width="8.875" style="184" customWidth="1"/>
    <col min="5129" max="5129" width="5.5" style="184" customWidth="1"/>
    <col min="5130" max="5130" width="8.875" style="184" customWidth="1"/>
    <col min="5131" max="5131" width="5.5" style="184" customWidth="1"/>
    <col min="5132" max="5135" width="8.875" style="184" customWidth="1"/>
    <col min="5136" max="5136" width="9.125" style="184" customWidth="1"/>
    <col min="5137" max="5376" width="9" style="184"/>
    <col min="5377" max="5377" width="5.75" style="184" customWidth="1"/>
    <col min="5378" max="5378" width="19.25" style="184" customWidth="1"/>
    <col min="5379" max="5379" width="26.125" style="184" customWidth="1"/>
    <col min="5380" max="5380" width="4.875" style="184" customWidth="1"/>
    <col min="5381" max="5381" width="5.25" style="184" customWidth="1"/>
    <col min="5382" max="5382" width="10.25" style="184" customWidth="1"/>
    <col min="5383" max="5383" width="5.5" style="184" customWidth="1"/>
    <col min="5384" max="5384" width="8.875" style="184" customWidth="1"/>
    <col min="5385" max="5385" width="5.5" style="184" customWidth="1"/>
    <col min="5386" max="5386" width="8.875" style="184" customWidth="1"/>
    <col min="5387" max="5387" width="5.5" style="184" customWidth="1"/>
    <col min="5388" max="5391" width="8.875" style="184" customWidth="1"/>
    <col min="5392" max="5392" width="9.125" style="184" customWidth="1"/>
    <col min="5393" max="5632" width="9" style="184"/>
    <col min="5633" max="5633" width="5.75" style="184" customWidth="1"/>
    <col min="5634" max="5634" width="19.25" style="184" customWidth="1"/>
    <col min="5635" max="5635" width="26.125" style="184" customWidth="1"/>
    <col min="5636" max="5636" width="4.875" style="184" customWidth="1"/>
    <col min="5637" max="5637" width="5.25" style="184" customWidth="1"/>
    <col min="5638" max="5638" width="10.25" style="184" customWidth="1"/>
    <col min="5639" max="5639" width="5.5" style="184" customWidth="1"/>
    <col min="5640" max="5640" width="8.875" style="184" customWidth="1"/>
    <col min="5641" max="5641" width="5.5" style="184" customWidth="1"/>
    <col min="5642" max="5642" width="8.875" style="184" customWidth="1"/>
    <col min="5643" max="5643" width="5.5" style="184" customWidth="1"/>
    <col min="5644" max="5647" width="8.875" style="184" customWidth="1"/>
    <col min="5648" max="5648" width="9.125" style="184" customWidth="1"/>
    <col min="5649" max="5888" width="9" style="184"/>
    <col min="5889" max="5889" width="5.75" style="184" customWidth="1"/>
    <col min="5890" max="5890" width="19.25" style="184" customWidth="1"/>
    <col min="5891" max="5891" width="26.125" style="184" customWidth="1"/>
    <col min="5892" max="5892" width="4.875" style="184" customWidth="1"/>
    <col min="5893" max="5893" width="5.25" style="184" customWidth="1"/>
    <col min="5894" max="5894" width="10.25" style="184" customWidth="1"/>
    <col min="5895" max="5895" width="5.5" style="184" customWidth="1"/>
    <col min="5896" max="5896" width="8.875" style="184" customWidth="1"/>
    <col min="5897" max="5897" width="5.5" style="184" customWidth="1"/>
    <col min="5898" max="5898" width="8.875" style="184" customWidth="1"/>
    <col min="5899" max="5899" width="5.5" style="184" customWidth="1"/>
    <col min="5900" max="5903" width="8.875" style="184" customWidth="1"/>
    <col min="5904" max="5904" width="9.125" style="184" customWidth="1"/>
    <col min="5905" max="6144" width="9" style="184"/>
    <col min="6145" max="6145" width="5.75" style="184" customWidth="1"/>
    <col min="6146" max="6146" width="19.25" style="184" customWidth="1"/>
    <col min="6147" max="6147" width="26.125" style="184" customWidth="1"/>
    <col min="6148" max="6148" width="4.875" style="184" customWidth="1"/>
    <col min="6149" max="6149" width="5.25" style="184" customWidth="1"/>
    <col min="6150" max="6150" width="10.25" style="184" customWidth="1"/>
    <col min="6151" max="6151" width="5.5" style="184" customWidth="1"/>
    <col min="6152" max="6152" width="8.875" style="184" customWidth="1"/>
    <col min="6153" max="6153" width="5.5" style="184" customWidth="1"/>
    <col min="6154" max="6154" width="8.875" style="184" customWidth="1"/>
    <col min="6155" max="6155" width="5.5" style="184" customWidth="1"/>
    <col min="6156" max="6159" width="8.875" style="184" customWidth="1"/>
    <col min="6160" max="6160" width="9.125" style="184" customWidth="1"/>
    <col min="6161" max="6400" width="9" style="184"/>
    <col min="6401" max="6401" width="5.75" style="184" customWidth="1"/>
    <col min="6402" max="6402" width="19.25" style="184" customWidth="1"/>
    <col min="6403" max="6403" width="26.125" style="184" customWidth="1"/>
    <col min="6404" max="6404" width="4.875" style="184" customWidth="1"/>
    <col min="6405" max="6405" width="5.25" style="184" customWidth="1"/>
    <col min="6406" max="6406" width="10.25" style="184" customWidth="1"/>
    <col min="6407" max="6407" width="5.5" style="184" customWidth="1"/>
    <col min="6408" max="6408" width="8.875" style="184" customWidth="1"/>
    <col min="6409" max="6409" width="5.5" style="184" customWidth="1"/>
    <col min="6410" max="6410" width="8.875" style="184" customWidth="1"/>
    <col min="6411" max="6411" width="5.5" style="184" customWidth="1"/>
    <col min="6412" max="6415" width="8.875" style="184" customWidth="1"/>
    <col min="6416" max="6416" width="9.125" style="184" customWidth="1"/>
    <col min="6417" max="6656" width="9" style="184"/>
    <col min="6657" max="6657" width="5.75" style="184" customWidth="1"/>
    <col min="6658" max="6658" width="19.25" style="184" customWidth="1"/>
    <col min="6659" max="6659" width="26.125" style="184" customWidth="1"/>
    <col min="6660" max="6660" width="4.875" style="184" customWidth="1"/>
    <col min="6661" max="6661" width="5.25" style="184" customWidth="1"/>
    <col min="6662" max="6662" width="10.25" style="184" customWidth="1"/>
    <col min="6663" max="6663" width="5.5" style="184" customWidth="1"/>
    <col min="6664" max="6664" width="8.875" style="184" customWidth="1"/>
    <col min="6665" max="6665" width="5.5" style="184" customWidth="1"/>
    <col min="6666" max="6666" width="8.875" style="184" customWidth="1"/>
    <col min="6667" max="6667" width="5.5" style="184" customWidth="1"/>
    <col min="6668" max="6671" width="8.875" style="184" customWidth="1"/>
    <col min="6672" max="6672" width="9.125" style="184" customWidth="1"/>
    <col min="6673" max="6912" width="9" style="184"/>
    <col min="6913" max="6913" width="5.75" style="184" customWidth="1"/>
    <col min="6914" max="6914" width="19.25" style="184" customWidth="1"/>
    <col min="6915" max="6915" width="26.125" style="184" customWidth="1"/>
    <col min="6916" max="6916" width="4.875" style="184" customWidth="1"/>
    <col min="6917" max="6917" width="5.25" style="184" customWidth="1"/>
    <col min="6918" max="6918" width="10.25" style="184" customWidth="1"/>
    <col min="6919" max="6919" width="5.5" style="184" customWidth="1"/>
    <col min="6920" max="6920" width="8.875" style="184" customWidth="1"/>
    <col min="6921" max="6921" width="5.5" style="184" customWidth="1"/>
    <col min="6922" max="6922" width="8.875" style="184" customWidth="1"/>
    <col min="6923" max="6923" width="5.5" style="184" customWidth="1"/>
    <col min="6924" max="6927" width="8.875" style="184" customWidth="1"/>
    <col min="6928" max="6928" width="9.125" style="184" customWidth="1"/>
    <col min="6929" max="7168" width="9" style="184"/>
    <col min="7169" max="7169" width="5.75" style="184" customWidth="1"/>
    <col min="7170" max="7170" width="19.25" style="184" customWidth="1"/>
    <col min="7171" max="7171" width="26.125" style="184" customWidth="1"/>
    <col min="7172" max="7172" width="4.875" style="184" customWidth="1"/>
    <col min="7173" max="7173" width="5.25" style="184" customWidth="1"/>
    <col min="7174" max="7174" width="10.25" style="184" customWidth="1"/>
    <col min="7175" max="7175" width="5.5" style="184" customWidth="1"/>
    <col min="7176" max="7176" width="8.875" style="184" customWidth="1"/>
    <col min="7177" max="7177" width="5.5" style="184" customWidth="1"/>
    <col min="7178" max="7178" width="8.875" style="184" customWidth="1"/>
    <col min="7179" max="7179" width="5.5" style="184" customWidth="1"/>
    <col min="7180" max="7183" width="8.875" style="184" customWidth="1"/>
    <col min="7184" max="7184" width="9.125" style="184" customWidth="1"/>
    <col min="7185" max="7424" width="9" style="184"/>
    <col min="7425" max="7425" width="5.75" style="184" customWidth="1"/>
    <col min="7426" max="7426" width="19.25" style="184" customWidth="1"/>
    <col min="7427" max="7427" width="26.125" style="184" customWidth="1"/>
    <col min="7428" max="7428" width="4.875" style="184" customWidth="1"/>
    <col min="7429" max="7429" width="5.25" style="184" customWidth="1"/>
    <col min="7430" max="7430" width="10.25" style="184" customWidth="1"/>
    <col min="7431" max="7431" width="5.5" style="184" customWidth="1"/>
    <col min="7432" max="7432" width="8.875" style="184" customWidth="1"/>
    <col min="7433" max="7433" width="5.5" style="184" customWidth="1"/>
    <col min="7434" max="7434" width="8.875" style="184" customWidth="1"/>
    <col min="7435" max="7435" width="5.5" style="184" customWidth="1"/>
    <col min="7436" max="7439" width="8.875" style="184" customWidth="1"/>
    <col min="7440" max="7440" width="9.125" style="184" customWidth="1"/>
    <col min="7441" max="7680" width="9" style="184"/>
    <col min="7681" max="7681" width="5.75" style="184" customWidth="1"/>
    <col min="7682" max="7682" width="19.25" style="184" customWidth="1"/>
    <col min="7683" max="7683" width="26.125" style="184" customWidth="1"/>
    <col min="7684" max="7684" width="4.875" style="184" customWidth="1"/>
    <col min="7685" max="7685" width="5.25" style="184" customWidth="1"/>
    <col min="7686" max="7686" width="10.25" style="184" customWidth="1"/>
    <col min="7687" max="7687" width="5.5" style="184" customWidth="1"/>
    <col min="7688" max="7688" width="8.875" style="184" customWidth="1"/>
    <col min="7689" max="7689" width="5.5" style="184" customWidth="1"/>
    <col min="7690" max="7690" width="8.875" style="184" customWidth="1"/>
    <col min="7691" max="7691" width="5.5" style="184" customWidth="1"/>
    <col min="7692" max="7695" width="8.875" style="184" customWidth="1"/>
    <col min="7696" max="7696" width="9.125" style="184" customWidth="1"/>
    <col min="7697" max="7936" width="9" style="184"/>
    <col min="7937" max="7937" width="5.75" style="184" customWidth="1"/>
    <col min="7938" max="7938" width="19.25" style="184" customWidth="1"/>
    <col min="7939" max="7939" width="26.125" style="184" customWidth="1"/>
    <col min="7940" max="7940" width="4.875" style="184" customWidth="1"/>
    <col min="7941" max="7941" width="5.25" style="184" customWidth="1"/>
    <col min="7942" max="7942" width="10.25" style="184" customWidth="1"/>
    <col min="7943" max="7943" width="5.5" style="184" customWidth="1"/>
    <col min="7944" max="7944" width="8.875" style="184" customWidth="1"/>
    <col min="7945" max="7945" width="5.5" style="184" customWidth="1"/>
    <col min="7946" max="7946" width="8.875" style="184" customWidth="1"/>
    <col min="7947" max="7947" width="5.5" style="184" customWidth="1"/>
    <col min="7948" max="7951" width="8.875" style="184" customWidth="1"/>
    <col min="7952" max="7952" width="9.125" style="184" customWidth="1"/>
    <col min="7953" max="8192" width="9" style="184"/>
    <col min="8193" max="8193" width="5.75" style="184" customWidth="1"/>
    <col min="8194" max="8194" width="19.25" style="184" customWidth="1"/>
    <col min="8195" max="8195" width="26.125" style="184" customWidth="1"/>
    <col min="8196" max="8196" width="4.875" style="184" customWidth="1"/>
    <col min="8197" max="8197" width="5.25" style="184" customWidth="1"/>
    <col min="8198" max="8198" width="10.25" style="184" customWidth="1"/>
    <col min="8199" max="8199" width="5.5" style="184" customWidth="1"/>
    <col min="8200" max="8200" width="8.875" style="184" customWidth="1"/>
    <col min="8201" max="8201" width="5.5" style="184" customWidth="1"/>
    <col min="8202" max="8202" width="8.875" style="184" customWidth="1"/>
    <col min="8203" max="8203" width="5.5" style="184" customWidth="1"/>
    <col min="8204" max="8207" width="8.875" style="184" customWidth="1"/>
    <col min="8208" max="8208" width="9.125" style="184" customWidth="1"/>
    <col min="8209" max="8448" width="9" style="184"/>
    <col min="8449" max="8449" width="5.75" style="184" customWidth="1"/>
    <col min="8450" max="8450" width="19.25" style="184" customWidth="1"/>
    <col min="8451" max="8451" width="26.125" style="184" customWidth="1"/>
    <col min="8452" max="8452" width="4.875" style="184" customWidth="1"/>
    <col min="8453" max="8453" width="5.25" style="184" customWidth="1"/>
    <col min="8454" max="8454" width="10.25" style="184" customWidth="1"/>
    <col min="8455" max="8455" width="5.5" style="184" customWidth="1"/>
    <col min="8456" max="8456" width="8.875" style="184" customWidth="1"/>
    <col min="8457" max="8457" width="5.5" style="184" customWidth="1"/>
    <col min="8458" max="8458" width="8.875" style="184" customWidth="1"/>
    <col min="8459" max="8459" width="5.5" style="184" customWidth="1"/>
    <col min="8460" max="8463" width="8.875" style="184" customWidth="1"/>
    <col min="8464" max="8464" width="9.125" style="184" customWidth="1"/>
    <col min="8465" max="8704" width="9" style="184"/>
    <col min="8705" max="8705" width="5.75" style="184" customWidth="1"/>
    <col min="8706" max="8706" width="19.25" style="184" customWidth="1"/>
    <col min="8707" max="8707" width="26.125" style="184" customWidth="1"/>
    <col min="8708" max="8708" width="4.875" style="184" customWidth="1"/>
    <col min="8709" max="8709" width="5.25" style="184" customWidth="1"/>
    <col min="8710" max="8710" width="10.25" style="184" customWidth="1"/>
    <col min="8711" max="8711" width="5.5" style="184" customWidth="1"/>
    <col min="8712" max="8712" width="8.875" style="184" customWidth="1"/>
    <col min="8713" max="8713" width="5.5" style="184" customWidth="1"/>
    <col min="8714" max="8714" width="8.875" style="184" customWidth="1"/>
    <col min="8715" max="8715" width="5.5" style="184" customWidth="1"/>
    <col min="8716" max="8719" width="8.875" style="184" customWidth="1"/>
    <col min="8720" max="8720" width="9.125" style="184" customWidth="1"/>
    <col min="8721" max="8960" width="9" style="184"/>
    <col min="8961" max="8961" width="5.75" style="184" customWidth="1"/>
    <col min="8962" max="8962" width="19.25" style="184" customWidth="1"/>
    <col min="8963" max="8963" width="26.125" style="184" customWidth="1"/>
    <col min="8964" max="8964" width="4.875" style="184" customWidth="1"/>
    <col min="8965" max="8965" width="5.25" style="184" customWidth="1"/>
    <col min="8966" max="8966" width="10.25" style="184" customWidth="1"/>
    <col min="8967" max="8967" width="5.5" style="184" customWidth="1"/>
    <col min="8968" max="8968" width="8.875" style="184" customWidth="1"/>
    <col min="8969" max="8969" width="5.5" style="184" customWidth="1"/>
    <col min="8970" max="8970" width="8.875" style="184" customWidth="1"/>
    <col min="8971" max="8971" width="5.5" style="184" customWidth="1"/>
    <col min="8972" max="8975" width="8.875" style="184" customWidth="1"/>
    <col min="8976" max="8976" width="9.125" style="184" customWidth="1"/>
    <col min="8977" max="9216" width="9" style="184"/>
    <col min="9217" max="9217" width="5.75" style="184" customWidth="1"/>
    <col min="9218" max="9218" width="19.25" style="184" customWidth="1"/>
    <col min="9219" max="9219" width="26.125" style="184" customWidth="1"/>
    <col min="9220" max="9220" width="4.875" style="184" customWidth="1"/>
    <col min="9221" max="9221" width="5.25" style="184" customWidth="1"/>
    <col min="9222" max="9222" width="10.25" style="184" customWidth="1"/>
    <col min="9223" max="9223" width="5.5" style="184" customWidth="1"/>
    <col min="9224" max="9224" width="8.875" style="184" customWidth="1"/>
    <col min="9225" max="9225" width="5.5" style="184" customWidth="1"/>
    <col min="9226" max="9226" width="8.875" style="184" customWidth="1"/>
    <col min="9227" max="9227" width="5.5" style="184" customWidth="1"/>
    <col min="9228" max="9231" width="8.875" style="184" customWidth="1"/>
    <col min="9232" max="9232" width="9.125" style="184" customWidth="1"/>
    <col min="9233" max="9472" width="9" style="184"/>
    <col min="9473" max="9473" width="5.75" style="184" customWidth="1"/>
    <col min="9474" max="9474" width="19.25" style="184" customWidth="1"/>
    <col min="9475" max="9475" width="26.125" style="184" customWidth="1"/>
    <col min="9476" max="9476" width="4.875" style="184" customWidth="1"/>
    <col min="9477" max="9477" width="5.25" style="184" customWidth="1"/>
    <col min="9478" max="9478" width="10.25" style="184" customWidth="1"/>
    <col min="9479" max="9479" width="5.5" style="184" customWidth="1"/>
    <col min="9480" max="9480" width="8.875" style="184" customWidth="1"/>
    <col min="9481" max="9481" width="5.5" style="184" customWidth="1"/>
    <col min="9482" max="9482" width="8.875" style="184" customWidth="1"/>
    <col min="9483" max="9483" width="5.5" style="184" customWidth="1"/>
    <col min="9484" max="9487" width="8.875" style="184" customWidth="1"/>
    <col min="9488" max="9488" width="9.125" style="184" customWidth="1"/>
    <col min="9489" max="9728" width="9" style="184"/>
    <col min="9729" max="9729" width="5.75" style="184" customWidth="1"/>
    <col min="9730" max="9730" width="19.25" style="184" customWidth="1"/>
    <col min="9731" max="9731" width="26.125" style="184" customWidth="1"/>
    <col min="9732" max="9732" width="4.875" style="184" customWidth="1"/>
    <col min="9733" max="9733" width="5.25" style="184" customWidth="1"/>
    <col min="9734" max="9734" width="10.25" style="184" customWidth="1"/>
    <col min="9735" max="9735" width="5.5" style="184" customWidth="1"/>
    <col min="9736" max="9736" width="8.875" style="184" customWidth="1"/>
    <col min="9737" max="9737" width="5.5" style="184" customWidth="1"/>
    <col min="9738" max="9738" width="8.875" style="184" customWidth="1"/>
    <col min="9739" max="9739" width="5.5" style="184" customWidth="1"/>
    <col min="9740" max="9743" width="8.875" style="184" customWidth="1"/>
    <col min="9744" max="9744" width="9.125" style="184" customWidth="1"/>
    <col min="9745" max="9984" width="9" style="184"/>
    <col min="9985" max="9985" width="5.75" style="184" customWidth="1"/>
    <col min="9986" max="9986" width="19.25" style="184" customWidth="1"/>
    <col min="9987" max="9987" width="26.125" style="184" customWidth="1"/>
    <col min="9988" max="9988" width="4.875" style="184" customWidth="1"/>
    <col min="9989" max="9989" width="5.25" style="184" customWidth="1"/>
    <col min="9990" max="9990" width="10.25" style="184" customWidth="1"/>
    <col min="9991" max="9991" width="5.5" style="184" customWidth="1"/>
    <col min="9992" max="9992" width="8.875" style="184" customWidth="1"/>
    <col min="9993" max="9993" width="5.5" style="184" customWidth="1"/>
    <col min="9994" max="9994" width="8.875" style="184" customWidth="1"/>
    <col min="9995" max="9995" width="5.5" style="184" customWidth="1"/>
    <col min="9996" max="9999" width="8.875" style="184" customWidth="1"/>
    <col min="10000" max="10000" width="9.125" style="184" customWidth="1"/>
    <col min="10001" max="10240" width="9" style="184"/>
    <col min="10241" max="10241" width="5.75" style="184" customWidth="1"/>
    <col min="10242" max="10242" width="19.25" style="184" customWidth="1"/>
    <col min="10243" max="10243" width="26.125" style="184" customWidth="1"/>
    <col min="10244" max="10244" width="4.875" style="184" customWidth="1"/>
    <col min="10245" max="10245" width="5.25" style="184" customWidth="1"/>
    <col min="10246" max="10246" width="10.25" style="184" customWidth="1"/>
    <col min="10247" max="10247" width="5.5" style="184" customWidth="1"/>
    <col min="10248" max="10248" width="8.875" style="184" customWidth="1"/>
    <col min="10249" max="10249" width="5.5" style="184" customWidth="1"/>
    <col min="10250" max="10250" width="8.875" style="184" customWidth="1"/>
    <col min="10251" max="10251" width="5.5" style="184" customWidth="1"/>
    <col min="10252" max="10255" width="8.875" style="184" customWidth="1"/>
    <col min="10256" max="10256" width="9.125" style="184" customWidth="1"/>
    <col min="10257" max="10496" width="9" style="184"/>
    <col min="10497" max="10497" width="5.75" style="184" customWidth="1"/>
    <col min="10498" max="10498" width="19.25" style="184" customWidth="1"/>
    <col min="10499" max="10499" width="26.125" style="184" customWidth="1"/>
    <col min="10500" max="10500" width="4.875" style="184" customWidth="1"/>
    <col min="10501" max="10501" width="5.25" style="184" customWidth="1"/>
    <col min="10502" max="10502" width="10.25" style="184" customWidth="1"/>
    <col min="10503" max="10503" width="5.5" style="184" customWidth="1"/>
    <col min="10504" max="10504" width="8.875" style="184" customWidth="1"/>
    <col min="10505" max="10505" width="5.5" style="184" customWidth="1"/>
    <col min="10506" max="10506" width="8.875" style="184" customWidth="1"/>
    <col min="10507" max="10507" width="5.5" style="184" customWidth="1"/>
    <col min="10508" max="10511" width="8.875" style="184" customWidth="1"/>
    <col min="10512" max="10512" width="9.125" style="184" customWidth="1"/>
    <col min="10513" max="10752" width="9" style="184"/>
    <col min="10753" max="10753" width="5.75" style="184" customWidth="1"/>
    <col min="10754" max="10754" width="19.25" style="184" customWidth="1"/>
    <col min="10755" max="10755" width="26.125" style="184" customWidth="1"/>
    <col min="10756" max="10756" width="4.875" style="184" customWidth="1"/>
    <col min="10757" max="10757" width="5.25" style="184" customWidth="1"/>
    <col min="10758" max="10758" width="10.25" style="184" customWidth="1"/>
    <col min="10759" max="10759" width="5.5" style="184" customWidth="1"/>
    <col min="10760" max="10760" width="8.875" style="184" customWidth="1"/>
    <col min="10761" max="10761" width="5.5" style="184" customWidth="1"/>
    <col min="10762" max="10762" width="8.875" style="184" customWidth="1"/>
    <col min="10763" max="10763" width="5.5" style="184" customWidth="1"/>
    <col min="10764" max="10767" width="8.875" style="184" customWidth="1"/>
    <col min="10768" max="10768" width="9.125" style="184" customWidth="1"/>
    <col min="10769" max="11008" width="9" style="184"/>
    <col min="11009" max="11009" width="5.75" style="184" customWidth="1"/>
    <col min="11010" max="11010" width="19.25" style="184" customWidth="1"/>
    <col min="11011" max="11011" width="26.125" style="184" customWidth="1"/>
    <col min="11012" max="11012" width="4.875" style="184" customWidth="1"/>
    <col min="11013" max="11013" width="5.25" style="184" customWidth="1"/>
    <col min="11014" max="11014" width="10.25" style="184" customWidth="1"/>
    <col min="11015" max="11015" width="5.5" style="184" customWidth="1"/>
    <col min="11016" max="11016" width="8.875" style="184" customWidth="1"/>
    <col min="11017" max="11017" width="5.5" style="184" customWidth="1"/>
    <col min="11018" max="11018" width="8.875" style="184" customWidth="1"/>
    <col min="11019" max="11019" width="5.5" style="184" customWidth="1"/>
    <col min="11020" max="11023" width="8.875" style="184" customWidth="1"/>
    <col min="11024" max="11024" width="9.125" style="184" customWidth="1"/>
    <col min="11025" max="11264" width="9" style="184"/>
    <col min="11265" max="11265" width="5.75" style="184" customWidth="1"/>
    <col min="11266" max="11266" width="19.25" style="184" customWidth="1"/>
    <col min="11267" max="11267" width="26.125" style="184" customWidth="1"/>
    <col min="11268" max="11268" width="4.875" style="184" customWidth="1"/>
    <col min="11269" max="11269" width="5.25" style="184" customWidth="1"/>
    <col min="11270" max="11270" width="10.25" style="184" customWidth="1"/>
    <col min="11271" max="11271" width="5.5" style="184" customWidth="1"/>
    <col min="11272" max="11272" width="8.875" style="184" customWidth="1"/>
    <col min="11273" max="11273" width="5.5" style="184" customWidth="1"/>
    <col min="11274" max="11274" width="8.875" style="184" customWidth="1"/>
    <col min="11275" max="11275" width="5.5" style="184" customWidth="1"/>
    <col min="11276" max="11279" width="8.875" style="184" customWidth="1"/>
    <col min="11280" max="11280" width="9.125" style="184" customWidth="1"/>
    <col min="11281" max="11520" width="9" style="184"/>
    <col min="11521" max="11521" width="5.75" style="184" customWidth="1"/>
    <col min="11522" max="11522" width="19.25" style="184" customWidth="1"/>
    <col min="11523" max="11523" width="26.125" style="184" customWidth="1"/>
    <col min="11524" max="11524" width="4.875" style="184" customWidth="1"/>
    <col min="11525" max="11525" width="5.25" style="184" customWidth="1"/>
    <col min="11526" max="11526" width="10.25" style="184" customWidth="1"/>
    <col min="11527" max="11527" width="5.5" style="184" customWidth="1"/>
    <col min="11528" max="11528" width="8.875" style="184" customWidth="1"/>
    <col min="11529" max="11529" width="5.5" style="184" customWidth="1"/>
    <col min="11530" max="11530" width="8.875" style="184" customWidth="1"/>
    <col min="11531" max="11531" width="5.5" style="184" customWidth="1"/>
    <col min="11532" max="11535" width="8.875" style="184" customWidth="1"/>
    <col min="11536" max="11536" width="9.125" style="184" customWidth="1"/>
    <col min="11537" max="11776" width="9" style="184"/>
    <col min="11777" max="11777" width="5.75" style="184" customWidth="1"/>
    <col min="11778" max="11778" width="19.25" style="184" customWidth="1"/>
    <col min="11779" max="11779" width="26.125" style="184" customWidth="1"/>
    <col min="11780" max="11780" width="4.875" style="184" customWidth="1"/>
    <col min="11781" max="11781" width="5.25" style="184" customWidth="1"/>
    <col min="11782" max="11782" width="10.25" style="184" customWidth="1"/>
    <col min="11783" max="11783" width="5.5" style="184" customWidth="1"/>
    <col min="11784" max="11784" width="8.875" style="184" customWidth="1"/>
    <col min="11785" max="11785" width="5.5" style="184" customWidth="1"/>
    <col min="11786" max="11786" width="8.875" style="184" customWidth="1"/>
    <col min="11787" max="11787" width="5.5" style="184" customWidth="1"/>
    <col min="11788" max="11791" width="8.875" style="184" customWidth="1"/>
    <col min="11792" max="11792" width="9.125" style="184" customWidth="1"/>
    <col min="11793" max="12032" width="9" style="184"/>
    <col min="12033" max="12033" width="5.75" style="184" customWidth="1"/>
    <col min="12034" max="12034" width="19.25" style="184" customWidth="1"/>
    <col min="12035" max="12035" width="26.125" style="184" customWidth="1"/>
    <col min="12036" max="12036" width="4.875" style="184" customWidth="1"/>
    <col min="12037" max="12037" width="5.25" style="184" customWidth="1"/>
    <col min="12038" max="12038" width="10.25" style="184" customWidth="1"/>
    <col min="12039" max="12039" width="5.5" style="184" customWidth="1"/>
    <col min="12040" max="12040" width="8.875" style="184" customWidth="1"/>
    <col min="12041" max="12041" width="5.5" style="184" customWidth="1"/>
    <col min="12042" max="12042" width="8.875" style="184" customWidth="1"/>
    <col min="12043" max="12043" width="5.5" style="184" customWidth="1"/>
    <col min="12044" max="12047" width="8.875" style="184" customWidth="1"/>
    <col min="12048" max="12048" width="9.125" style="184" customWidth="1"/>
    <col min="12049" max="12288" width="9" style="184"/>
    <col min="12289" max="12289" width="5.75" style="184" customWidth="1"/>
    <col min="12290" max="12290" width="19.25" style="184" customWidth="1"/>
    <col min="12291" max="12291" width="26.125" style="184" customWidth="1"/>
    <col min="12292" max="12292" width="4.875" style="184" customWidth="1"/>
    <col min="12293" max="12293" width="5.25" style="184" customWidth="1"/>
    <col min="12294" max="12294" width="10.25" style="184" customWidth="1"/>
    <col min="12295" max="12295" width="5.5" style="184" customWidth="1"/>
    <col min="12296" max="12296" width="8.875" style="184" customWidth="1"/>
    <col min="12297" max="12297" width="5.5" style="184" customWidth="1"/>
    <col min="12298" max="12298" width="8.875" style="184" customWidth="1"/>
    <col min="12299" max="12299" width="5.5" style="184" customWidth="1"/>
    <col min="12300" max="12303" width="8.875" style="184" customWidth="1"/>
    <col min="12304" max="12304" width="9.125" style="184" customWidth="1"/>
    <col min="12305" max="12544" width="9" style="184"/>
    <col min="12545" max="12545" width="5.75" style="184" customWidth="1"/>
    <col min="12546" max="12546" width="19.25" style="184" customWidth="1"/>
    <col min="12547" max="12547" width="26.125" style="184" customWidth="1"/>
    <col min="12548" max="12548" width="4.875" style="184" customWidth="1"/>
    <col min="12549" max="12549" width="5.25" style="184" customWidth="1"/>
    <col min="12550" max="12550" width="10.25" style="184" customWidth="1"/>
    <col min="12551" max="12551" width="5.5" style="184" customWidth="1"/>
    <col min="12552" max="12552" width="8.875" style="184" customWidth="1"/>
    <col min="12553" max="12553" width="5.5" style="184" customWidth="1"/>
    <col min="12554" max="12554" width="8.875" style="184" customWidth="1"/>
    <col min="12555" max="12555" width="5.5" style="184" customWidth="1"/>
    <col min="12556" max="12559" width="8.875" style="184" customWidth="1"/>
    <col min="12560" max="12560" width="9.125" style="184" customWidth="1"/>
    <col min="12561" max="12800" width="9" style="184"/>
    <col min="12801" max="12801" width="5.75" style="184" customWidth="1"/>
    <col min="12802" max="12802" width="19.25" style="184" customWidth="1"/>
    <col min="12803" max="12803" width="26.125" style="184" customWidth="1"/>
    <col min="12804" max="12804" width="4.875" style="184" customWidth="1"/>
    <col min="12805" max="12805" width="5.25" style="184" customWidth="1"/>
    <col min="12806" max="12806" width="10.25" style="184" customWidth="1"/>
    <col min="12807" max="12807" width="5.5" style="184" customWidth="1"/>
    <col min="12808" max="12808" width="8.875" style="184" customWidth="1"/>
    <col min="12809" max="12809" width="5.5" style="184" customWidth="1"/>
    <col min="12810" max="12810" width="8.875" style="184" customWidth="1"/>
    <col min="12811" max="12811" width="5.5" style="184" customWidth="1"/>
    <col min="12812" max="12815" width="8.875" style="184" customWidth="1"/>
    <col min="12816" max="12816" width="9.125" style="184" customWidth="1"/>
    <col min="12817" max="13056" width="9" style="184"/>
    <col min="13057" max="13057" width="5.75" style="184" customWidth="1"/>
    <col min="13058" max="13058" width="19.25" style="184" customWidth="1"/>
    <col min="13059" max="13059" width="26.125" style="184" customWidth="1"/>
    <col min="13060" max="13060" width="4.875" style="184" customWidth="1"/>
    <col min="13061" max="13061" width="5.25" style="184" customWidth="1"/>
    <col min="13062" max="13062" width="10.25" style="184" customWidth="1"/>
    <col min="13063" max="13063" width="5.5" style="184" customWidth="1"/>
    <col min="13064" max="13064" width="8.875" style="184" customWidth="1"/>
    <col min="13065" max="13065" width="5.5" style="184" customWidth="1"/>
    <col min="13066" max="13066" width="8.875" style="184" customWidth="1"/>
    <col min="13067" max="13067" width="5.5" style="184" customWidth="1"/>
    <col min="13068" max="13071" width="8.875" style="184" customWidth="1"/>
    <col min="13072" max="13072" width="9.125" style="184" customWidth="1"/>
    <col min="13073" max="13312" width="9" style="184"/>
    <col min="13313" max="13313" width="5.75" style="184" customWidth="1"/>
    <col min="13314" max="13314" width="19.25" style="184" customWidth="1"/>
    <col min="13315" max="13315" width="26.125" style="184" customWidth="1"/>
    <col min="13316" max="13316" width="4.875" style="184" customWidth="1"/>
    <col min="13317" max="13317" width="5.25" style="184" customWidth="1"/>
    <col min="13318" max="13318" width="10.25" style="184" customWidth="1"/>
    <col min="13319" max="13319" width="5.5" style="184" customWidth="1"/>
    <col min="13320" max="13320" width="8.875" style="184" customWidth="1"/>
    <col min="13321" max="13321" width="5.5" style="184" customWidth="1"/>
    <col min="13322" max="13322" width="8.875" style="184" customWidth="1"/>
    <col min="13323" max="13323" width="5.5" style="184" customWidth="1"/>
    <col min="13324" max="13327" width="8.875" style="184" customWidth="1"/>
    <col min="13328" max="13328" width="9.125" style="184" customWidth="1"/>
    <col min="13329" max="13568" width="9" style="184"/>
    <col min="13569" max="13569" width="5.75" style="184" customWidth="1"/>
    <col min="13570" max="13570" width="19.25" style="184" customWidth="1"/>
    <col min="13571" max="13571" width="26.125" style="184" customWidth="1"/>
    <col min="13572" max="13572" width="4.875" style="184" customWidth="1"/>
    <col min="13573" max="13573" width="5.25" style="184" customWidth="1"/>
    <col min="13574" max="13574" width="10.25" style="184" customWidth="1"/>
    <col min="13575" max="13575" width="5.5" style="184" customWidth="1"/>
    <col min="13576" max="13576" width="8.875" style="184" customWidth="1"/>
    <col min="13577" max="13577" width="5.5" style="184" customWidth="1"/>
    <col min="13578" max="13578" width="8.875" style="184" customWidth="1"/>
    <col min="13579" max="13579" width="5.5" style="184" customWidth="1"/>
    <col min="13580" max="13583" width="8.875" style="184" customWidth="1"/>
    <col min="13584" max="13584" width="9.125" style="184" customWidth="1"/>
    <col min="13585" max="13824" width="9" style="184"/>
    <col min="13825" max="13825" width="5.75" style="184" customWidth="1"/>
    <col min="13826" max="13826" width="19.25" style="184" customWidth="1"/>
    <col min="13827" max="13827" width="26.125" style="184" customWidth="1"/>
    <col min="13828" max="13828" width="4.875" style="184" customWidth="1"/>
    <col min="13829" max="13829" width="5.25" style="184" customWidth="1"/>
    <col min="13830" max="13830" width="10.25" style="184" customWidth="1"/>
    <col min="13831" max="13831" width="5.5" style="184" customWidth="1"/>
    <col min="13832" max="13832" width="8.875" style="184" customWidth="1"/>
    <col min="13833" max="13833" width="5.5" style="184" customWidth="1"/>
    <col min="13834" max="13834" width="8.875" style="184" customWidth="1"/>
    <col min="13835" max="13835" width="5.5" style="184" customWidth="1"/>
    <col min="13836" max="13839" width="8.875" style="184" customWidth="1"/>
    <col min="13840" max="13840" width="9.125" style="184" customWidth="1"/>
    <col min="13841" max="14080" width="9" style="184"/>
    <col min="14081" max="14081" width="5.75" style="184" customWidth="1"/>
    <col min="14082" max="14082" width="19.25" style="184" customWidth="1"/>
    <col min="14083" max="14083" width="26.125" style="184" customWidth="1"/>
    <col min="14084" max="14084" width="4.875" style="184" customWidth="1"/>
    <col min="14085" max="14085" width="5.25" style="184" customWidth="1"/>
    <col min="14086" max="14086" width="10.25" style="184" customWidth="1"/>
    <col min="14087" max="14087" width="5.5" style="184" customWidth="1"/>
    <col min="14088" max="14088" width="8.875" style="184" customWidth="1"/>
    <col min="14089" max="14089" width="5.5" style="184" customWidth="1"/>
    <col min="14090" max="14090" width="8.875" style="184" customWidth="1"/>
    <col min="14091" max="14091" width="5.5" style="184" customWidth="1"/>
    <col min="14092" max="14095" width="8.875" style="184" customWidth="1"/>
    <col min="14096" max="14096" width="9.125" style="184" customWidth="1"/>
    <col min="14097" max="14336" width="9" style="184"/>
    <col min="14337" max="14337" width="5.75" style="184" customWidth="1"/>
    <col min="14338" max="14338" width="19.25" style="184" customWidth="1"/>
    <col min="14339" max="14339" width="26.125" style="184" customWidth="1"/>
    <col min="14340" max="14340" width="4.875" style="184" customWidth="1"/>
    <col min="14341" max="14341" width="5.25" style="184" customWidth="1"/>
    <col min="14342" max="14342" width="10.25" style="184" customWidth="1"/>
    <col min="14343" max="14343" width="5.5" style="184" customWidth="1"/>
    <col min="14344" max="14344" width="8.875" style="184" customWidth="1"/>
    <col min="14345" max="14345" width="5.5" style="184" customWidth="1"/>
    <col min="14346" max="14346" width="8.875" style="184" customWidth="1"/>
    <col min="14347" max="14347" width="5.5" style="184" customWidth="1"/>
    <col min="14348" max="14351" width="8.875" style="184" customWidth="1"/>
    <col min="14352" max="14352" width="9.125" style="184" customWidth="1"/>
    <col min="14353" max="14592" width="9" style="184"/>
    <col min="14593" max="14593" width="5.75" style="184" customWidth="1"/>
    <col min="14594" max="14594" width="19.25" style="184" customWidth="1"/>
    <col min="14595" max="14595" width="26.125" style="184" customWidth="1"/>
    <col min="14596" max="14596" width="4.875" style="184" customWidth="1"/>
    <col min="14597" max="14597" width="5.25" style="184" customWidth="1"/>
    <col min="14598" max="14598" width="10.25" style="184" customWidth="1"/>
    <col min="14599" max="14599" width="5.5" style="184" customWidth="1"/>
    <col min="14600" max="14600" width="8.875" style="184" customWidth="1"/>
    <col min="14601" max="14601" width="5.5" style="184" customWidth="1"/>
    <col min="14602" max="14602" width="8.875" style="184" customWidth="1"/>
    <col min="14603" max="14603" width="5.5" style="184" customWidth="1"/>
    <col min="14604" max="14607" width="8.875" style="184" customWidth="1"/>
    <col min="14608" max="14608" width="9.125" style="184" customWidth="1"/>
    <col min="14609" max="14848" width="9" style="184"/>
    <col min="14849" max="14849" width="5.75" style="184" customWidth="1"/>
    <col min="14850" max="14850" width="19.25" style="184" customWidth="1"/>
    <col min="14851" max="14851" width="26.125" style="184" customWidth="1"/>
    <col min="14852" max="14852" width="4.875" style="184" customWidth="1"/>
    <col min="14853" max="14853" width="5.25" style="184" customWidth="1"/>
    <col min="14854" max="14854" width="10.25" style="184" customWidth="1"/>
    <col min="14855" max="14855" width="5.5" style="184" customWidth="1"/>
    <col min="14856" max="14856" width="8.875" style="184" customWidth="1"/>
    <col min="14857" max="14857" width="5.5" style="184" customWidth="1"/>
    <col min="14858" max="14858" width="8.875" style="184" customWidth="1"/>
    <col min="14859" max="14859" width="5.5" style="184" customWidth="1"/>
    <col min="14860" max="14863" width="8.875" style="184" customWidth="1"/>
    <col min="14864" max="14864" width="9.125" style="184" customWidth="1"/>
    <col min="14865" max="15104" width="9" style="184"/>
    <col min="15105" max="15105" width="5.75" style="184" customWidth="1"/>
    <col min="15106" max="15106" width="19.25" style="184" customWidth="1"/>
    <col min="15107" max="15107" width="26.125" style="184" customWidth="1"/>
    <col min="15108" max="15108" width="4.875" style="184" customWidth="1"/>
    <col min="15109" max="15109" width="5.25" style="184" customWidth="1"/>
    <col min="15110" max="15110" width="10.25" style="184" customWidth="1"/>
    <col min="15111" max="15111" width="5.5" style="184" customWidth="1"/>
    <col min="15112" max="15112" width="8.875" style="184" customWidth="1"/>
    <col min="15113" max="15113" width="5.5" style="184" customWidth="1"/>
    <col min="15114" max="15114" width="8.875" style="184" customWidth="1"/>
    <col min="15115" max="15115" width="5.5" style="184" customWidth="1"/>
    <col min="15116" max="15119" width="8.875" style="184" customWidth="1"/>
    <col min="15120" max="15120" width="9.125" style="184" customWidth="1"/>
    <col min="15121" max="15360" width="9" style="184"/>
    <col min="15361" max="15361" width="5.75" style="184" customWidth="1"/>
    <col min="15362" max="15362" width="19.25" style="184" customWidth="1"/>
    <col min="15363" max="15363" width="26.125" style="184" customWidth="1"/>
    <col min="15364" max="15364" width="4.875" style="184" customWidth="1"/>
    <col min="15365" max="15365" width="5.25" style="184" customWidth="1"/>
    <col min="15366" max="15366" width="10.25" style="184" customWidth="1"/>
    <col min="15367" max="15367" width="5.5" style="184" customWidth="1"/>
    <col min="15368" max="15368" width="8.875" style="184" customWidth="1"/>
    <col min="15369" max="15369" width="5.5" style="184" customWidth="1"/>
    <col min="15370" max="15370" width="8.875" style="184" customWidth="1"/>
    <col min="15371" max="15371" width="5.5" style="184" customWidth="1"/>
    <col min="15372" max="15375" width="8.875" style="184" customWidth="1"/>
    <col min="15376" max="15376" width="9.125" style="184" customWidth="1"/>
    <col min="15377" max="15616" width="9" style="184"/>
    <col min="15617" max="15617" width="5.75" style="184" customWidth="1"/>
    <col min="15618" max="15618" width="19.25" style="184" customWidth="1"/>
    <col min="15619" max="15619" width="26.125" style="184" customWidth="1"/>
    <col min="15620" max="15620" width="4.875" style="184" customWidth="1"/>
    <col min="15621" max="15621" width="5.25" style="184" customWidth="1"/>
    <col min="15622" max="15622" width="10.25" style="184" customWidth="1"/>
    <col min="15623" max="15623" width="5.5" style="184" customWidth="1"/>
    <col min="15624" max="15624" width="8.875" style="184" customWidth="1"/>
    <col min="15625" max="15625" width="5.5" style="184" customWidth="1"/>
    <col min="15626" max="15626" width="8.875" style="184" customWidth="1"/>
    <col min="15627" max="15627" width="5.5" style="184" customWidth="1"/>
    <col min="15628" max="15631" width="8.875" style="184" customWidth="1"/>
    <col min="15632" max="15632" width="9.125" style="184" customWidth="1"/>
    <col min="15633" max="15872" width="9" style="184"/>
    <col min="15873" max="15873" width="5.75" style="184" customWidth="1"/>
    <col min="15874" max="15874" width="19.25" style="184" customWidth="1"/>
    <col min="15875" max="15875" width="26.125" style="184" customWidth="1"/>
    <col min="15876" max="15876" width="4.875" style="184" customWidth="1"/>
    <col min="15877" max="15877" width="5.25" style="184" customWidth="1"/>
    <col min="15878" max="15878" width="10.25" style="184" customWidth="1"/>
    <col min="15879" max="15879" width="5.5" style="184" customWidth="1"/>
    <col min="15880" max="15880" width="8.875" style="184" customWidth="1"/>
    <col min="15881" max="15881" width="5.5" style="184" customWidth="1"/>
    <col min="15882" max="15882" width="8.875" style="184" customWidth="1"/>
    <col min="15883" max="15883" width="5.5" style="184" customWidth="1"/>
    <col min="15884" max="15887" width="8.875" style="184" customWidth="1"/>
    <col min="15888" max="15888" width="9.125" style="184" customWidth="1"/>
    <col min="15889" max="16128" width="9" style="184"/>
    <col min="16129" max="16129" width="5.75" style="184" customWidth="1"/>
    <col min="16130" max="16130" width="19.25" style="184" customWidth="1"/>
    <col min="16131" max="16131" width="26.125" style="184" customWidth="1"/>
    <col min="16132" max="16132" width="4.875" style="184" customWidth="1"/>
    <col min="16133" max="16133" width="5.25" style="184" customWidth="1"/>
    <col min="16134" max="16134" width="10.25" style="184" customWidth="1"/>
    <col min="16135" max="16135" width="5.5" style="184" customWidth="1"/>
    <col min="16136" max="16136" width="8.875" style="184" customWidth="1"/>
    <col min="16137" max="16137" width="5.5" style="184" customWidth="1"/>
    <col min="16138" max="16138" width="8.875" style="184" customWidth="1"/>
    <col min="16139" max="16139" width="5.5" style="184" customWidth="1"/>
    <col min="16140" max="16143" width="8.875" style="184" customWidth="1"/>
    <col min="16144" max="16144" width="9.125" style="184" customWidth="1"/>
    <col min="16145" max="16384" width="9" style="184"/>
  </cols>
  <sheetData>
    <row r="1" spans="1:17" ht="20.25" customHeight="1">
      <c r="A1" s="491" t="s">
        <v>469</v>
      </c>
      <c r="B1" s="491" t="s">
        <v>470</v>
      </c>
      <c r="C1" s="491" t="s">
        <v>471</v>
      </c>
      <c r="D1" s="489" t="s">
        <v>472</v>
      </c>
      <c r="E1" s="496" t="s">
        <v>473</v>
      </c>
      <c r="F1" s="498" t="s">
        <v>1259</v>
      </c>
      <c r="G1" s="489" t="s">
        <v>997</v>
      </c>
      <c r="H1" s="489"/>
      <c r="I1" s="489" t="s">
        <v>998</v>
      </c>
      <c r="J1" s="489"/>
      <c r="K1" s="489" t="s">
        <v>999</v>
      </c>
      <c r="L1" s="489"/>
      <c r="M1" s="489" t="s">
        <v>1000</v>
      </c>
      <c r="N1" s="489"/>
      <c r="O1" s="489" t="s">
        <v>1001</v>
      </c>
      <c r="P1" s="489" t="s">
        <v>477</v>
      </c>
    </row>
    <row r="2" spans="1:17" ht="29.25" customHeight="1" thickBot="1">
      <c r="A2" s="492"/>
      <c r="B2" s="492"/>
      <c r="C2" s="492"/>
      <c r="D2" s="490"/>
      <c r="E2" s="497"/>
      <c r="F2" s="499"/>
      <c r="G2" s="248" t="s">
        <v>1002</v>
      </c>
      <c r="H2" s="248" t="s">
        <v>1003</v>
      </c>
      <c r="I2" s="248" t="s">
        <v>1002</v>
      </c>
      <c r="J2" s="248" t="s">
        <v>1003</v>
      </c>
      <c r="K2" s="248" t="s">
        <v>1002</v>
      </c>
      <c r="L2" s="248" t="s">
        <v>1003</v>
      </c>
      <c r="M2" s="248" t="s">
        <v>1004</v>
      </c>
      <c r="N2" s="248" t="s">
        <v>1005</v>
      </c>
      <c r="O2" s="490"/>
      <c r="P2" s="490"/>
    </row>
    <row r="3" spans="1:17" ht="3" customHeight="1" thickTop="1">
      <c r="A3" s="241"/>
      <c r="B3" s="242"/>
      <c r="C3" s="243"/>
      <c r="D3" s="244"/>
      <c r="E3" s="245"/>
      <c r="F3" s="246"/>
      <c r="G3" s="244"/>
      <c r="H3" s="244"/>
      <c r="I3" s="244"/>
      <c r="J3" s="244"/>
      <c r="K3" s="244"/>
      <c r="L3" s="244"/>
      <c r="M3" s="247"/>
      <c r="N3" s="247"/>
      <c r="O3" s="247"/>
      <c r="P3" s="247"/>
      <c r="Q3" s="178"/>
    </row>
    <row r="4" spans="1:17" ht="16.5" customHeight="1">
      <c r="A4" s="193" t="s">
        <v>669</v>
      </c>
      <c r="B4" s="194" t="s">
        <v>1006</v>
      </c>
      <c r="C4" s="195" t="s">
        <v>1007</v>
      </c>
      <c r="D4" s="196" t="s">
        <v>1008</v>
      </c>
      <c r="E4" s="197">
        <v>1</v>
      </c>
      <c r="F4" s="217">
        <f>MIN(H4,J4,L4,M4,N4,O4)</f>
        <v>1800</v>
      </c>
      <c r="G4" s="198"/>
      <c r="H4" s="198"/>
      <c r="I4" s="198">
        <v>139</v>
      </c>
      <c r="J4" s="198">
        <v>1800</v>
      </c>
      <c r="K4" s="198"/>
      <c r="L4" s="198"/>
      <c r="M4" s="198"/>
      <c r="N4" s="198"/>
      <c r="O4" s="198"/>
      <c r="P4" s="199"/>
    </row>
    <row r="5" spans="1:17" s="171" customFormat="1" ht="16.5" customHeight="1">
      <c r="A5" s="200" t="s">
        <v>643</v>
      </c>
      <c r="B5" s="201" t="s">
        <v>1006</v>
      </c>
      <c r="C5" s="202" t="s">
        <v>1009</v>
      </c>
      <c r="D5" s="203" t="s">
        <v>1008</v>
      </c>
      <c r="E5" s="204">
        <v>1</v>
      </c>
      <c r="F5" s="218">
        <f t="shared" ref="F5:F45" si="0">MIN(H5,J5,L5,M5,N5,O5)</f>
        <v>1800</v>
      </c>
      <c r="G5" s="205"/>
      <c r="H5" s="205"/>
      <c r="I5" s="205">
        <v>139</v>
      </c>
      <c r="J5" s="205">
        <v>1800</v>
      </c>
      <c r="K5" s="205"/>
      <c r="L5" s="205"/>
      <c r="M5" s="205"/>
      <c r="N5" s="205"/>
      <c r="O5" s="205"/>
      <c r="P5" s="206"/>
      <c r="Q5" s="170"/>
    </row>
    <row r="6" spans="1:17" s="171" customFormat="1" ht="16.5" customHeight="1">
      <c r="A6" s="200" t="s">
        <v>644</v>
      </c>
      <c r="B6" s="201" t="s">
        <v>1010</v>
      </c>
      <c r="C6" s="202" t="s">
        <v>1011</v>
      </c>
      <c r="D6" s="203" t="s">
        <v>578</v>
      </c>
      <c r="E6" s="204">
        <v>1</v>
      </c>
      <c r="F6" s="218">
        <f t="shared" si="0"/>
        <v>6600</v>
      </c>
      <c r="G6" s="205"/>
      <c r="H6" s="205"/>
      <c r="I6" s="205">
        <v>1076</v>
      </c>
      <c r="J6" s="205">
        <v>6600</v>
      </c>
      <c r="K6" s="205"/>
      <c r="L6" s="205"/>
      <c r="M6" s="205"/>
      <c r="N6" s="205"/>
      <c r="O6" s="205"/>
      <c r="P6" s="206"/>
      <c r="Q6" s="170"/>
    </row>
    <row r="7" spans="1:17" s="171" customFormat="1" ht="16.5" customHeight="1">
      <c r="A7" s="200" t="s">
        <v>733</v>
      </c>
      <c r="B7" s="201" t="s">
        <v>1010</v>
      </c>
      <c r="C7" s="202" t="s">
        <v>1012</v>
      </c>
      <c r="D7" s="203" t="s">
        <v>578</v>
      </c>
      <c r="E7" s="204">
        <v>1</v>
      </c>
      <c r="F7" s="218">
        <f t="shared" si="0"/>
        <v>4400</v>
      </c>
      <c r="G7" s="205"/>
      <c r="H7" s="205"/>
      <c r="I7" s="205">
        <v>1076</v>
      </c>
      <c r="J7" s="205">
        <v>4400</v>
      </c>
      <c r="K7" s="205"/>
      <c r="L7" s="205"/>
      <c r="M7" s="205"/>
      <c r="N7" s="205"/>
      <c r="O7" s="205"/>
      <c r="P7" s="206"/>
      <c r="Q7" s="170"/>
    </row>
    <row r="8" spans="1:17" s="171" customFormat="1" ht="16.5" customHeight="1">
      <c r="A8" s="200" t="s">
        <v>1013</v>
      </c>
      <c r="B8" s="201" t="s">
        <v>1014</v>
      </c>
      <c r="C8" s="202" t="s">
        <v>1015</v>
      </c>
      <c r="D8" s="203" t="s">
        <v>578</v>
      </c>
      <c r="E8" s="204">
        <v>1</v>
      </c>
      <c r="F8" s="218">
        <f t="shared" si="0"/>
        <v>2592.5925925925926</v>
      </c>
      <c r="G8" s="205"/>
      <c r="H8" s="205"/>
      <c r="I8" s="205">
        <v>686</v>
      </c>
      <c r="J8" s="205">
        <f>4200/1.62</f>
        <v>2592.5925925925926</v>
      </c>
      <c r="K8" s="205"/>
      <c r="L8" s="205"/>
      <c r="M8" s="205"/>
      <c r="N8" s="205"/>
      <c r="O8" s="205"/>
      <c r="P8" s="206"/>
      <c r="Q8" s="170"/>
    </row>
    <row r="9" spans="1:17" s="171" customFormat="1" ht="16.5" customHeight="1">
      <c r="A9" s="200" t="s">
        <v>1016</v>
      </c>
      <c r="B9" s="201" t="s">
        <v>1017</v>
      </c>
      <c r="C9" s="202" t="s">
        <v>1018</v>
      </c>
      <c r="D9" s="203" t="s">
        <v>578</v>
      </c>
      <c r="E9" s="204">
        <v>1</v>
      </c>
      <c r="F9" s="218">
        <f t="shared" si="0"/>
        <v>9826.3888888888887</v>
      </c>
      <c r="G9" s="205" t="s">
        <v>1019</v>
      </c>
      <c r="H9" s="205">
        <f>28300/2.88</f>
        <v>9826.3888888888887</v>
      </c>
      <c r="I9" s="205"/>
      <c r="J9" s="205"/>
      <c r="K9" s="205"/>
      <c r="L9" s="205"/>
      <c r="M9" s="205"/>
      <c r="N9" s="205"/>
      <c r="O9" s="205"/>
      <c r="P9" s="206"/>
      <c r="Q9" s="170"/>
    </row>
    <row r="10" spans="1:17" s="171" customFormat="1" ht="16.5" customHeight="1">
      <c r="A10" s="200" t="s">
        <v>1020</v>
      </c>
      <c r="B10" s="201" t="s">
        <v>1021</v>
      </c>
      <c r="C10" s="202" t="s">
        <v>1022</v>
      </c>
      <c r="D10" s="203" t="s">
        <v>578</v>
      </c>
      <c r="E10" s="204">
        <v>1</v>
      </c>
      <c r="F10" s="218">
        <f t="shared" si="0"/>
        <v>4097.2222222222226</v>
      </c>
      <c r="G10" s="205"/>
      <c r="H10" s="205"/>
      <c r="I10" s="205">
        <v>682</v>
      </c>
      <c r="J10" s="205">
        <f>11800/2.88</f>
        <v>4097.2222222222226</v>
      </c>
      <c r="K10" s="205"/>
      <c r="L10" s="205"/>
      <c r="M10" s="205"/>
      <c r="N10" s="205"/>
      <c r="O10" s="205"/>
      <c r="P10" s="206"/>
      <c r="Q10" s="170"/>
    </row>
    <row r="11" spans="1:17" s="171" customFormat="1" ht="16.5" customHeight="1">
      <c r="A11" s="200" t="s">
        <v>1023</v>
      </c>
      <c r="B11" s="201" t="s">
        <v>1021</v>
      </c>
      <c r="C11" s="202" t="s">
        <v>1018</v>
      </c>
      <c r="D11" s="203" t="s">
        <v>578</v>
      </c>
      <c r="E11" s="204">
        <v>1</v>
      </c>
      <c r="F11" s="218">
        <f t="shared" si="0"/>
        <v>5277.7777777777783</v>
      </c>
      <c r="G11" s="205"/>
      <c r="H11" s="205"/>
      <c r="I11" s="205">
        <v>682</v>
      </c>
      <c r="J11" s="205">
        <f>15200/2.88</f>
        <v>5277.7777777777783</v>
      </c>
      <c r="K11" s="205"/>
      <c r="L11" s="205"/>
      <c r="M11" s="205"/>
      <c r="N11" s="205"/>
      <c r="O11" s="205"/>
      <c r="P11" s="206"/>
      <c r="Q11" s="170"/>
    </row>
    <row r="12" spans="1:17" ht="16.5" customHeight="1">
      <c r="A12" s="200" t="s">
        <v>1024</v>
      </c>
      <c r="B12" s="201" t="s">
        <v>1021</v>
      </c>
      <c r="C12" s="202" t="s">
        <v>1025</v>
      </c>
      <c r="D12" s="203" t="s">
        <v>578</v>
      </c>
      <c r="E12" s="204">
        <v>1</v>
      </c>
      <c r="F12" s="218">
        <f t="shared" si="0"/>
        <v>12500</v>
      </c>
      <c r="G12" s="205"/>
      <c r="H12" s="205"/>
      <c r="I12" s="205">
        <v>682</v>
      </c>
      <c r="J12" s="205">
        <f>36000/2.88</f>
        <v>12500</v>
      </c>
      <c r="K12" s="205"/>
      <c r="L12" s="205"/>
      <c r="M12" s="205"/>
      <c r="N12" s="205"/>
      <c r="O12" s="205"/>
      <c r="P12" s="206"/>
    </row>
    <row r="13" spans="1:17" ht="16.5" customHeight="1">
      <c r="A13" s="200" t="s">
        <v>1026</v>
      </c>
      <c r="B13" s="201" t="s">
        <v>1027</v>
      </c>
      <c r="C13" s="202" t="s">
        <v>1028</v>
      </c>
      <c r="D13" s="203" t="s">
        <v>1029</v>
      </c>
      <c r="E13" s="204">
        <v>1</v>
      </c>
      <c r="F13" s="218">
        <f t="shared" si="0"/>
        <v>8000</v>
      </c>
      <c r="G13" s="205" t="s">
        <v>1030</v>
      </c>
      <c r="H13" s="205">
        <v>8000</v>
      </c>
      <c r="I13" s="205"/>
      <c r="J13" s="205"/>
      <c r="K13" s="205"/>
      <c r="L13" s="205"/>
      <c r="M13" s="205"/>
      <c r="N13" s="205"/>
      <c r="O13" s="205"/>
      <c r="P13" s="206"/>
    </row>
    <row r="14" spans="1:17" ht="16.5" customHeight="1">
      <c r="A14" s="200" t="s">
        <v>1031</v>
      </c>
      <c r="B14" s="201" t="s">
        <v>1032</v>
      </c>
      <c r="C14" s="202" t="s">
        <v>1033</v>
      </c>
      <c r="D14" s="203" t="s">
        <v>1029</v>
      </c>
      <c r="E14" s="204">
        <v>1</v>
      </c>
      <c r="F14" s="218">
        <f t="shared" si="0"/>
        <v>25800</v>
      </c>
      <c r="G14" s="205" t="s">
        <v>1030</v>
      </c>
      <c r="H14" s="205">
        <v>25800</v>
      </c>
      <c r="I14" s="205"/>
      <c r="J14" s="205"/>
      <c r="K14" s="205"/>
      <c r="L14" s="205"/>
      <c r="M14" s="205"/>
      <c r="N14" s="205"/>
      <c r="O14" s="205"/>
      <c r="P14" s="206"/>
    </row>
    <row r="15" spans="1:17" ht="16.5" customHeight="1">
      <c r="A15" s="200" t="s">
        <v>1034</v>
      </c>
      <c r="B15" s="201" t="s">
        <v>1035</v>
      </c>
      <c r="C15" s="202" t="s">
        <v>1036</v>
      </c>
      <c r="D15" s="203" t="s">
        <v>159</v>
      </c>
      <c r="E15" s="204">
        <v>1</v>
      </c>
      <c r="F15" s="218">
        <f t="shared" si="0"/>
        <v>180</v>
      </c>
      <c r="G15" s="205"/>
      <c r="H15" s="205"/>
      <c r="I15" s="205">
        <v>535</v>
      </c>
      <c r="J15" s="205">
        <v>180</v>
      </c>
      <c r="K15" s="205"/>
      <c r="L15" s="205"/>
      <c r="M15" s="205"/>
      <c r="N15" s="205"/>
      <c r="O15" s="205"/>
      <c r="P15" s="206"/>
    </row>
    <row r="16" spans="1:17" ht="16.5" customHeight="1">
      <c r="A16" s="200" t="s">
        <v>1037</v>
      </c>
      <c r="B16" s="201" t="s">
        <v>1038</v>
      </c>
      <c r="C16" s="202" t="s">
        <v>1039</v>
      </c>
      <c r="D16" s="203" t="s">
        <v>159</v>
      </c>
      <c r="E16" s="204">
        <v>1</v>
      </c>
      <c r="F16" s="218">
        <f t="shared" si="0"/>
        <v>1160</v>
      </c>
      <c r="G16" s="205"/>
      <c r="H16" s="205"/>
      <c r="I16" s="205">
        <v>535</v>
      </c>
      <c r="J16" s="205">
        <v>1160</v>
      </c>
      <c r="K16" s="205"/>
      <c r="L16" s="205"/>
      <c r="M16" s="205"/>
      <c r="N16" s="205"/>
      <c r="O16" s="205"/>
      <c r="P16" s="206"/>
    </row>
    <row r="17" spans="1:16" ht="16.5" customHeight="1">
      <c r="A17" s="200" t="s">
        <v>713</v>
      </c>
      <c r="B17" s="201" t="s">
        <v>1040</v>
      </c>
      <c r="C17" s="202" t="s">
        <v>1041</v>
      </c>
      <c r="D17" s="203" t="s">
        <v>159</v>
      </c>
      <c r="E17" s="204">
        <v>1</v>
      </c>
      <c r="F17" s="218">
        <f t="shared" si="0"/>
        <v>105</v>
      </c>
      <c r="G17" s="205"/>
      <c r="H17" s="205"/>
      <c r="I17" s="205"/>
      <c r="J17" s="205"/>
      <c r="K17" s="205"/>
      <c r="L17" s="205"/>
      <c r="M17" s="205">
        <v>105</v>
      </c>
      <c r="N17" s="205"/>
      <c r="O17" s="205"/>
      <c r="P17" s="206"/>
    </row>
    <row r="18" spans="1:16" ht="16.5" customHeight="1">
      <c r="A18" s="200" t="s">
        <v>714</v>
      </c>
      <c r="B18" s="201" t="s">
        <v>1042</v>
      </c>
      <c r="C18" s="202"/>
      <c r="D18" s="203" t="s">
        <v>159</v>
      </c>
      <c r="E18" s="204">
        <v>1</v>
      </c>
      <c r="F18" s="218">
        <f t="shared" si="0"/>
        <v>250</v>
      </c>
      <c r="G18" s="205"/>
      <c r="H18" s="205"/>
      <c r="I18" s="205">
        <v>535</v>
      </c>
      <c r="J18" s="205">
        <v>250</v>
      </c>
      <c r="K18" s="205"/>
      <c r="L18" s="205"/>
      <c r="M18" s="205"/>
      <c r="N18" s="205"/>
      <c r="O18" s="203"/>
      <c r="P18" s="206"/>
    </row>
    <row r="19" spans="1:16" ht="16.5" customHeight="1">
      <c r="A19" s="200" t="s">
        <v>715</v>
      </c>
      <c r="B19" s="201" t="s">
        <v>1043</v>
      </c>
      <c r="C19" s="202" t="s">
        <v>1044</v>
      </c>
      <c r="D19" s="203" t="s">
        <v>164</v>
      </c>
      <c r="E19" s="204">
        <v>1</v>
      </c>
      <c r="F19" s="218">
        <f t="shared" si="0"/>
        <v>1250</v>
      </c>
      <c r="G19" s="205"/>
      <c r="H19" s="205"/>
      <c r="I19" s="205">
        <v>535</v>
      </c>
      <c r="J19" s="205">
        <v>1250</v>
      </c>
      <c r="K19" s="205"/>
      <c r="L19" s="205"/>
      <c r="M19" s="205"/>
      <c r="N19" s="205"/>
      <c r="O19" s="203"/>
      <c r="P19" s="206"/>
    </row>
    <row r="20" spans="1:16" ht="16.5" customHeight="1">
      <c r="A20" s="200" t="s">
        <v>716</v>
      </c>
      <c r="B20" s="201" t="s">
        <v>1045</v>
      </c>
      <c r="C20" s="202"/>
      <c r="D20" s="203" t="s">
        <v>159</v>
      </c>
      <c r="E20" s="204">
        <v>1</v>
      </c>
      <c r="F20" s="218">
        <f t="shared" si="0"/>
        <v>60</v>
      </c>
      <c r="G20" s="205"/>
      <c r="H20" s="205"/>
      <c r="I20" s="205"/>
      <c r="J20" s="205"/>
      <c r="K20" s="205"/>
      <c r="L20" s="205"/>
      <c r="M20" s="205">
        <v>60</v>
      </c>
      <c r="N20" s="205"/>
      <c r="O20" s="203"/>
      <c r="P20" s="206"/>
    </row>
    <row r="21" spans="1:16" ht="16.5" customHeight="1">
      <c r="A21" s="200" t="s">
        <v>717</v>
      </c>
      <c r="B21" s="201" t="s">
        <v>1046</v>
      </c>
      <c r="C21" s="202" t="s">
        <v>1047</v>
      </c>
      <c r="D21" s="203" t="s">
        <v>164</v>
      </c>
      <c r="E21" s="204">
        <v>1</v>
      </c>
      <c r="F21" s="218">
        <f t="shared" si="0"/>
        <v>780</v>
      </c>
      <c r="G21" s="205"/>
      <c r="H21" s="205"/>
      <c r="I21" s="205">
        <v>535</v>
      </c>
      <c r="J21" s="205">
        <v>780</v>
      </c>
      <c r="K21" s="205"/>
      <c r="L21" s="205"/>
      <c r="M21" s="205"/>
      <c r="N21" s="205"/>
      <c r="O21" s="203"/>
      <c r="P21" s="206"/>
    </row>
    <row r="22" spans="1:16" ht="16.5" customHeight="1">
      <c r="A22" s="200" t="s">
        <v>718</v>
      </c>
      <c r="B22" s="201" t="s">
        <v>1048</v>
      </c>
      <c r="C22" s="202" t="s">
        <v>1049</v>
      </c>
      <c r="D22" s="205" t="s">
        <v>159</v>
      </c>
      <c r="E22" s="204">
        <v>1</v>
      </c>
      <c r="F22" s="218">
        <f t="shared" si="0"/>
        <v>81</v>
      </c>
      <c r="G22" s="205"/>
      <c r="H22" s="205"/>
      <c r="I22" s="205"/>
      <c r="J22" s="205"/>
      <c r="K22" s="205"/>
      <c r="L22" s="205"/>
      <c r="M22" s="205">
        <v>81</v>
      </c>
      <c r="N22" s="205"/>
      <c r="O22" s="203"/>
      <c r="P22" s="206"/>
    </row>
    <row r="23" spans="1:16" ht="16.5" customHeight="1">
      <c r="A23" s="200" t="s">
        <v>719</v>
      </c>
      <c r="B23" s="201" t="s">
        <v>1050</v>
      </c>
      <c r="C23" s="202" t="s">
        <v>1051</v>
      </c>
      <c r="D23" s="203" t="s">
        <v>164</v>
      </c>
      <c r="E23" s="204">
        <v>1</v>
      </c>
      <c r="F23" s="218">
        <f t="shared" si="0"/>
        <v>800</v>
      </c>
      <c r="G23" s="205"/>
      <c r="H23" s="205"/>
      <c r="I23" s="205">
        <v>535</v>
      </c>
      <c r="J23" s="205">
        <v>800</v>
      </c>
      <c r="K23" s="205"/>
      <c r="L23" s="205"/>
      <c r="M23" s="205"/>
      <c r="N23" s="205"/>
      <c r="O23" s="203"/>
      <c r="P23" s="206"/>
    </row>
    <row r="24" spans="1:16" ht="16.5" customHeight="1">
      <c r="A24" s="200" t="s">
        <v>720</v>
      </c>
      <c r="B24" s="201" t="s">
        <v>1052</v>
      </c>
      <c r="C24" s="202"/>
      <c r="D24" s="203" t="s">
        <v>159</v>
      </c>
      <c r="E24" s="204">
        <v>1</v>
      </c>
      <c r="F24" s="218">
        <f t="shared" si="0"/>
        <v>45</v>
      </c>
      <c r="G24" s="205"/>
      <c r="H24" s="205"/>
      <c r="I24" s="205"/>
      <c r="J24" s="205"/>
      <c r="K24" s="205"/>
      <c r="L24" s="205"/>
      <c r="M24" s="205">
        <v>45</v>
      </c>
      <c r="N24" s="205"/>
      <c r="O24" s="203"/>
      <c r="P24" s="206"/>
    </row>
    <row r="25" spans="1:16" ht="16.5" customHeight="1">
      <c r="A25" s="200" t="s">
        <v>721</v>
      </c>
      <c r="B25" s="201" t="s">
        <v>1053</v>
      </c>
      <c r="C25" s="202"/>
      <c r="D25" s="203" t="s">
        <v>159</v>
      </c>
      <c r="E25" s="204">
        <v>1</v>
      </c>
      <c r="F25" s="218">
        <f t="shared" si="0"/>
        <v>35</v>
      </c>
      <c r="G25" s="205"/>
      <c r="H25" s="205"/>
      <c r="I25" s="205"/>
      <c r="J25" s="205"/>
      <c r="K25" s="205"/>
      <c r="L25" s="205"/>
      <c r="M25" s="205">
        <v>35</v>
      </c>
      <c r="N25" s="205"/>
      <c r="O25" s="203"/>
      <c r="P25" s="206"/>
    </row>
    <row r="26" spans="1:16">
      <c r="A26" s="200" t="s">
        <v>1054</v>
      </c>
      <c r="B26" s="201" t="s">
        <v>1055</v>
      </c>
      <c r="C26" s="202" t="s">
        <v>1056</v>
      </c>
      <c r="D26" s="203" t="s">
        <v>578</v>
      </c>
      <c r="E26" s="204">
        <v>1</v>
      </c>
      <c r="F26" s="218">
        <f t="shared" si="0"/>
        <v>28800</v>
      </c>
      <c r="G26" s="205"/>
      <c r="H26" s="205"/>
      <c r="I26" s="205">
        <v>1076</v>
      </c>
      <c r="J26" s="205">
        <v>28800</v>
      </c>
      <c r="K26" s="205"/>
      <c r="L26" s="205"/>
      <c r="M26" s="205"/>
      <c r="N26" s="205"/>
      <c r="O26" s="203"/>
      <c r="P26" s="206"/>
    </row>
    <row r="27" spans="1:16">
      <c r="A27" s="200" t="s">
        <v>1057</v>
      </c>
      <c r="B27" s="201" t="s">
        <v>1058</v>
      </c>
      <c r="C27" s="202" t="s">
        <v>1022</v>
      </c>
      <c r="D27" s="203" t="s">
        <v>578</v>
      </c>
      <c r="E27" s="204">
        <v>1</v>
      </c>
      <c r="F27" s="218">
        <f t="shared" si="0"/>
        <v>23900</v>
      </c>
      <c r="G27" s="205"/>
      <c r="H27" s="205"/>
      <c r="I27" s="205">
        <v>1076</v>
      </c>
      <c r="J27" s="205">
        <v>23900</v>
      </c>
      <c r="K27" s="205"/>
      <c r="L27" s="205"/>
      <c r="M27" s="205"/>
      <c r="N27" s="205"/>
      <c r="O27" s="203"/>
      <c r="P27" s="206"/>
    </row>
    <row r="28" spans="1:16">
      <c r="A28" s="200" t="s">
        <v>1059</v>
      </c>
      <c r="B28" s="201" t="s">
        <v>1060</v>
      </c>
      <c r="C28" s="202"/>
      <c r="D28" s="205" t="s">
        <v>1061</v>
      </c>
      <c r="E28" s="204">
        <v>1</v>
      </c>
      <c r="F28" s="218">
        <f t="shared" si="0"/>
        <v>13200</v>
      </c>
      <c r="G28" s="205"/>
      <c r="H28" s="205"/>
      <c r="I28" s="205">
        <v>1072</v>
      </c>
      <c r="J28" s="205">
        <v>13200</v>
      </c>
      <c r="K28" s="205"/>
      <c r="L28" s="205"/>
      <c r="M28" s="205"/>
      <c r="N28" s="205"/>
      <c r="O28" s="203"/>
      <c r="P28" s="206"/>
    </row>
    <row r="29" spans="1:16">
      <c r="A29" s="200" t="s">
        <v>1062</v>
      </c>
      <c r="B29" s="201" t="s">
        <v>1063</v>
      </c>
      <c r="C29" s="202"/>
      <c r="D29" s="205" t="s">
        <v>578</v>
      </c>
      <c r="E29" s="204">
        <v>1</v>
      </c>
      <c r="F29" s="218">
        <f t="shared" si="0"/>
        <v>45000</v>
      </c>
      <c r="G29" s="205"/>
      <c r="H29" s="205"/>
      <c r="I29" s="205">
        <v>682</v>
      </c>
      <c r="J29" s="205">
        <v>45000</v>
      </c>
      <c r="K29" s="205"/>
      <c r="L29" s="205"/>
      <c r="M29" s="205"/>
      <c r="N29" s="205"/>
      <c r="O29" s="203"/>
      <c r="P29" s="206" t="s">
        <v>1064</v>
      </c>
    </row>
    <row r="30" spans="1:16">
      <c r="A30" s="200" t="s">
        <v>1065</v>
      </c>
      <c r="B30" s="201" t="s">
        <v>739</v>
      </c>
      <c r="C30" s="202" t="s">
        <v>740</v>
      </c>
      <c r="D30" s="203" t="s">
        <v>578</v>
      </c>
      <c r="E30" s="204">
        <v>1</v>
      </c>
      <c r="F30" s="218">
        <f t="shared" si="0"/>
        <v>88000</v>
      </c>
      <c r="G30" s="205"/>
      <c r="H30" s="205"/>
      <c r="I30" s="205">
        <v>658</v>
      </c>
      <c r="J30" s="205">
        <v>88000</v>
      </c>
      <c r="K30" s="205"/>
      <c r="L30" s="205"/>
      <c r="M30" s="205"/>
      <c r="N30" s="205"/>
      <c r="O30" s="203"/>
      <c r="P30" s="206" t="s">
        <v>1064</v>
      </c>
    </row>
    <row r="31" spans="1:16">
      <c r="A31" s="200" t="s">
        <v>1066</v>
      </c>
      <c r="B31" s="201" t="s">
        <v>704</v>
      </c>
      <c r="C31" s="202"/>
      <c r="D31" s="203" t="s">
        <v>578</v>
      </c>
      <c r="E31" s="204">
        <v>1</v>
      </c>
      <c r="F31" s="218">
        <f t="shared" si="0"/>
        <v>22500</v>
      </c>
      <c r="G31" s="205"/>
      <c r="H31" s="205"/>
      <c r="I31" s="205">
        <v>644</v>
      </c>
      <c r="J31" s="205">
        <v>22500</v>
      </c>
      <c r="K31" s="205"/>
      <c r="L31" s="205"/>
      <c r="M31" s="205"/>
      <c r="N31" s="205"/>
      <c r="O31" s="203"/>
      <c r="P31" s="206"/>
    </row>
    <row r="32" spans="1:16">
      <c r="A32" s="200" t="s">
        <v>1067</v>
      </c>
      <c r="B32" s="201" t="s">
        <v>1068</v>
      </c>
      <c r="C32" s="202" t="s">
        <v>1069</v>
      </c>
      <c r="D32" s="205" t="s">
        <v>578</v>
      </c>
      <c r="E32" s="204">
        <v>1</v>
      </c>
      <c r="F32" s="218">
        <f t="shared" si="0"/>
        <v>7900</v>
      </c>
      <c r="G32" s="205"/>
      <c r="H32" s="205"/>
      <c r="I32" s="205">
        <v>690</v>
      </c>
      <c r="J32" s="205">
        <v>7900</v>
      </c>
      <c r="K32" s="205"/>
      <c r="L32" s="205"/>
      <c r="M32" s="205"/>
      <c r="N32" s="205"/>
      <c r="O32" s="203"/>
      <c r="P32" s="206"/>
    </row>
    <row r="33" spans="1:16">
      <c r="A33" s="200" t="s">
        <v>698</v>
      </c>
      <c r="B33" s="201" t="s">
        <v>1070</v>
      </c>
      <c r="C33" s="202"/>
      <c r="D33" s="205" t="s">
        <v>578</v>
      </c>
      <c r="E33" s="204">
        <v>1</v>
      </c>
      <c r="F33" s="218">
        <f t="shared" si="0"/>
        <v>50000</v>
      </c>
      <c r="G33" s="205" t="s">
        <v>1071</v>
      </c>
      <c r="H33" s="205">
        <v>89000</v>
      </c>
      <c r="I33" s="205"/>
      <c r="J33" s="205"/>
      <c r="K33" s="205"/>
      <c r="L33" s="205"/>
      <c r="M33" s="205">
        <v>50000</v>
      </c>
      <c r="N33" s="205"/>
      <c r="O33" s="203"/>
      <c r="P33" s="206"/>
    </row>
    <row r="34" spans="1:16">
      <c r="A34" s="200" t="s">
        <v>745</v>
      </c>
      <c r="B34" s="201" t="s">
        <v>151</v>
      </c>
      <c r="C34" s="202" t="s">
        <v>152</v>
      </c>
      <c r="D34" s="205" t="s">
        <v>139</v>
      </c>
      <c r="E34" s="204">
        <v>3</v>
      </c>
      <c r="F34" s="218">
        <f t="shared" si="0"/>
        <v>2268000</v>
      </c>
      <c r="G34" s="205"/>
      <c r="H34" s="205"/>
      <c r="I34" s="205">
        <v>593</v>
      </c>
      <c r="J34" s="205">
        <v>2268000</v>
      </c>
      <c r="K34" s="205"/>
      <c r="L34" s="205"/>
      <c r="M34" s="205"/>
      <c r="N34" s="205"/>
      <c r="O34" s="203"/>
      <c r="P34" s="206"/>
    </row>
    <row r="35" spans="1:16">
      <c r="A35" s="200" t="s">
        <v>1072</v>
      </c>
      <c r="B35" s="201" t="s">
        <v>153</v>
      </c>
      <c r="C35" s="202" t="s">
        <v>154</v>
      </c>
      <c r="D35" s="205" t="s">
        <v>578</v>
      </c>
      <c r="E35" s="204">
        <v>1</v>
      </c>
      <c r="F35" s="218">
        <f t="shared" si="0"/>
        <v>550000</v>
      </c>
      <c r="G35" s="205"/>
      <c r="H35" s="205"/>
      <c r="I35" s="205">
        <v>593</v>
      </c>
      <c r="J35" s="205">
        <v>550000</v>
      </c>
      <c r="K35" s="205"/>
      <c r="L35" s="205"/>
      <c r="M35" s="205"/>
      <c r="N35" s="205"/>
      <c r="O35" s="203"/>
      <c r="P35" s="206"/>
    </row>
    <row r="36" spans="1:16">
      <c r="A36" s="200" t="s">
        <v>1073</v>
      </c>
      <c r="B36" s="201" t="s">
        <v>153</v>
      </c>
      <c r="C36" s="202" t="s">
        <v>155</v>
      </c>
      <c r="D36" s="205" t="s">
        <v>578</v>
      </c>
      <c r="E36" s="204">
        <v>1</v>
      </c>
      <c r="F36" s="218">
        <f t="shared" si="0"/>
        <v>550000</v>
      </c>
      <c r="G36" s="205"/>
      <c r="H36" s="205"/>
      <c r="I36" s="205">
        <v>593</v>
      </c>
      <c r="J36" s="205">
        <v>550000</v>
      </c>
      <c r="K36" s="205"/>
      <c r="L36" s="205"/>
      <c r="M36" s="205"/>
      <c r="N36" s="205"/>
      <c r="O36" s="203"/>
      <c r="P36" s="206"/>
    </row>
    <row r="37" spans="1:16">
      <c r="A37" s="200" t="s">
        <v>1074</v>
      </c>
      <c r="B37" s="201" t="s">
        <v>156</v>
      </c>
      <c r="C37" s="202" t="s">
        <v>157</v>
      </c>
      <c r="D37" s="205" t="s">
        <v>578</v>
      </c>
      <c r="E37" s="204">
        <v>1</v>
      </c>
      <c r="F37" s="218">
        <f t="shared" si="0"/>
        <v>105000</v>
      </c>
      <c r="G37" s="205"/>
      <c r="H37" s="205"/>
      <c r="I37" s="205">
        <v>577</v>
      </c>
      <c r="J37" s="205">
        <v>105000</v>
      </c>
      <c r="K37" s="205"/>
      <c r="L37" s="205"/>
      <c r="M37" s="205"/>
      <c r="N37" s="205"/>
      <c r="O37" s="203"/>
      <c r="P37" s="206"/>
    </row>
    <row r="38" spans="1:16">
      <c r="A38" s="200" t="s">
        <v>1075</v>
      </c>
      <c r="B38" s="201" t="s">
        <v>158</v>
      </c>
      <c r="C38" s="202" t="s">
        <v>1076</v>
      </c>
      <c r="D38" s="203" t="s">
        <v>139</v>
      </c>
      <c r="E38" s="204">
        <v>1</v>
      </c>
      <c r="F38" s="218">
        <f t="shared" si="0"/>
        <v>2600000</v>
      </c>
      <c r="G38" s="205" t="s">
        <v>1077</v>
      </c>
      <c r="H38" s="205">
        <v>2600000</v>
      </c>
      <c r="I38" s="205"/>
      <c r="J38" s="205"/>
      <c r="K38" s="205"/>
      <c r="L38" s="205"/>
      <c r="M38" s="205"/>
      <c r="N38" s="205"/>
      <c r="O38" s="203"/>
      <c r="P38" s="206"/>
    </row>
    <row r="39" spans="1:16">
      <c r="A39" s="200" t="s">
        <v>773</v>
      </c>
      <c r="B39" s="201" t="s">
        <v>1078</v>
      </c>
      <c r="C39" s="202" t="s">
        <v>1079</v>
      </c>
      <c r="D39" s="203" t="s">
        <v>578</v>
      </c>
      <c r="E39" s="204">
        <v>1</v>
      </c>
      <c r="F39" s="218">
        <f t="shared" si="0"/>
        <v>18220</v>
      </c>
      <c r="G39" s="205" t="s">
        <v>1080</v>
      </c>
      <c r="H39" s="205">
        <v>18220</v>
      </c>
      <c r="I39" s="205"/>
      <c r="J39" s="205"/>
      <c r="K39" s="205"/>
      <c r="L39" s="205"/>
      <c r="M39" s="205"/>
      <c r="N39" s="205"/>
      <c r="O39" s="203"/>
      <c r="P39" s="206"/>
    </row>
    <row r="40" spans="1:16">
      <c r="A40" s="200" t="s">
        <v>757</v>
      </c>
      <c r="B40" s="201" t="s">
        <v>1081</v>
      </c>
      <c r="C40" s="202" t="s">
        <v>1082</v>
      </c>
      <c r="D40" s="203" t="s">
        <v>578</v>
      </c>
      <c r="E40" s="204">
        <v>1</v>
      </c>
      <c r="F40" s="218">
        <f t="shared" si="0"/>
        <v>25700</v>
      </c>
      <c r="G40" s="205" t="s">
        <v>1083</v>
      </c>
      <c r="H40" s="205">
        <v>25700</v>
      </c>
      <c r="I40" s="205"/>
      <c r="J40" s="205"/>
      <c r="K40" s="205"/>
      <c r="L40" s="205"/>
      <c r="M40" s="205"/>
      <c r="N40" s="205"/>
      <c r="O40" s="203"/>
      <c r="P40" s="206"/>
    </row>
    <row r="41" spans="1:16">
      <c r="A41" s="200" t="s">
        <v>1084</v>
      </c>
      <c r="B41" s="201" t="s">
        <v>1085</v>
      </c>
      <c r="C41" s="202" t="s">
        <v>1086</v>
      </c>
      <c r="D41" s="203" t="s">
        <v>159</v>
      </c>
      <c r="E41" s="204">
        <v>1</v>
      </c>
      <c r="F41" s="218">
        <f t="shared" si="0"/>
        <v>28300</v>
      </c>
      <c r="G41" s="205" t="s">
        <v>1087</v>
      </c>
      <c r="H41" s="205">
        <v>28300</v>
      </c>
      <c r="I41" s="205"/>
      <c r="J41" s="205"/>
      <c r="K41" s="205"/>
      <c r="L41" s="205"/>
      <c r="M41" s="205"/>
      <c r="N41" s="205"/>
      <c r="O41" s="203"/>
      <c r="P41" s="206"/>
    </row>
    <row r="42" spans="1:16">
      <c r="A42" s="200" t="s">
        <v>1088</v>
      </c>
      <c r="B42" s="201" t="s">
        <v>1089</v>
      </c>
      <c r="C42" s="202" t="s">
        <v>1090</v>
      </c>
      <c r="D42" s="203" t="s">
        <v>159</v>
      </c>
      <c r="E42" s="204">
        <v>1</v>
      </c>
      <c r="F42" s="218">
        <f t="shared" si="0"/>
        <v>8900</v>
      </c>
      <c r="G42" s="205" t="s">
        <v>1087</v>
      </c>
      <c r="H42" s="205">
        <v>8900</v>
      </c>
      <c r="I42" s="205"/>
      <c r="J42" s="205"/>
      <c r="K42" s="205"/>
      <c r="L42" s="205"/>
      <c r="M42" s="205"/>
      <c r="N42" s="205"/>
      <c r="O42" s="203"/>
      <c r="P42" s="206"/>
    </row>
    <row r="43" spans="1:16">
      <c r="A43" s="200" t="s">
        <v>1091</v>
      </c>
      <c r="B43" s="201" t="s">
        <v>1092</v>
      </c>
      <c r="C43" s="202"/>
      <c r="D43" s="203" t="s">
        <v>159</v>
      </c>
      <c r="E43" s="204">
        <v>1</v>
      </c>
      <c r="F43" s="218">
        <f t="shared" si="0"/>
        <v>4650</v>
      </c>
      <c r="G43" s="205" t="s">
        <v>1093</v>
      </c>
      <c r="H43" s="205">
        <v>4650</v>
      </c>
      <c r="I43" s="205"/>
      <c r="J43" s="205"/>
      <c r="K43" s="205"/>
      <c r="L43" s="205"/>
      <c r="M43" s="205"/>
      <c r="N43" s="205"/>
      <c r="O43" s="203"/>
      <c r="P43" s="206"/>
    </row>
    <row r="44" spans="1:16">
      <c r="A44" s="200" t="s">
        <v>1094</v>
      </c>
      <c r="B44" s="201" t="s">
        <v>1095</v>
      </c>
      <c r="C44" s="202"/>
      <c r="D44" s="203" t="s">
        <v>1096</v>
      </c>
      <c r="E44" s="204">
        <v>1</v>
      </c>
      <c r="F44" s="218">
        <f t="shared" si="0"/>
        <v>25200</v>
      </c>
      <c r="G44" s="205" t="s">
        <v>1087</v>
      </c>
      <c r="H44" s="205">
        <v>25200</v>
      </c>
      <c r="I44" s="205"/>
      <c r="J44" s="205"/>
      <c r="K44" s="205"/>
      <c r="L44" s="205"/>
      <c r="M44" s="205"/>
      <c r="N44" s="205"/>
      <c r="O44" s="203"/>
      <c r="P44" s="206"/>
    </row>
    <row r="45" spans="1:16">
      <c r="A45" s="207" t="s">
        <v>684</v>
      </c>
      <c r="B45" s="201" t="s">
        <v>1097</v>
      </c>
      <c r="C45" s="202" t="s">
        <v>1098</v>
      </c>
      <c r="D45" s="203" t="s">
        <v>1061</v>
      </c>
      <c r="E45" s="204">
        <v>1</v>
      </c>
      <c r="F45" s="218">
        <f t="shared" si="0"/>
        <v>1166.6666666666667</v>
      </c>
      <c r="G45" s="205"/>
      <c r="H45" s="205"/>
      <c r="I45" s="205"/>
      <c r="J45" s="205"/>
      <c r="K45" s="205"/>
      <c r="L45" s="205"/>
      <c r="M45" s="205">
        <f>3500/3</f>
        <v>1166.6666666666667</v>
      </c>
      <c r="N45" s="205"/>
      <c r="O45" s="203"/>
      <c r="P45" s="206"/>
    </row>
    <row r="46" spans="1:16">
      <c r="A46" s="207"/>
      <c r="B46" s="201"/>
      <c r="C46" s="202"/>
      <c r="D46" s="203"/>
      <c r="E46" s="204"/>
      <c r="F46" s="218"/>
      <c r="G46" s="205"/>
      <c r="H46" s="205"/>
      <c r="I46" s="205"/>
      <c r="J46" s="205"/>
      <c r="K46" s="205"/>
      <c r="L46" s="205"/>
      <c r="M46" s="205"/>
      <c r="N46" s="205"/>
      <c r="O46" s="203"/>
      <c r="P46" s="206"/>
    </row>
    <row r="47" spans="1:16">
      <c r="A47" s="207"/>
      <c r="B47" s="201"/>
      <c r="C47" s="202"/>
      <c r="D47" s="203"/>
      <c r="E47" s="204"/>
      <c r="F47" s="218"/>
      <c r="G47" s="205"/>
      <c r="H47" s="205"/>
      <c r="I47" s="205"/>
      <c r="J47" s="205"/>
      <c r="K47" s="205"/>
      <c r="L47" s="205"/>
      <c r="M47" s="205"/>
      <c r="N47" s="205"/>
      <c r="O47" s="203"/>
      <c r="P47" s="206"/>
    </row>
    <row r="48" spans="1:16">
      <c r="A48" s="207"/>
      <c r="B48" s="201"/>
      <c r="C48" s="202"/>
      <c r="D48" s="203"/>
      <c r="E48" s="204"/>
      <c r="F48" s="218"/>
      <c r="G48" s="205"/>
      <c r="H48" s="205"/>
      <c r="I48" s="205"/>
      <c r="J48" s="205"/>
      <c r="K48" s="205"/>
      <c r="L48" s="205"/>
      <c r="M48" s="205"/>
      <c r="N48" s="205"/>
      <c r="O48" s="203"/>
      <c r="P48" s="206"/>
    </row>
    <row r="49" spans="1:16">
      <c r="A49" s="207"/>
      <c r="B49" s="201"/>
      <c r="C49" s="202"/>
      <c r="D49" s="203"/>
      <c r="E49" s="204"/>
      <c r="F49" s="218"/>
      <c r="G49" s="205"/>
      <c r="H49" s="205"/>
      <c r="I49" s="205"/>
      <c r="J49" s="205"/>
      <c r="K49" s="205"/>
      <c r="L49" s="205"/>
      <c r="M49" s="205"/>
      <c r="N49" s="205"/>
      <c r="O49" s="203"/>
      <c r="P49" s="206"/>
    </row>
    <row r="50" spans="1:16">
      <c r="A50" s="207" t="s">
        <v>1099</v>
      </c>
      <c r="B50" s="201" t="s">
        <v>162</v>
      </c>
      <c r="C50" s="202" t="s">
        <v>163</v>
      </c>
      <c r="D50" s="203" t="s">
        <v>1061</v>
      </c>
      <c r="E50" s="204">
        <v>1</v>
      </c>
      <c r="F50" s="218">
        <f t="shared" ref="F50:F80" si="1">MIN(H50,J50,L50,M50,N50,O50)</f>
        <v>2300</v>
      </c>
      <c r="G50" s="205" t="s">
        <v>1100</v>
      </c>
      <c r="H50" s="205">
        <v>2300</v>
      </c>
      <c r="I50" s="205"/>
      <c r="J50" s="205"/>
      <c r="K50" s="205"/>
      <c r="L50" s="205"/>
      <c r="M50" s="205"/>
      <c r="N50" s="205"/>
      <c r="O50" s="203"/>
      <c r="P50" s="206"/>
    </row>
    <row r="51" spans="1:16">
      <c r="A51" s="207" t="s">
        <v>1101</v>
      </c>
      <c r="B51" s="201" t="s">
        <v>162</v>
      </c>
      <c r="C51" s="202" t="s">
        <v>165</v>
      </c>
      <c r="D51" s="203" t="s">
        <v>1061</v>
      </c>
      <c r="E51" s="204">
        <v>1</v>
      </c>
      <c r="F51" s="218">
        <f t="shared" si="1"/>
        <v>2690</v>
      </c>
      <c r="G51" s="205" t="s">
        <v>1100</v>
      </c>
      <c r="H51" s="205">
        <v>2690</v>
      </c>
      <c r="I51" s="205"/>
      <c r="J51" s="205"/>
      <c r="K51" s="205"/>
      <c r="L51" s="205"/>
      <c r="M51" s="205"/>
      <c r="N51" s="205"/>
      <c r="O51" s="203"/>
      <c r="P51" s="206"/>
    </row>
    <row r="52" spans="1:16">
      <c r="A52" s="207" t="s">
        <v>1102</v>
      </c>
      <c r="B52" s="201" t="s">
        <v>162</v>
      </c>
      <c r="C52" s="202" t="s">
        <v>166</v>
      </c>
      <c r="D52" s="203" t="s">
        <v>1061</v>
      </c>
      <c r="E52" s="204">
        <v>1</v>
      </c>
      <c r="F52" s="218">
        <f t="shared" si="1"/>
        <v>4060</v>
      </c>
      <c r="G52" s="205" t="s">
        <v>1100</v>
      </c>
      <c r="H52" s="205">
        <v>4060</v>
      </c>
      <c r="I52" s="205"/>
      <c r="J52" s="205"/>
      <c r="K52" s="205"/>
      <c r="L52" s="205"/>
      <c r="M52" s="205"/>
      <c r="N52" s="205"/>
      <c r="O52" s="203"/>
      <c r="P52" s="206"/>
    </row>
    <row r="53" spans="1:16">
      <c r="A53" s="207" t="s">
        <v>1103</v>
      </c>
      <c r="B53" s="201" t="s">
        <v>167</v>
      </c>
      <c r="C53" s="202" t="s">
        <v>168</v>
      </c>
      <c r="D53" s="203" t="s">
        <v>1029</v>
      </c>
      <c r="E53" s="204">
        <v>1</v>
      </c>
      <c r="F53" s="218">
        <f t="shared" si="1"/>
        <v>2380</v>
      </c>
      <c r="G53" s="205" t="s">
        <v>1100</v>
      </c>
      <c r="H53" s="205">
        <v>2380</v>
      </c>
      <c r="I53" s="205"/>
      <c r="J53" s="205"/>
      <c r="K53" s="205"/>
      <c r="L53" s="205"/>
      <c r="M53" s="205"/>
      <c r="N53" s="205"/>
      <c r="O53" s="203"/>
      <c r="P53" s="206"/>
    </row>
    <row r="54" spans="1:16">
      <c r="A54" s="207" t="s">
        <v>1104</v>
      </c>
      <c r="B54" s="201" t="s">
        <v>167</v>
      </c>
      <c r="C54" s="202" t="s">
        <v>169</v>
      </c>
      <c r="D54" s="203" t="s">
        <v>1029</v>
      </c>
      <c r="E54" s="204">
        <v>1</v>
      </c>
      <c r="F54" s="218">
        <f t="shared" si="1"/>
        <v>4330</v>
      </c>
      <c r="G54" s="205" t="s">
        <v>1100</v>
      </c>
      <c r="H54" s="205">
        <v>4330</v>
      </c>
      <c r="I54" s="205"/>
      <c r="J54" s="205"/>
      <c r="K54" s="205"/>
      <c r="L54" s="205"/>
      <c r="M54" s="205"/>
      <c r="N54" s="205"/>
      <c r="O54" s="205"/>
      <c r="P54" s="206"/>
    </row>
    <row r="55" spans="1:16">
      <c r="A55" s="207" t="s">
        <v>1105</v>
      </c>
      <c r="B55" s="201" t="s">
        <v>167</v>
      </c>
      <c r="C55" s="202" t="s">
        <v>170</v>
      </c>
      <c r="D55" s="203" t="s">
        <v>1029</v>
      </c>
      <c r="E55" s="204">
        <v>1</v>
      </c>
      <c r="F55" s="218">
        <f t="shared" si="1"/>
        <v>6560</v>
      </c>
      <c r="G55" s="205" t="s">
        <v>1100</v>
      </c>
      <c r="H55" s="205">
        <v>6560</v>
      </c>
      <c r="I55" s="205"/>
      <c r="J55" s="205"/>
      <c r="K55" s="205"/>
      <c r="L55" s="205"/>
      <c r="M55" s="205"/>
      <c r="N55" s="205"/>
      <c r="O55" s="205"/>
      <c r="P55" s="206"/>
    </row>
    <row r="56" spans="1:16">
      <c r="A56" s="207" t="s">
        <v>1106</v>
      </c>
      <c r="B56" s="201" t="s">
        <v>171</v>
      </c>
      <c r="C56" s="202" t="s">
        <v>172</v>
      </c>
      <c r="D56" s="203" t="s">
        <v>1061</v>
      </c>
      <c r="E56" s="204">
        <v>1</v>
      </c>
      <c r="F56" s="218">
        <f t="shared" si="1"/>
        <v>8415</v>
      </c>
      <c r="G56" s="205" t="s">
        <v>1107</v>
      </c>
      <c r="H56" s="205">
        <v>8415</v>
      </c>
      <c r="I56" s="205"/>
      <c r="J56" s="205"/>
      <c r="K56" s="205"/>
      <c r="L56" s="205"/>
      <c r="M56" s="205"/>
      <c r="N56" s="205"/>
      <c r="O56" s="203"/>
      <c r="P56" s="206"/>
    </row>
    <row r="57" spans="1:16">
      <c r="A57" s="207" t="s">
        <v>1108</v>
      </c>
      <c r="B57" s="201" t="s">
        <v>171</v>
      </c>
      <c r="C57" s="202" t="s">
        <v>173</v>
      </c>
      <c r="D57" s="203" t="s">
        <v>1061</v>
      </c>
      <c r="E57" s="204">
        <v>1</v>
      </c>
      <c r="F57" s="218">
        <f t="shared" si="1"/>
        <v>6486</v>
      </c>
      <c r="G57" s="205" t="s">
        <v>1107</v>
      </c>
      <c r="H57" s="205">
        <v>6486</v>
      </c>
      <c r="I57" s="205"/>
      <c r="J57" s="205"/>
      <c r="K57" s="205"/>
      <c r="L57" s="205"/>
      <c r="M57" s="205"/>
      <c r="N57" s="205"/>
      <c r="O57" s="203"/>
      <c r="P57" s="206"/>
    </row>
    <row r="58" spans="1:16">
      <c r="A58" s="207" t="s">
        <v>1109</v>
      </c>
      <c r="B58" s="201" t="s">
        <v>171</v>
      </c>
      <c r="C58" s="202" t="s">
        <v>174</v>
      </c>
      <c r="D58" s="203" t="s">
        <v>1061</v>
      </c>
      <c r="E58" s="204">
        <v>1</v>
      </c>
      <c r="F58" s="218">
        <f t="shared" si="1"/>
        <v>2588</v>
      </c>
      <c r="G58" s="205" t="s">
        <v>1107</v>
      </c>
      <c r="H58" s="205">
        <v>2588</v>
      </c>
      <c r="I58" s="205"/>
      <c r="J58" s="205"/>
      <c r="K58" s="205"/>
      <c r="L58" s="205"/>
      <c r="M58" s="205"/>
      <c r="N58" s="205"/>
      <c r="O58" s="203"/>
      <c r="P58" s="206"/>
    </row>
    <row r="59" spans="1:16">
      <c r="A59" s="207" t="s">
        <v>1110</v>
      </c>
      <c r="B59" s="201" t="s">
        <v>175</v>
      </c>
      <c r="C59" s="202" t="s">
        <v>176</v>
      </c>
      <c r="D59" s="203" t="s">
        <v>1061</v>
      </c>
      <c r="E59" s="204">
        <v>1</v>
      </c>
      <c r="F59" s="218">
        <f t="shared" si="1"/>
        <v>1981</v>
      </c>
      <c r="G59" s="205" t="s">
        <v>1111</v>
      </c>
      <c r="H59" s="205">
        <v>1981</v>
      </c>
      <c r="I59" s="205"/>
      <c r="J59" s="205"/>
      <c r="K59" s="205"/>
      <c r="L59" s="205"/>
      <c r="M59" s="205"/>
      <c r="N59" s="205"/>
      <c r="O59" s="203"/>
      <c r="P59" s="206"/>
    </row>
    <row r="60" spans="1:16">
      <c r="A60" s="207" t="s">
        <v>1112</v>
      </c>
      <c r="B60" s="201" t="s">
        <v>175</v>
      </c>
      <c r="C60" s="202" t="s">
        <v>177</v>
      </c>
      <c r="D60" s="203" t="s">
        <v>1061</v>
      </c>
      <c r="E60" s="204">
        <v>1</v>
      </c>
      <c r="F60" s="218">
        <f t="shared" si="1"/>
        <v>861</v>
      </c>
      <c r="G60" s="205" t="s">
        <v>1111</v>
      </c>
      <c r="H60" s="205">
        <v>861</v>
      </c>
      <c r="I60" s="205"/>
      <c r="J60" s="205"/>
      <c r="K60" s="205"/>
      <c r="L60" s="205"/>
      <c r="M60" s="205"/>
      <c r="N60" s="205"/>
      <c r="O60" s="205"/>
      <c r="P60" s="206"/>
    </row>
    <row r="61" spans="1:16">
      <c r="A61" s="207" t="s">
        <v>1113</v>
      </c>
      <c r="B61" s="201" t="s">
        <v>175</v>
      </c>
      <c r="C61" s="202" t="s">
        <v>178</v>
      </c>
      <c r="D61" s="203" t="s">
        <v>1061</v>
      </c>
      <c r="E61" s="204">
        <v>1</v>
      </c>
      <c r="F61" s="218">
        <f t="shared" si="1"/>
        <v>756</v>
      </c>
      <c r="G61" s="205" t="s">
        <v>1111</v>
      </c>
      <c r="H61" s="205">
        <v>756</v>
      </c>
      <c r="I61" s="205"/>
      <c r="J61" s="205"/>
      <c r="K61" s="205"/>
      <c r="L61" s="205"/>
      <c r="M61" s="205"/>
      <c r="N61" s="205"/>
      <c r="O61" s="205"/>
      <c r="P61" s="206"/>
    </row>
    <row r="62" spans="1:16">
      <c r="A62" s="207" t="s">
        <v>1114</v>
      </c>
      <c r="B62" s="201" t="s">
        <v>179</v>
      </c>
      <c r="C62" s="202" t="s">
        <v>180</v>
      </c>
      <c r="D62" s="203" t="s">
        <v>619</v>
      </c>
      <c r="E62" s="204">
        <v>1</v>
      </c>
      <c r="F62" s="218">
        <f t="shared" si="1"/>
        <v>1277000</v>
      </c>
      <c r="G62" s="205"/>
      <c r="H62" s="205"/>
      <c r="I62" s="205"/>
      <c r="J62" s="205"/>
      <c r="K62" s="205"/>
      <c r="L62" s="205"/>
      <c r="M62" s="205">
        <v>1277000</v>
      </c>
      <c r="N62" s="205"/>
      <c r="O62" s="203"/>
      <c r="P62" s="206"/>
    </row>
    <row r="63" spans="1:16">
      <c r="A63" s="207" t="s">
        <v>1115</v>
      </c>
      <c r="B63" s="201" t="s">
        <v>179</v>
      </c>
      <c r="C63" s="202" t="s">
        <v>181</v>
      </c>
      <c r="D63" s="203" t="s">
        <v>619</v>
      </c>
      <c r="E63" s="204">
        <v>1</v>
      </c>
      <c r="F63" s="218">
        <f t="shared" si="1"/>
        <v>1064500</v>
      </c>
      <c r="G63" s="205"/>
      <c r="H63" s="205"/>
      <c r="I63" s="205"/>
      <c r="J63" s="205"/>
      <c r="K63" s="205"/>
      <c r="L63" s="205"/>
      <c r="M63" s="205">
        <v>1064500</v>
      </c>
      <c r="N63" s="205"/>
      <c r="O63" s="203"/>
      <c r="P63" s="206"/>
    </row>
    <row r="64" spans="1:16">
      <c r="A64" s="207" t="s">
        <v>1116</v>
      </c>
      <c r="B64" s="201" t="s">
        <v>183</v>
      </c>
      <c r="C64" s="202" t="s">
        <v>184</v>
      </c>
      <c r="D64" s="203" t="s">
        <v>164</v>
      </c>
      <c r="E64" s="204">
        <v>1</v>
      </c>
      <c r="F64" s="218">
        <f t="shared" si="1"/>
        <v>2603</v>
      </c>
      <c r="G64" s="205" t="s">
        <v>1117</v>
      </c>
      <c r="H64" s="205">
        <v>2603</v>
      </c>
      <c r="I64" s="205"/>
      <c r="J64" s="205"/>
      <c r="K64" s="205"/>
      <c r="L64" s="205"/>
      <c r="M64" s="205"/>
      <c r="N64" s="205"/>
      <c r="O64" s="203"/>
      <c r="P64" s="206"/>
    </row>
    <row r="65" spans="1:16">
      <c r="A65" s="207" t="s">
        <v>1118</v>
      </c>
      <c r="B65" s="201" t="s">
        <v>185</v>
      </c>
      <c r="C65" s="202" t="s">
        <v>186</v>
      </c>
      <c r="D65" s="203" t="s">
        <v>159</v>
      </c>
      <c r="E65" s="204">
        <v>1</v>
      </c>
      <c r="F65" s="218">
        <f t="shared" si="1"/>
        <v>3036</v>
      </c>
      <c r="G65" s="205" t="s">
        <v>1119</v>
      </c>
      <c r="H65" s="205">
        <v>3036</v>
      </c>
      <c r="I65" s="205"/>
      <c r="J65" s="205"/>
      <c r="K65" s="205"/>
      <c r="L65" s="205"/>
      <c r="M65" s="205"/>
      <c r="N65" s="205"/>
      <c r="O65" s="203"/>
      <c r="P65" s="206"/>
    </row>
    <row r="66" spans="1:16">
      <c r="A66" s="207" t="s">
        <v>1120</v>
      </c>
      <c r="B66" s="201" t="s">
        <v>185</v>
      </c>
      <c r="C66" s="202" t="s">
        <v>187</v>
      </c>
      <c r="D66" s="203" t="s">
        <v>159</v>
      </c>
      <c r="E66" s="204">
        <v>1</v>
      </c>
      <c r="F66" s="218">
        <f t="shared" si="1"/>
        <v>2904</v>
      </c>
      <c r="G66" s="205" t="s">
        <v>1119</v>
      </c>
      <c r="H66" s="205">
        <v>2904</v>
      </c>
      <c r="I66" s="205"/>
      <c r="J66" s="205"/>
      <c r="K66" s="205"/>
      <c r="L66" s="205"/>
      <c r="M66" s="205"/>
      <c r="N66" s="205"/>
      <c r="O66" s="203"/>
      <c r="P66" s="206"/>
    </row>
    <row r="67" spans="1:16">
      <c r="A67" s="207" t="s">
        <v>1121</v>
      </c>
      <c r="B67" s="201" t="s">
        <v>188</v>
      </c>
      <c r="C67" s="202" t="s">
        <v>186</v>
      </c>
      <c r="D67" s="203" t="s">
        <v>159</v>
      </c>
      <c r="E67" s="204">
        <v>1</v>
      </c>
      <c r="F67" s="218">
        <f t="shared" si="1"/>
        <v>448</v>
      </c>
      <c r="G67" s="205" t="s">
        <v>1119</v>
      </c>
      <c r="H67" s="205">
        <v>448</v>
      </c>
      <c r="I67" s="205"/>
      <c r="J67" s="205"/>
      <c r="K67" s="205"/>
      <c r="L67" s="205"/>
      <c r="M67" s="205"/>
      <c r="N67" s="205"/>
      <c r="O67" s="203"/>
      <c r="P67" s="206"/>
    </row>
    <row r="68" spans="1:16">
      <c r="A68" s="207" t="s">
        <v>1122</v>
      </c>
      <c r="B68" s="201" t="s">
        <v>188</v>
      </c>
      <c r="C68" s="202" t="s">
        <v>187</v>
      </c>
      <c r="D68" s="203" t="s">
        <v>159</v>
      </c>
      <c r="E68" s="204">
        <v>1</v>
      </c>
      <c r="F68" s="218">
        <f t="shared" si="1"/>
        <v>328</v>
      </c>
      <c r="G68" s="205" t="s">
        <v>1119</v>
      </c>
      <c r="H68" s="205">
        <v>328</v>
      </c>
      <c r="I68" s="205"/>
      <c r="J68" s="205"/>
      <c r="K68" s="205"/>
      <c r="L68" s="205"/>
      <c r="M68" s="205"/>
      <c r="N68" s="205"/>
      <c r="O68" s="203"/>
      <c r="P68" s="206"/>
    </row>
    <row r="69" spans="1:16">
      <c r="A69" s="207" t="s">
        <v>1123</v>
      </c>
      <c r="B69" s="201" t="s">
        <v>162</v>
      </c>
      <c r="C69" s="202" t="s">
        <v>189</v>
      </c>
      <c r="D69" s="203" t="s">
        <v>164</v>
      </c>
      <c r="E69" s="204">
        <v>1</v>
      </c>
      <c r="F69" s="218">
        <f t="shared" si="1"/>
        <v>970</v>
      </c>
      <c r="G69" s="205" t="s">
        <v>1100</v>
      </c>
      <c r="H69" s="205">
        <v>970</v>
      </c>
      <c r="I69" s="205"/>
      <c r="J69" s="205"/>
      <c r="K69" s="205"/>
      <c r="L69" s="205"/>
      <c r="M69" s="205"/>
      <c r="N69" s="205"/>
      <c r="O69" s="203"/>
      <c r="P69" s="206"/>
    </row>
    <row r="70" spans="1:16">
      <c r="A70" s="207" t="s">
        <v>1124</v>
      </c>
      <c r="B70" s="201" t="s">
        <v>167</v>
      </c>
      <c r="C70" s="202" t="s">
        <v>190</v>
      </c>
      <c r="D70" s="203" t="s">
        <v>159</v>
      </c>
      <c r="E70" s="204">
        <v>1</v>
      </c>
      <c r="F70" s="218">
        <f t="shared" si="1"/>
        <v>710</v>
      </c>
      <c r="G70" s="205" t="s">
        <v>1100</v>
      </c>
      <c r="H70" s="205">
        <v>710</v>
      </c>
      <c r="I70" s="205"/>
      <c r="J70" s="205"/>
      <c r="K70" s="205"/>
      <c r="L70" s="205"/>
      <c r="M70" s="205"/>
      <c r="N70" s="205"/>
      <c r="O70" s="203"/>
      <c r="P70" s="206"/>
    </row>
    <row r="71" spans="1:16">
      <c r="A71" s="207" t="s">
        <v>1125</v>
      </c>
      <c r="B71" s="201" t="s">
        <v>191</v>
      </c>
      <c r="C71" s="202" t="s">
        <v>192</v>
      </c>
      <c r="D71" s="203" t="s">
        <v>164</v>
      </c>
      <c r="E71" s="204">
        <v>1</v>
      </c>
      <c r="F71" s="218">
        <f t="shared" si="1"/>
        <v>471</v>
      </c>
      <c r="G71" s="205" t="s">
        <v>1111</v>
      </c>
      <c r="H71" s="205">
        <v>471</v>
      </c>
      <c r="I71" s="205"/>
      <c r="J71" s="205"/>
      <c r="K71" s="205"/>
      <c r="L71" s="205"/>
      <c r="M71" s="205"/>
      <c r="N71" s="205"/>
      <c r="O71" s="203"/>
      <c r="P71" s="206"/>
    </row>
    <row r="72" spans="1:16">
      <c r="A72" s="207" t="s">
        <v>1126</v>
      </c>
      <c r="B72" s="201" t="s">
        <v>193</v>
      </c>
      <c r="C72" s="202" t="s">
        <v>194</v>
      </c>
      <c r="D72" s="203" t="s">
        <v>139</v>
      </c>
      <c r="E72" s="204">
        <v>1</v>
      </c>
      <c r="F72" s="218">
        <f t="shared" si="1"/>
        <v>46000</v>
      </c>
      <c r="G72" s="205"/>
      <c r="H72" s="205"/>
      <c r="I72" s="205"/>
      <c r="J72" s="205"/>
      <c r="K72" s="205"/>
      <c r="L72" s="205"/>
      <c r="M72" s="205">
        <v>46000</v>
      </c>
      <c r="N72" s="205"/>
      <c r="O72" s="203"/>
      <c r="P72" s="206"/>
    </row>
    <row r="73" spans="1:16">
      <c r="A73" s="207" t="s">
        <v>1127</v>
      </c>
      <c r="B73" s="201" t="s">
        <v>195</v>
      </c>
      <c r="C73" s="202" t="s">
        <v>196</v>
      </c>
      <c r="D73" s="203" t="s">
        <v>139</v>
      </c>
      <c r="E73" s="204">
        <v>1</v>
      </c>
      <c r="F73" s="218">
        <f t="shared" si="1"/>
        <v>8500</v>
      </c>
      <c r="G73" s="205"/>
      <c r="H73" s="205"/>
      <c r="I73" s="205"/>
      <c r="J73" s="205"/>
      <c r="K73" s="205"/>
      <c r="L73" s="205"/>
      <c r="M73" s="205">
        <v>8500</v>
      </c>
      <c r="N73" s="205"/>
      <c r="O73" s="203"/>
      <c r="P73" s="206"/>
    </row>
    <row r="74" spans="1:16">
      <c r="A74" s="207" t="s">
        <v>1128</v>
      </c>
      <c r="B74" s="201" t="s">
        <v>197</v>
      </c>
      <c r="C74" s="202" t="s">
        <v>198</v>
      </c>
      <c r="D74" s="203" t="s">
        <v>139</v>
      </c>
      <c r="E74" s="204">
        <v>1</v>
      </c>
      <c r="F74" s="218">
        <f t="shared" si="1"/>
        <v>16500</v>
      </c>
      <c r="G74" s="205"/>
      <c r="H74" s="205"/>
      <c r="I74" s="205"/>
      <c r="J74" s="205"/>
      <c r="K74" s="205"/>
      <c r="L74" s="205"/>
      <c r="M74" s="205">
        <v>16500</v>
      </c>
      <c r="N74" s="205"/>
      <c r="O74" s="203"/>
      <c r="P74" s="206"/>
    </row>
    <row r="75" spans="1:16">
      <c r="A75" s="207" t="s">
        <v>1129</v>
      </c>
      <c r="B75" s="201" t="s">
        <v>199</v>
      </c>
      <c r="C75" s="202" t="s">
        <v>200</v>
      </c>
      <c r="D75" s="203" t="s">
        <v>139</v>
      </c>
      <c r="E75" s="204">
        <v>1</v>
      </c>
      <c r="F75" s="218">
        <f t="shared" si="1"/>
        <v>1839</v>
      </c>
      <c r="G75" s="205" t="s">
        <v>1130</v>
      </c>
      <c r="H75" s="205">
        <v>1839</v>
      </c>
      <c r="I75" s="205"/>
      <c r="J75" s="205"/>
      <c r="K75" s="205"/>
      <c r="L75" s="205"/>
      <c r="M75" s="205"/>
      <c r="N75" s="205"/>
      <c r="O75" s="203"/>
      <c r="P75" s="206"/>
    </row>
    <row r="76" spans="1:16">
      <c r="A76" s="207" t="s">
        <v>1131</v>
      </c>
      <c r="B76" s="201" t="s">
        <v>199</v>
      </c>
      <c r="C76" s="202" t="s">
        <v>201</v>
      </c>
      <c r="D76" s="203" t="s">
        <v>139</v>
      </c>
      <c r="E76" s="204">
        <v>1</v>
      </c>
      <c r="F76" s="218">
        <f t="shared" si="1"/>
        <v>2848</v>
      </c>
      <c r="G76" s="205" t="s">
        <v>1130</v>
      </c>
      <c r="H76" s="205">
        <v>2848</v>
      </c>
      <c r="I76" s="205"/>
      <c r="J76" s="205"/>
      <c r="K76" s="205"/>
      <c r="L76" s="205"/>
      <c r="M76" s="205"/>
      <c r="N76" s="205"/>
      <c r="O76" s="203"/>
      <c r="P76" s="206"/>
    </row>
    <row r="77" spans="1:16">
      <c r="A77" s="207" t="s">
        <v>1132</v>
      </c>
      <c r="B77" s="201" t="s">
        <v>199</v>
      </c>
      <c r="C77" s="202" t="s">
        <v>202</v>
      </c>
      <c r="D77" s="203" t="s">
        <v>139</v>
      </c>
      <c r="E77" s="204">
        <v>1</v>
      </c>
      <c r="F77" s="218">
        <f t="shared" si="1"/>
        <v>3718</v>
      </c>
      <c r="G77" s="205" t="s">
        <v>1130</v>
      </c>
      <c r="H77" s="205">
        <v>3718</v>
      </c>
      <c r="I77" s="205"/>
      <c r="J77" s="205"/>
      <c r="K77" s="205"/>
      <c r="L77" s="205"/>
      <c r="M77" s="205"/>
      <c r="N77" s="205"/>
      <c r="O77" s="203"/>
      <c r="P77" s="206"/>
    </row>
    <row r="78" spans="1:16">
      <c r="A78" s="207" t="s">
        <v>1133</v>
      </c>
      <c r="B78" s="201" t="s">
        <v>203</v>
      </c>
      <c r="C78" s="202" t="s">
        <v>204</v>
      </c>
      <c r="D78" s="203" t="s">
        <v>139</v>
      </c>
      <c r="E78" s="204">
        <v>1</v>
      </c>
      <c r="F78" s="218">
        <f t="shared" si="1"/>
        <v>22800</v>
      </c>
      <c r="G78" s="205"/>
      <c r="H78" s="205"/>
      <c r="I78" s="205"/>
      <c r="J78" s="205"/>
      <c r="K78" s="205"/>
      <c r="L78" s="205"/>
      <c r="M78" s="205">
        <v>22800</v>
      </c>
      <c r="N78" s="205"/>
      <c r="O78" s="203"/>
      <c r="P78" s="206"/>
    </row>
    <row r="79" spans="1:16">
      <c r="A79" s="207" t="s">
        <v>1134</v>
      </c>
      <c r="B79" s="201" t="s">
        <v>191</v>
      </c>
      <c r="C79" s="202" t="s">
        <v>206</v>
      </c>
      <c r="D79" s="203" t="s">
        <v>164</v>
      </c>
      <c r="E79" s="204">
        <v>1</v>
      </c>
      <c r="F79" s="218">
        <f t="shared" si="1"/>
        <v>663</v>
      </c>
      <c r="G79" s="205" t="s">
        <v>1111</v>
      </c>
      <c r="H79" s="205">
        <v>663</v>
      </c>
      <c r="I79" s="205"/>
      <c r="J79" s="205"/>
      <c r="K79" s="205"/>
      <c r="L79" s="205"/>
      <c r="M79" s="205"/>
      <c r="N79" s="205"/>
      <c r="O79" s="203"/>
      <c r="P79" s="206"/>
    </row>
    <row r="80" spans="1:16">
      <c r="A80" s="207" t="s">
        <v>1135</v>
      </c>
      <c r="B80" s="201" t="s">
        <v>207</v>
      </c>
      <c r="C80" s="202" t="s">
        <v>208</v>
      </c>
      <c r="D80" s="203" t="s">
        <v>159</v>
      </c>
      <c r="E80" s="204">
        <v>1</v>
      </c>
      <c r="F80" s="218">
        <f t="shared" si="1"/>
        <v>1879</v>
      </c>
      <c r="G80" s="205" t="s">
        <v>1136</v>
      </c>
      <c r="H80" s="205">
        <v>1879</v>
      </c>
      <c r="I80" s="205"/>
      <c r="J80" s="205"/>
      <c r="K80" s="205"/>
      <c r="L80" s="205"/>
      <c r="M80" s="205"/>
      <c r="N80" s="205"/>
      <c r="O80" s="203"/>
      <c r="P80" s="206"/>
    </row>
    <row r="81" spans="1:16">
      <c r="A81" s="207"/>
      <c r="B81" s="201"/>
      <c r="C81" s="202"/>
      <c r="D81" s="203"/>
      <c r="E81" s="204"/>
      <c r="F81" s="218"/>
      <c r="G81" s="205"/>
      <c r="H81" s="205"/>
      <c r="I81" s="205"/>
      <c r="J81" s="205"/>
      <c r="K81" s="205"/>
      <c r="L81" s="205"/>
      <c r="M81" s="205"/>
      <c r="N81" s="205"/>
      <c r="O81" s="203"/>
      <c r="P81" s="206"/>
    </row>
    <row r="82" spans="1:16">
      <c r="A82" s="207"/>
      <c r="B82" s="201"/>
      <c r="C82" s="202"/>
      <c r="D82" s="203"/>
      <c r="E82" s="204"/>
      <c r="F82" s="218"/>
      <c r="G82" s="205"/>
      <c r="H82" s="205"/>
      <c r="I82" s="205"/>
      <c r="J82" s="205"/>
      <c r="K82" s="205"/>
      <c r="L82" s="205"/>
      <c r="M82" s="205"/>
      <c r="N82" s="205"/>
      <c r="O82" s="203"/>
      <c r="P82" s="206"/>
    </row>
    <row r="83" spans="1:16">
      <c r="A83" s="207"/>
      <c r="B83" s="201"/>
      <c r="C83" s="202"/>
      <c r="D83" s="203"/>
      <c r="E83" s="204"/>
      <c r="F83" s="218"/>
      <c r="G83" s="205"/>
      <c r="H83" s="205"/>
      <c r="I83" s="205"/>
      <c r="J83" s="205"/>
      <c r="K83" s="205"/>
      <c r="L83" s="205"/>
      <c r="M83" s="205"/>
      <c r="N83" s="205"/>
      <c r="O83" s="203"/>
      <c r="P83" s="206"/>
    </row>
    <row r="84" spans="1:16">
      <c r="A84" s="207"/>
      <c r="B84" s="201"/>
      <c r="C84" s="202"/>
      <c r="D84" s="203"/>
      <c r="E84" s="204"/>
      <c r="F84" s="218"/>
      <c r="G84" s="205"/>
      <c r="H84" s="205"/>
      <c r="I84" s="205"/>
      <c r="J84" s="205"/>
      <c r="K84" s="205"/>
      <c r="L84" s="205"/>
      <c r="M84" s="205"/>
      <c r="N84" s="205"/>
      <c r="O84" s="203"/>
      <c r="P84" s="206"/>
    </row>
    <row r="85" spans="1:16">
      <c r="A85" s="207" t="s">
        <v>1137</v>
      </c>
      <c r="B85" s="201" t="s">
        <v>210</v>
      </c>
      <c r="C85" s="202" t="s">
        <v>211</v>
      </c>
      <c r="D85" s="203" t="s">
        <v>139</v>
      </c>
      <c r="E85" s="204">
        <v>1</v>
      </c>
      <c r="F85" s="218">
        <f t="shared" ref="F85:F108" si="2">MIN(H85,J85,L85,M85,N85,O85)</f>
        <v>4527300</v>
      </c>
      <c r="G85" s="205" t="s">
        <v>1138</v>
      </c>
      <c r="H85" s="205">
        <v>5769000</v>
      </c>
      <c r="I85" s="205"/>
      <c r="J85" s="205"/>
      <c r="K85" s="205"/>
      <c r="L85" s="205"/>
      <c r="M85" s="205">
        <v>4527300</v>
      </c>
      <c r="N85" s="205"/>
      <c r="O85" s="203"/>
      <c r="P85" s="206"/>
    </row>
    <row r="86" spans="1:16">
      <c r="A86" s="207" t="s">
        <v>578</v>
      </c>
      <c r="B86" s="201" t="s">
        <v>212</v>
      </c>
      <c r="C86" s="202" t="s">
        <v>213</v>
      </c>
      <c r="D86" s="203" t="s">
        <v>139</v>
      </c>
      <c r="E86" s="204">
        <v>1</v>
      </c>
      <c r="F86" s="218">
        <f t="shared" si="2"/>
        <v>609700</v>
      </c>
      <c r="G86" s="205" t="s">
        <v>1138</v>
      </c>
      <c r="H86" s="205">
        <v>808000</v>
      </c>
      <c r="I86" s="205"/>
      <c r="J86" s="205"/>
      <c r="K86" s="205"/>
      <c r="L86" s="205"/>
      <c r="M86" s="205">
        <v>609700</v>
      </c>
      <c r="N86" s="205"/>
      <c r="O86" s="203"/>
      <c r="P86" s="206"/>
    </row>
    <row r="87" spans="1:16">
      <c r="A87" s="207" t="s">
        <v>1139</v>
      </c>
      <c r="B87" s="201" t="s">
        <v>214</v>
      </c>
      <c r="C87" s="202" t="s">
        <v>215</v>
      </c>
      <c r="D87" s="203" t="s">
        <v>139</v>
      </c>
      <c r="E87" s="204">
        <v>1</v>
      </c>
      <c r="F87" s="218">
        <f t="shared" si="2"/>
        <v>693500</v>
      </c>
      <c r="G87" s="205" t="s">
        <v>1138</v>
      </c>
      <c r="H87" s="205">
        <v>902000</v>
      </c>
      <c r="I87" s="205"/>
      <c r="J87" s="205"/>
      <c r="K87" s="205"/>
      <c r="L87" s="205"/>
      <c r="M87" s="205">
        <v>693500</v>
      </c>
      <c r="N87" s="205"/>
      <c r="O87" s="203"/>
      <c r="P87" s="206"/>
    </row>
    <row r="88" spans="1:16">
      <c r="A88" s="207" t="s">
        <v>1140</v>
      </c>
      <c r="B88" s="201" t="s">
        <v>216</v>
      </c>
      <c r="C88" s="202" t="s">
        <v>217</v>
      </c>
      <c r="D88" s="203" t="s">
        <v>139</v>
      </c>
      <c r="E88" s="204">
        <v>1</v>
      </c>
      <c r="F88" s="218">
        <f t="shared" si="2"/>
        <v>1520000</v>
      </c>
      <c r="G88" s="205"/>
      <c r="H88" s="205"/>
      <c r="I88" s="205"/>
      <c r="J88" s="205"/>
      <c r="K88" s="205"/>
      <c r="L88" s="205"/>
      <c r="M88" s="205">
        <v>1520000</v>
      </c>
      <c r="N88" s="205"/>
      <c r="O88" s="203"/>
      <c r="P88" s="206"/>
    </row>
    <row r="89" spans="1:16">
      <c r="A89" s="207" t="s">
        <v>1141</v>
      </c>
      <c r="B89" s="201" t="s">
        <v>1142</v>
      </c>
      <c r="C89" s="202" t="s">
        <v>892</v>
      </c>
      <c r="D89" s="203" t="s">
        <v>164</v>
      </c>
      <c r="E89" s="204">
        <v>1</v>
      </c>
      <c r="F89" s="218">
        <f t="shared" si="2"/>
        <v>4160</v>
      </c>
      <c r="G89" s="205" t="s">
        <v>1143</v>
      </c>
      <c r="H89" s="205">
        <v>4160</v>
      </c>
      <c r="I89" s="205"/>
      <c r="J89" s="205"/>
      <c r="K89" s="205"/>
      <c r="L89" s="205"/>
      <c r="M89" s="205"/>
      <c r="N89" s="205"/>
      <c r="O89" s="203"/>
      <c r="P89" s="206"/>
    </row>
    <row r="90" spans="1:16">
      <c r="A90" s="207" t="s">
        <v>1144</v>
      </c>
      <c r="B90" s="201" t="s">
        <v>1142</v>
      </c>
      <c r="C90" s="202" t="s">
        <v>1145</v>
      </c>
      <c r="D90" s="203" t="s">
        <v>164</v>
      </c>
      <c r="E90" s="204">
        <v>1</v>
      </c>
      <c r="F90" s="218">
        <f t="shared" si="2"/>
        <v>2870</v>
      </c>
      <c r="G90" s="205" t="s">
        <v>1143</v>
      </c>
      <c r="H90" s="205">
        <v>2870</v>
      </c>
      <c r="I90" s="205"/>
      <c r="J90" s="205"/>
      <c r="K90" s="205"/>
      <c r="L90" s="205"/>
      <c r="M90" s="205"/>
      <c r="N90" s="205"/>
      <c r="O90" s="203"/>
      <c r="P90" s="206"/>
    </row>
    <row r="91" spans="1:16">
      <c r="A91" s="207" t="s">
        <v>1146</v>
      </c>
      <c r="B91" s="201" t="s">
        <v>1147</v>
      </c>
      <c r="C91" s="202" t="s">
        <v>892</v>
      </c>
      <c r="D91" s="203" t="s">
        <v>159</v>
      </c>
      <c r="E91" s="204">
        <v>1</v>
      </c>
      <c r="F91" s="218">
        <f t="shared" si="2"/>
        <v>755</v>
      </c>
      <c r="G91" s="205" t="s">
        <v>1148</v>
      </c>
      <c r="H91" s="205">
        <v>755</v>
      </c>
      <c r="I91" s="205"/>
      <c r="J91" s="205"/>
      <c r="K91" s="205"/>
      <c r="L91" s="205"/>
      <c r="M91" s="205"/>
      <c r="N91" s="205"/>
      <c r="O91" s="203"/>
      <c r="P91" s="206"/>
    </row>
    <row r="92" spans="1:16">
      <c r="A92" s="207" t="s">
        <v>1149</v>
      </c>
      <c r="B92" s="201" t="s">
        <v>1147</v>
      </c>
      <c r="C92" s="202" t="s">
        <v>1145</v>
      </c>
      <c r="D92" s="203" t="s">
        <v>159</v>
      </c>
      <c r="E92" s="204">
        <v>1</v>
      </c>
      <c r="F92" s="218">
        <f t="shared" si="2"/>
        <v>478</v>
      </c>
      <c r="G92" s="205" t="s">
        <v>1148</v>
      </c>
      <c r="H92" s="205">
        <v>478</v>
      </c>
      <c r="I92" s="205"/>
      <c r="J92" s="205"/>
      <c r="K92" s="205"/>
      <c r="L92" s="205"/>
      <c r="M92" s="205"/>
      <c r="N92" s="205"/>
      <c r="O92" s="203"/>
      <c r="P92" s="206"/>
    </row>
    <row r="93" spans="1:16">
      <c r="A93" s="207" t="s">
        <v>1150</v>
      </c>
      <c r="B93" s="201" t="s">
        <v>1151</v>
      </c>
      <c r="C93" s="202" t="s">
        <v>901</v>
      </c>
      <c r="D93" s="203" t="s">
        <v>164</v>
      </c>
      <c r="E93" s="204">
        <v>1</v>
      </c>
      <c r="F93" s="218">
        <f t="shared" si="2"/>
        <v>772.5</v>
      </c>
      <c r="G93" s="205" t="s">
        <v>1152</v>
      </c>
      <c r="H93" s="205">
        <f>3090/4</f>
        <v>772.5</v>
      </c>
      <c r="I93" s="205"/>
      <c r="J93" s="205"/>
      <c r="K93" s="205"/>
      <c r="L93" s="205"/>
      <c r="M93" s="205"/>
      <c r="N93" s="205"/>
      <c r="O93" s="205"/>
      <c r="P93" s="206" t="s">
        <v>1153</v>
      </c>
    </row>
    <row r="94" spans="1:16">
      <c r="A94" s="207" t="s">
        <v>1154</v>
      </c>
      <c r="B94" s="201" t="s">
        <v>1155</v>
      </c>
      <c r="C94" s="202" t="s">
        <v>901</v>
      </c>
      <c r="D94" s="203" t="s">
        <v>159</v>
      </c>
      <c r="E94" s="204">
        <v>1</v>
      </c>
      <c r="F94" s="218">
        <f t="shared" si="2"/>
        <v>213</v>
      </c>
      <c r="G94" s="205" t="s">
        <v>1156</v>
      </c>
      <c r="H94" s="205">
        <v>213</v>
      </c>
      <c r="I94" s="205"/>
      <c r="J94" s="205"/>
      <c r="K94" s="205"/>
      <c r="L94" s="205"/>
      <c r="M94" s="205"/>
      <c r="N94" s="205"/>
      <c r="O94" s="205"/>
      <c r="P94" s="206"/>
    </row>
    <row r="95" spans="1:16">
      <c r="A95" s="207" t="s">
        <v>1157</v>
      </c>
      <c r="B95" s="201" t="s">
        <v>905</v>
      </c>
      <c r="C95" s="202" t="s">
        <v>906</v>
      </c>
      <c r="D95" s="203" t="s">
        <v>164</v>
      </c>
      <c r="E95" s="204">
        <v>1</v>
      </c>
      <c r="F95" s="218">
        <f t="shared" si="2"/>
        <v>1350</v>
      </c>
      <c r="G95" s="205" t="s">
        <v>1158</v>
      </c>
      <c r="H95" s="205">
        <v>1350</v>
      </c>
      <c r="I95" s="205"/>
      <c r="J95" s="205"/>
      <c r="K95" s="205"/>
      <c r="L95" s="205"/>
      <c r="M95" s="205"/>
      <c r="N95" s="205"/>
      <c r="O95" s="205"/>
      <c r="P95" s="206"/>
    </row>
    <row r="96" spans="1:16">
      <c r="A96" s="207" t="s">
        <v>1159</v>
      </c>
      <c r="B96" s="201" t="s">
        <v>905</v>
      </c>
      <c r="C96" s="202" t="s">
        <v>911</v>
      </c>
      <c r="D96" s="203" t="s">
        <v>164</v>
      </c>
      <c r="E96" s="204">
        <v>1</v>
      </c>
      <c r="F96" s="218">
        <f t="shared" si="2"/>
        <v>950</v>
      </c>
      <c r="G96" s="205" t="s">
        <v>1158</v>
      </c>
      <c r="H96" s="205">
        <v>950</v>
      </c>
      <c r="I96" s="205"/>
      <c r="J96" s="205"/>
      <c r="K96" s="205"/>
      <c r="L96" s="205"/>
      <c r="M96" s="205"/>
      <c r="N96" s="205"/>
      <c r="O96" s="205"/>
      <c r="P96" s="206"/>
    </row>
    <row r="97" spans="1:16">
      <c r="A97" s="207" t="s">
        <v>1160</v>
      </c>
      <c r="B97" s="201" t="s">
        <v>1161</v>
      </c>
      <c r="C97" s="202" t="s">
        <v>1162</v>
      </c>
      <c r="D97" s="203" t="s">
        <v>1163</v>
      </c>
      <c r="E97" s="204">
        <v>1</v>
      </c>
      <c r="F97" s="218">
        <f t="shared" si="2"/>
        <v>7000</v>
      </c>
      <c r="G97" s="205" t="s">
        <v>1158</v>
      </c>
      <c r="H97" s="205">
        <v>7000</v>
      </c>
      <c r="I97" s="205"/>
      <c r="J97" s="205"/>
      <c r="K97" s="205"/>
      <c r="L97" s="205"/>
      <c r="M97" s="205"/>
      <c r="N97" s="205"/>
      <c r="O97" s="205"/>
      <c r="P97" s="206"/>
    </row>
    <row r="98" spans="1:16">
      <c r="A98" s="207" t="s">
        <v>1164</v>
      </c>
      <c r="B98" s="201" t="s">
        <v>914</v>
      </c>
      <c r="C98" s="202" t="s">
        <v>915</v>
      </c>
      <c r="D98" s="203" t="s">
        <v>164</v>
      </c>
      <c r="E98" s="204">
        <v>1</v>
      </c>
      <c r="F98" s="218">
        <f t="shared" si="2"/>
        <v>843</v>
      </c>
      <c r="G98" s="205" t="s">
        <v>1165</v>
      </c>
      <c r="H98" s="205">
        <v>843</v>
      </c>
      <c r="I98" s="205"/>
      <c r="J98" s="205"/>
      <c r="K98" s="205"/>
      <c r="L98" s="205"/>
      <c r="M98" s="205"/>
      <c r="N98" s="205"/>
      <c r="O98" s="205"/>
      <c r="P98" s="206"/>
    </row>
    <row r="99" spans="1:16">
      <c r="A99" s="207" t="s">
        <v>1166</v>
      </c>
      <c r="B99" s="201" t="s">
        <v>1167</v>
      </c>
      <c r="C99" s="202" t="s">
        <v>1168</v>
      </c>
      <c r="D99" s="203" t="s">
        <v>1169</v>
      </c>
      <c r="E99" s="204">
        <v>1</v>
      </c>
      <c r="F99" s="218">
        <f t="shared" si="2"/>
        <v>85000</v>
      </c>
      <c r="G99" s="205" t="s">
        <v>1170</v>
      </c>
      <c r="H99" s="205">
        <v>85000</v>
      </c>
      <c r="I99" s="205"/>
      <c r="J99" s="205"/>
      <c r="K99" s="205"/>
      <c r="L99" s="205"/>
      <c r="M99" s="205"/>
      <c r="N99" s="205"/>
      <c r="O99" s="205"/>
      <c r="P99" s="206"/>
    </row>
    <row r="100" spans="1:16">
      <c r="A100" s="207" t="s">
        <v>1171</v>
      </c>
      <c r="B100" s="201" t="s">
        <v>1172</v>
      </c>
      <c r="C100" s="202" t="s">
        <v>1173</v>
      </c>
      <c r="D100" s="203" t="s">
        <v>1174</v>
      </c>
      <c r="E100" s="204">
        <v>1</v>
      </c>
      <c r="F100" s="218">
        <f t="shared" si="2"/>
        <v>15000</v>
      </c>
      <c r="G100" s="205" t="s">
        <v>1170</v>
      </c>
      <c r="H100" s="205">
        <v>15000</v>
      </c>
      <c r="I100" s="205"/>
      <c r="J100" s="205"/>
      <c r="K100" s="205"/>
      <c r="L100" s="205"/>
      <c r="M100" s="205"/>
      <c r="N100" s="205"/>
      <c r="O100" s="205"/>
      <c r="P100" s="206"/>
    </row>
    <row r="101" spans="1:16">
      <c r="A101" s="207" t="s">
        <v>1175</v>
      </c>
      <c r="B101" s="201" t="s">
        <v>218</v>
      </c>
      <c r="C101" s="202" t="s">
        <v>219</v>
      </c>
      <c r="D101" s="203" t="s">
        <v>143</v>
      </c>
      <c r="E101" s="204">
        <v>1</v>
      </c>
      <c r="F101" s="218">
        <f t="shared" si="2"/>
        <v>19500</v>
      </c>
      <c r="G101" s="205"/>
      <c r="H101" s="205"/>
      <c r="I101" s="205"/>
      <c r="J101" s="205"/>
      <c r="K101" s="205"/>
      <c r="L101" s="205"/>
      <c r="M101" s="205">
        <v>19500</v>
      </c>
      <c r="N101" s="205"/>
      <c r="O101" s="203"/>
      <c r="P101" s="206"/>
    </row>
    <row r="102" spans="1:16">
      <c r="A102" s="207" t="s">
        <v>1176</v>
      </c>
      <c r="B102" s="201" t="s">
        <v>935</v>
      </c>
      <c r="C102" s="202" t="s">
        <v>1177</v>
      </c>
      <c r="D102" s="203" t="s">
        <v>139</v>
      </c>
      <c r="E102" s="204">
        <v>1</v>
      </c>
      <c r="F102" s="218">
        <f t="shared" si="2"/>
        <v>1200000</v>
      </c>
      <c r="G102" s="205"/>
      <c r="H102" s="205"/>
      <c r="I102" s="205"/>
      <c r="J102" s="205"/>
      <c r="K102" s="205"/>
      <c r="L102" s="205"/>
      <c r="M102" s="205">
        <v>1200000</v>
      </c>
      <c r="N102" s="205"/>
      <c r="O102" s="205"/>
      <c r="P102" s="206"/>
    </row>
    <row r="103" spans="1:16">
      <c r="A103" s="207" t="s">
        <v>1178</v>
      </c>
      <c r="B103" s="201" t="s">
        <v>939</v>
      </c>
      <c r="C103" s="202" t="s">
        <v>1179</v>
      </c>
      <c r="D103" s="203" t="s">
        <v>139</v>
      </c>
      <c r="E103" s="204">
        <v>1</v>
      </c>
      <c r="F103" s="218">
        <f t="shared" si="2"/>
        <v>2080000</v>
      </c>
      <c r="G103" s="205"/>
      <c r="H103" s="205"/>
      <c r="I103" s="205"/>
      <c r="J103" s="205"/>
      <c r="K103" s="205"/>
      <c r="L103" s="205"/>
      <c r="M103" s="205">
        <v>2080000</v>
      </c>
      <c r="N103" s="205"/>
      <c r="O103" s="205"/>
      <c r="P103" s="206"/>
    </row>
    <row r="104" spans="1:16">
      <c r="A104" s="207" t="s">
        <v>1180</v>
      </c>
      <c r="B104" s="201" t="s">
        <v>942</v>
      </c>
      <c r="C104" s="202" t="s">
        <v>1181</v>
      </c>
      <c r="D104" s="203" t="s">
        <v>139</v>
      </c>
      <c r="E104" s="204">
        <v>1</v>
      </c>
      <c r="F104" s="218">
        <f t="shared" si="2"/>
        <v>288000</v>
      </c>
      <c r="G104" s="205"/>
      <c r="H104" s="205"/>
      <c r="I104" s="205"/>
      <c r="J104" s="205"/>
      <c r="K104" s="205"/>
      <c r="L104" s="205"/>
      <c r="M104" s="205">
        <v>288000</v>
      </c>
      <c r="N104" s="205"/>
      <c r="O104" s="203"/>
      <c r="P104" s="206"/>
    </row>
    <row r="105" spans="1:16">
      <c r="A105" s="207" t="s">
        <v>1182</v>
      </c>
      <c r="B105" s="201" t="s">
        <v>942</v>
      </c>
      <c r="C105" s="202" t="s">
        <v>1183</v>
      </c>
      <c r="D105" s="203" t="s">
        <v>139</v>
      </c>
      <c r="E105" s="204">
        <v>1</v>
      </c>
      <c r="F105" s="218">
        <f t="shared" si="2"/>
        <v>224000</v>
      </c>
      <c r="G105" s="205"/>
      <c r="H105" s="205"/>
      <c r="I105" s="205"/>
      <c r="J105" s="205"/>
      <c r="K105" s="205"/>
      <c r="L105" s="205"/>
      <c r="M105" s="205">
        <v>224000</v>
      </c>
      <c r="N105" s="205"/>
      <c r="O105" s="203"/>
      <c r="P105" s="206"/>
    </row>
    <row r="106" spans="1:16">
      <c r="A106" s="207" t="s">
        <v>1184</v>
      </c>
      <c r="B106" s="201" t="s">
        <v>222</v>
      </c>
      <c r="C106" s="202" t="s">
        <v>223</v>
      </c>
      <c r="D106" s="203" t="s">
        <v>139</v>
      </c>
      <c r="E106" s="204">
        <v>1</v>
      </c>
      <c r="F106" s="218">
        <f t="shared" si="2"/>
        <v>33000</v>
      </c>
      <c r="G106" s="205"/>
      <c r="H106" s="205"/>
      <c r="I106" s="205"/>
      <c r="J106" s="205"/>
      <c r="K106" s="205"/>
      <c r="L106" s="205"/>
      <c r="M106" s="205">
        <v>33000</v>
      </c>
      <c r="N106" s="205"/>
      <c r="O106" s="203"/>
      <c r="P106" s="206"/>
    </row>
    <row r="107" spans="1:16">
      <c r="A107" s="207" t="s">
        <v>1185</v>
      </c>
      <c r="B107" s="201" t="s">
        <v>222</v>
      </c>
      <c r="C107" s="202" t="s">
        <v>224</v>
      </c>
      <c r="D107" s="203" t="s">
        <v>139</v>
      </c>
      <c r="E107" s="204">
        <v>1</v>
      </c>
      <c r="F107" s="218">
        <f t="shared" si="2"/>
        <v>18000</v>
      </c>
      <c r="G107" s="205"/>
      <c r="H107" s="205"/>
      <c r="I107" s="205"/>
      <c r="J107" s="205"/>
      <c r="K107" s="205"/>
      <c r="L107" s="205"/>
      <c r="M107" s="205">
        <v>18000</v>
      </c>
      <c r="N107" s="205"/>
      <c r="O107" s="203"/>
      <c r="P107" s="206"/>
    </row>
    <row r="108" spans="1:16">
      <c r="A108" s="207" t="s">
        <v>1186</v>
      </c>
      <c r="B108" s="201" t="s">
        <v>225</v>
      </c>
      <c r="C108" s="202" t="s">
        <v>226</v>
      </c>
      <c r="D108" s="203" t="s">
        <v>164</v>
      </c>
      <c r="E108" s="204">
        <v>1</v>
      </c>
      <c r="F108" s="218">
        <f t="shared" si="2"/>
        <v>18000</v>
      </c>
      <c r="G108" s="205"/>
      <c r="H108" s="205"/>
      <c r="I108" s="205"/>
      <c r="J108" s="205"/>
      <c r="K108" s="205"/>
      <c r="L108" s="205"/>
      <c r="M108" s="205">
        <v>18000</v>
      </c>
      <c r="N108" s="205"/>
      <c r="O108" s="205"/>
      <c r="P108" s="206"/>
    </row>
    <row r="109" spans="1:16">
      <c r="A109" s="207"/>
      <c r="B109" s="201"/>
      <c r="C109" s="202"/>
      <c r="D109" s="203"/>
      <c r="E109" s="204"/>
      <c r="F109" s="218"/>
      <c r="G109" s="205"/>
      <c r="H109" s="205"/>
      <c r="I109" s="205"/>
      <c r="J109" s="205"/>
      <c r="K109" s="205"/>
      <c r="L109" s="205"/>
      <c r="M109" s="205"/>
      <c r="N109" s="205"/>
      <c r="O109" s="205"/>
      <c r="P109" s="206"/>
    </row>
    <row r="110" spans="1:16">
      <c r="A110" s="207"/>
      <c r="B110" s="201"/>
      <c r="C110" s="202"/>
      <c r="D110" s="203"/>
      <c r="E110" s="204"/>
      <c r="F110" s="218"/>
      <c r="G110" s="205"/>
      <c r="H110" s="205"/>
      <c r="I110" s="205"/>
      <c r="J110" s="205"/>
      <c r="K110" s="205"/>
      <c r="L110" s="205"/>
      <c r="M110" s="205"/>
      <c r="N110" s="205"/>
      <c r="O110" s="205"/>
      <c r="P110" s="206"/>
    </row>
    <row r="111" spans="1:16">
      <c r="A111" s="207"/>
      <c r="B111" s="201"/>
      <c r="C111" s="202"/>
      <c r="D111" s="203"/>
      <c r="E111" s="204"/>
      <c r="F111" s="218"/>
      <c r="G111" s="205"/>
      <c r="H111" s="205"/>
      <c r="I111" s="205"/>
      <c r="J111" s="205"/>
      <c r="K111" s="205"/>
      <c r="L111" s="205"/>
      <c r="M111" s="205"/>
      <c r="N111" s="205"/>
      <c r="O111" s="203"/>
      <c r="P111" s="206"/>
    </row>
    <row r="112" spans="1:16">
      <c r="A112" s="207" t="s">
        <v>1187</v>
      </c>
      <c r="B112" s="201" t="s">
        <v>228</v>
      </c>
      <c r="C112" s="202" t="s">
        <v>229</v>
      </c>
      <c r="D112" s="203" t="s">
        <v>230</v>
      </c>
      <c r="E112" s="204">
        <v>1</v>
      </c>
      <c r="F112" s="218">
        <f t="shared" ref="F112:F128" si="3">MIN(H112,J112,L112,M112,N112,O112)</f>
        <v>4100000</v>
      </c>
      <c r="G112" s="205" t="s">
        <v>1188</v>
      </c>
      <c r="H112" s="205">
        <v>4100000</v>
      </c>
      <c r="I112" s="205"/>
      <c r="J112" s="205"/>
      <c r="K112" s="205"/>
      <c r="L112" s="205"/>
      <c r="M112" s="205"/>
      <c r="N112" s="205"/>
      <c r="O112" s="203"/>
      <c r="P112" s="206"/>
    </row>
    <row r="113" spans="1:16">
      <c r="A113" s="207" t="s">
        <v>1189</v>
      </c>
      <c r="B113" s="201" t="s">
        <v>1190</v>
      </c>
      <c r="C113" s="202" t="s">
        <v>958</v>
      </c>
      <c r="D113" s="203" t="s">
        <v>159</v>
      </c>
      <c r="E113" s="204">
        <v>1</v>
      </c>
      <c r="F113" s="218">
        <f t="shared" si="3"/>
        <v>9000</v>
      </c>
      <c r="G113" s="205" t="s">
        <v>1191</v>
      </c>
      <c r="H113" s="205">
        <v>9000</v>
      </c>
      <c r="I113" s="205"/>
      <c r="J113" s="205"/>
      <c r="K113" s="205"/>
      <c r="L113" s="205"/>
      <c r="M113" s="205"/>
      <c r="N113" s="205"/>
      <c r="O113" s="203"/>
      <c r="P113" s="206"/>
    </row>
    <row r="114" spans="1:16">
      <c r="A114" s="207" t="s">
        <v>1192</v>
      </c>
      <c r="B114" s="201" t="s">
        <v>231</v>
      </c>
      <c r="C114" s="202" t="s">
        <v>232</v>
      </c>
      <c r="D114" s="203" t="s">
        <v>159</v>
      </c>
      <c r="E114" s="204">
        <v>1</v>
      </c>
      <c r="F114" s="218">
        <f t="shared" si="3"/>
        <v>36000</v>
      </c>
      <c r="G114" s="205" t="s">
        <v>1191</v>
      </c>
      <c r="H114" s="205">
        <v>36000</v>
      </c>
      <c r="I114" s="205"/>
      <c r="J114" s="205"/>
      <c r="K114" s="205"/>
      <c r="L114" s="205"/>
      <c r="M114" s="205"/>
      <c r="N114" s="205"/>
      <c r="O114" s="203"/>
      <c r="P114" s="206"/>
    </row>
    <row r="115" spans="1:16">
      <c r="A115" s="207" t="s">
        <v>1193</v>
      </c>
      <c r="B115" s="201" t="s">
        <v>233</v>
      </c>
      <c r="C115" s="202" t="s">
        <v>234</v>
      </c>
      <c r="D115" s="203" t="s">
        <v>164</v>
      </c>
      <c r="E115" s="204">
        <v>1</v>
      </c>
      <c r="F115" s="218">
        <f t="shared" si="3"/>
        <v>1770</v>
      </c>
      <c r="G115" s="205" t="s">
        <v>1100</v>
      </c>
      <c r="H115" s="205">
        <v>1770</v>
      </c>
      <c r="I115" s="205"/>
      <c r="J115" s="205"/>
      <c r="K115" s="205"/>
      <c r="L115" s="205"/>
      <c r="M115" s="205"/>
      <c r="N115" s="205"/>
      <c r="O115" s="203"/>
      <c r="P115" s="206"/>
    </row>
    <row r="116" spans="1:16">
      <c r="A116" s="207" t="s">
        <v>1194</v>
      </c>
      <c r="B116" s="201" t="s">
        <v>233</v>
      </c>
      <c r="C116" s="202" t="s">
        <v>235</v>
      </c>
      <c r="D116" s="203" t="s">
        <v>164</v>
      </c>
      <c r="E116" s="204">
        <v>1</v>
      </c>
      <c r="F116" s="218">
        <f t="shared" si="3"/>
        <v>2300</v>
      </c>
      <c r="G116" s="205" t="s">
        <v>1100</v>
      </c>
      <c r="H116" s="205">
        <v>2300</v>
      </c>
      <c r="I116" s="205"/>
      <c r="J116" s="205"/>
      <c r="K116" s="205"/>
      <c r="L116" s="205"/>
      <c r="M116" s="205"/>
      <c r="N116" s="205"/>
      <c r="O116" s="203"/>
      <c r="P116" s="206"/>
    </row>
    <row r="117" spans="1:16">
      <c r="A117" s="207" t="s">
        <v>1195</v>
      </c>
      <c r="B117" s="201" t="s">
        <v>236</v>
      </c>
      <c r="C117" s="202" t="s">
        <v>237</v>
      </c>
      <c r="D117" s="203" t="s">
        <v>164</v>
      </c>
      <c r="E117" s="204">
        <v>1</v>
      </c>
      <c r="F117" s="218">
        <f t="shared" si="3"/>
        <v>970</v>
      </c>
      <c r="G117" s="205" t="s">
        <v>1100</v>
      </c>
      <c r="H117" s="205">
        <v>970</v>
      </c>
      <c r="I117" s="205"/>
      <c r="J117" s="205"/>
      <c r="K117" s="205"/>
      <c r="L117" s="205"/>
      <c r="M117" s="205"/>
      <c r="N117" s="205"/>
      <c r="O117" s="203"/>
      <c r="P117" s="206"/>
    </row>
    <row r="118" spans="1:16">
      <c r="A118" s="207" t="s">
        <v>1196</v>
      </c>
      <c r="B118" s="201" t="s">
        <v>238</v>
      </c>
      <c r="C118" s="202" t="s">
        <v>239</v>
      </c>
      <c r="D118" s="203" t="s">
        <v>164</v>
      </c>
      <c r="E118" s="204">
        <v>1</v>
      </c>
      <c r="F118" s="218">
        <f t="shared" si="3"/>
        <v>175</v>
      </c>
      <c r="G118" s="205" t="s">
        <v>1111</v>
      </c>
      <c r="H118" s="205">
        <v>175</v>
      </c>
      <c r="I118" s="205"/>
      <c r="J118" s="205"/>
      <c r="K118" s="205"/>
      <c r="L118" s="205"/>
      <c r="M118" s="205"/>
      <c r="N118" s="205"/>
      <c r="O118" s="203"/>
      <c r="P118" s="206"/>
    </row>
    <row r="119" spans="1:16">
      <c r="A119" s="207" t="s">
        <v>1197</v>
      </c>
      <c r="B119" s="201" t="s">
        <v>238</v>
      </c>
      <c r="C119" s="202" t="s">
        <v>240</v>
      </c>
      <c r="D119" s="203" t="s">
        <v>164</v>
      </c>
      <c r="E119" s="204">
        <v>1</v>
      </c>
      <c r="F119" s="218">
        <f t="shared" si="3"/>
        <v>288</v>
      </c>
      <c r="G119" s="205" t="s">
        <v>1111</v>
      </c>
      <c r="H119" s="205">
        <v>288</v>
      </c>
      <c r="I119" s="205"/>
      <c r="J119" s="205"/>
      <c r="K119" s="205"/>
      <c r="L119" s="205"/>
      <c r="M119" s="205"/>
      <c r="N119" s="205"/>
      <c r="O119" s="203"/>
      <c r="P119" s="206"/>
    </row>
    <row r="120" spans="1:16">
      <c r="A120" s="207" t="s">
        <v>1198</v>
      </c>
      <c r="B120" s="201" t="s">
        <v>241</v>
      </c>
      <c r="C120" s="202" t="s">
        <v>242</v>
      </c>
      <c r="D120" s="203" t="s">
        <v>159</v>
      </c>
      <c r="E120" s="204">
        <v>1</v>
      </c>
      <c r="F120" s="218">
        <f t="shared" si="3"/>
        <v>55000</v>
      </c>
      <c r="G120" s="205" t="s">
        <v>1199</v>
      </c>
      <c r="H120" s="205">
        <v>55000</v>
      </c>
      <c r="I120" s="205"/>
      <c r="J120" s="205"/>
      <c r="K120" s="205"/>
      <c r="L120" s="205"/>
      <c r="M120" s="205"/>
      <c r="N120" s="205"/>
      <c r="O120" s="203"/>
      <c r="P120" s="206"/>
    </row>
    <row r="121" spans="1:16">
      <c r="A121" s="207" t="s">
        <v>1200</v>
      </c>
      <c r="B121" s="201" t="s">
        <v>243</v>
      </c>
      <c r="C121" s="202" t="s">
        <v>242</v>
      </c>
      <c r="D121" s="203" t="s">
        <v>159</v>
      </c>
      <c r="E121" s="204">
        <v>1</v>
      </c>
      <c r="F121" s="218">
        <f t="shared" si="3"/>
        <v>35000</v>
      </c>
      <c r="G121" s="205" t="s">
        <v>1199</v>
      </c>
      <c r="H121" s="205">
        <v>35000</v>
      </c>
      <c r="I121" s="205"/>
      <c r="J121" s="205"/>
      <c r="K121" s="205"/>
      <c r="L121" s="205"/>
      <c r="M121" s="205"/>
      <c r="N121" s="205"/>
      <c r="O121" s="203"/>
      <c r="P121" s="206"/>
    </row>
    <row r="122" spans="1:16">
      <c r="A122" s="207" t="s">
        <v>1201</v>
      </c>
      <c r="B122" s="201" t="s">
        <v>244</v>
      </c>
      <c r="C122" s="202" t="s">
        <v>242</v>
      </c>
      <c r="D122" s="203" t="s">
        <v>159</v>
      </c>
      <c r="E122" s="204">
        <v>1</v>
      </c>
      <c r="F122" s="218">
        <f t="shared" si="3"/>
        <v>30000</v>
      </c>
      <c r="G122" s="205" t="s">
        <v>1202</v>
      </c>
      <c r="H122" s="205">
        <v>30000</v>
      </c>
      <c r="I122" s="205"/>
      <c r="J122" s="205"/>
      <c r="K122" s="205"/>
      <c r="L122" s="205"/>
      <c r="M122" s="205"/>
      <c r="N122" s="205"/>
      <c r="O122" s="203"/>
      <c r="P122" s="206"/>
    </row>
    <row r="123" spans="1:16">
      <c r="A123" s="207" t="s">
        <v>1203</v>
      </c>
      <c r="B123" s="201" t="s">
        <v>245</v>
      </c>
      <c r="C123" s="202" t="s">
        <v>246</v>
      </c>
      <c r="D123" s="203" t="s">
        <v>159</v>
      </c>
      <c r="E123" s="204">
        <v>1</v>
      </c>
      <c r="F123" s="218">
        <f t="shared" si="3"/>
        <v>5000</v>
      </c>
      <c r="G123" s="205" t="s">
        <v>1202</v>
      </c>
      <c r="H123" s="205">
        <v>5000</v>
      </c>
      <c r="I123" s="205"/>
      <c r="J123" s="205"/>
      <c r="K123" s="205"/>
      <c r="L123" s="205"/>
      <c r="M123" s="205"/>
      <c r="N123" s="205"/>
      <c r="O123" s="203"/>
      <c r="P123" s="206"/>
    </row>
    <row r="124" spans="1:16">
      <c r="A124" s="207" t="s">
        <v>1204</v>
      </c>
      <c r="B124" s="201" t="s">
        <v>247</v>
      </c>
      <c r="C124" s="202" t="s">
        <v>248</v>
      </c>
      <c r="D124" s="203" t="s">
        <v>159</v>
      </c>
      <c r="E124" s="204">
        <v>1</v>
      </c>
      <c r="F124" s="218">
        <f t="shared" si="3"/>
        <v>30000</v>
      </c>
      <c r="G124" s="205" t="s">
        <v>1202</v>
      </c>
      <c r="H124" s="205">
        <v>30000</v>
      </c>
      <c r="I124" s="205"/>
      <c r="J124" s="205"/>
      <c r="K124" s="205"/>
      <c r="L124" s="205"/>
      <c r="M124" s="205"/>
      <c r="N124" s="205"/>
      <c r="O124" s="203"/>
      <c r="P124" s="206"/>
    </row>
    <row r="125" spans="1:16">
      <c r="A125" s="207" t="s">
        <v>1205</v>
      </c>
      <c r="B125" s="201" t="s">
        <v>249</v>
      </c>
      <c r="C125" s="202" t="s">
        <v>250</v>
      </c>
      <c r="D125" s="203" t="s">
        <v>159</v>
      </c>
      <c r="E125" s="204">
        <v>1</v>
      </c>
      <c r="F125" s="218">
        <f t="shared" si="3"/>
        <v>160000</v>
      </c>
      <c r="G125" s="205" t="s">
        <v>1202</v>
      </c>
      <c r="H125" s="205">
        <v>160000</v>
      </c>
      <c r="I125" s="205"/>
      <c r="J125" s="205"/>
      <c r="K125" s="205"/>
      <c r="L125" s="205"/>
      <c r="M125" s="205"/>
      <c r="N125" s="205"/>
      <c r="O125" s="203"/>
      <c r="P125" s="206"/>
    </row>
    <row r="126" spans="1:16">
      <c r="A126" s="207" t="s">
        <v>1206</v>
      </c>
      <c r="B126" s="201" t="s">
        <v>251</v>
      </c>
      <c r="C126" s="202" t="s">
        <v>252</v>
      </c>
      <c r="D126" s="203" t="s">
        <v>159</v>
      </c>
      <c r="E126" s="204">
        <v>1</v>
      </c>
      <c r="F126" s="218">
        <f t="shared" si="3"/>
        <v>21000</v>
      </c>
      <c r="G126" s="205" t="s">
        <v>1207</v>
      </c>
      <c r="H126" s="205">
        <v>21000</v>
      </c>
      <c r="I126" s="205"/>
      <c r="J126" s="205"/>
      <c r="K126" s="205"/>
      <c r="L126" s="205"/>
      <c r="M126" s="205"/>
      <c r="N126" s="205"/>
      <c r="O126" s="203"/>
      <c r="P126" s="206"/>
    </row>
    <row r="127" spans="1:16">
      <c r="A127" s="207" t="s">
        <v>1208</v>
      </c>
      <c r="B127" s="201" t="s">
        <v>253</v>
      </c>
      <c r="C127" s="202" t="s">
        <v>254</v>
      </c>
      <c r="D127" s="203" t="s">
        <v>159</v>
      </c>
      <c r="E127" s="204">
        <v>1</v>
      </c>
      <c r="F127" s="218">
        <f t="shared" si="3"/>
        <v>3036</v>
      </c>
      <c r="G127" s="205" t="s">
        <v>1119</v>
      </c>
      <c r="H127" s="205">
        <v>3036</v>
      </c>
      <c r="I127" s="205"/>
      <c r="J127" s="205"/>
      <c r="K127" s="205"/>
      <c r="L127" s="205"/>
      <c r="M127" s="205"/>
      <c r="N127" s="205"/>
      <c r="O127" s="203"/>
      <c r="P127" s="206"/>
    </row>
    <row r="128" spans="1:16">
      <c r="A128" s="207" t="s">
        <v>1209</v>
      </c>
      <c r="B128" s="201" t="s">
        <v>255</v>
      </c>
      <c r="C128" s="202" t="s">
        <v>254</v>
      </c>
      <c r="D128" s="203" t="s">
        <v>159</v>
      </c>
      <c r="E128" s="204">
        <v>1</v>
      </c>
      <c r="F128" s="218">
        <f t="shared" si="3"/>
        <v>2904</v>
      </c>
      <c r="G128" s="205" t="s">
        <v>1119</v>
      </c>
      <c r="H128" s="205">
        <v>2904</v>
      </c>
      <c r="I128" s="205"/>
      <c r="J128" s="205"/>
      <c r="K128" s="205"/>
      <c r="L128" s="205"/>
      <c r="M128" s="205"/>
      <c r="N128" s="205"/>
      <c r="O128" s="203"/>
      <c r="P128" s="206"/>
    </row>
    <row r="129" spans="1:16">
      <c r="A129" s="207"/>
      <c r="B129" s="201"/>
      <c r="C129" s="202"/>
      <c r="D129" s="203"/>
      <c r="E129" s="204"/>
      <c r="F129" s="218"/>
      <c r="G129" s="205"/>
      <c r="H129" s="205"/>
      <c r="I129" s="205"/>
      <c r="J129" s="205"/>
      <c r="K129" s="205"/>
      <c r="L129" s="205"/>
      <c r="M129" s="205"/>
      <c r="N129" s="205"/>
      <c r="O129" s="203"/>
      <c r="P129" s="206"/>
    </row>
    <row r="130" spans="1:16">
      <c r="A130" s="207"/>
      <c r="B130" s="201"/>
      <c r="C130" s="202"/>
      <c r="D130" s="203"/>
      <c r="E130" s="204"/>
      <c r="F130" s="218"/>
      <c r="G130" s="205"/>
      <c r="H130" s="205"/>
      <c r="I130" s="205"/>
      <c r="J130" s="205"/>
      <c r="K130" s="205"/>
      <c r="L130" s="205"/>
      <c r="M130" s="205"/>
      <c r="N130" s="205"/>
      <c r="O130" s="205"/>
      <c r="P130" s="206"/>
    </row>
    <row r="131" spans="1:16">
      <c r="A131" s="207"/>
      <c r="B131" s="201"/>
      <c r="C131" s="202"/>
      <c r="D131" s="203"/>
      <c r="E131" s="204"/>
      <c r="F131" s="218"/>
      <c r="G131" s="205"/>
      <c r="H131" s="205"/>
      <c r="I131" s="205"/>
      <c r="J131" s="205"/>
      <c r="K131" s="205"/>
      <c r="L131" s="205"/>
      <c r="M131" s="205"/>
      <c r="N131" s="205"/>
      <c r="O131" s="205"/>
      <c r="P131" s="206"/>
    </row>
    <row r="132" spans="1:16">
      <c r="A132" s="207" t="s">
        <v>1210</v>
      </c>
      <c r="B132" s="201" t="s">
        <v>1211</v>
      </c>
      <c r="C132" s="202"/>
      <c r="D132" s="203" t="s">
        <v>1212</v>
      </c>
      <c r="E132" s="204">
        <v>1</v>
      </c>
      <c r="F132" s="218">
        <v>106156</v>
      </c>
      <c r="G132" s="205"/>
      <c r="H132" s="205"/>
      <c r="I132" s="205"/>
      <c r="J132" s="205"/>
      <c r="K132" s="205"/>
      <c r="L132" s="205"/>
      <c r="M132" s="205"/>
      <c r="N132" s="205"/>
      <c r="O132" s="205"/>
      <c r="P132" s="206"/>
    </row>
    <row r="133" spans="1:16">
      <c r="A133" s="207" t="s">
        <v>579</v>
      </c>
      <c r="B133" s="201" t="s">
        <v>1213</v>
      </c>
      <c r="C133" s="202"/>
      <c r="D133" s="203" t="s">
        <v>1212</v>
      </c>
      <c r="E133" s="204">
        <v>1</v>
      </c>
      <c r="F133" s="218">
        <v>81443</v>
      </c>
      <c r="G133" s="205"/>
      <c r="H133" s="205"/>
      <c r="I133" s="205"/>
      <c r="J133" s="205"/>
      <c r="K133" s="205"/>
      <c r="L133" s="205"/>
      <c r="M133" s="205"/>
      <c r="N133" s="205"/>
      <c r="O133" s="205"/>
      <c r="P133" s="206"/>
    </row>
    <row r="134" spans="1:16">
      <c r="A134" s="207" t="s">
        <v>723</v>
      </c>
      <c r="B134" s="201" t="s">
        <v>1214</v>
      </c>
      <c r="C134" s="202"/>
      <c r="D134" s="203" t="s">
        <v>1212</v>
      </c>
      <c r="E134" s="204">
        <v>1</v>
      </c>
      <c r="F134" s="218">
        <v>97951</v>
      </c>
      <c r="G134" s="205"/>
      <c r="H134" s="205"/>
      <c r="I134" s="205"/>
      <c r="J134" s="205"/>
      <c r="K134" s="205"/>
      <c r="L134" s="205"/>
      <c r="M134" s="205"/>
      <c r="N134" s="205"/>
      <c r="O134" s="205"/>
      <c r="P134" s="206"/>
    </row>
    <row r="135" spans="1:16">
      <c r="A135" s="207" t="s">
        <v>1215</v>
      </c>
      <c r="B135" s="201" t="s">
        <v>1216</v>
      </c>
      <c r="C135" s="202"/>
      <c r="D135" s="203" t="s">
        <v>1212</v>
      </c>
      <c r="E135" s="204">
        <v>1</v>
      </c>
      <c r="F135" s="218">
        <v>141535</v>
      </c>
      <c r="G135" s="205"/>
      <c r="H135" s="205"/>
      <c r="I135" s="205"/>
      <c r="J135" s="205"/>
      <c r="K135" s="205"/>
      <c r="L135" s="205"/>
      <c r="M135" s="205"/>
      <c r="N135" s="205"/>
      <c r="O135" s="205"/>
      <c r="P135" s="206"/>
    </row>
    <row r="136" spans="1:16">
      <c r="A136" s="207" t="s">
        <v>1217</v>
      </c>
      <c r="B136" s="201" t="s">
        <v>1218</v>
      </c>
      <c r="C136" s="202"/>
      <c r="D136" s="203" t="s">
        <v>601</v>
      </c>
      <c r="E136" s="204">
        <v>1</v>
      </c>
      <c r="F136" s="218">
        <v>122482</v>
      </c>
      <c r="G136" s="205"/>
      <c r="H136" s="205"/>
      <c r="I136" s="205"/>
      <c r="J136" s="205"/>
      <c r="K136" s="205"/>
      <c r="L136" s="205"/>
      <c r="M136" s="205"/>
      <c r="N136" s="205"/>
      <c r="O136" s="203"/>
      <c r="P136" s="206"/>
    </row>
    <row r="137" spans="1:16">
      <c r="A137" s="207" t="s">
        <v>1219</v>
      </c>
      <c r="B137" s="201" t="s">
        <v>1220</v>
      </c>
      <c r="C137" s="202"/>
      <c r="D137" s="203" t="s">
        <v>601</v>
      </c>
      <c r="E137" s="204">
        <v>1</v>
      </c>
      <c r="F137" s="218">
        <v>124625</v>
      </c>
      <c r="G137" s="205"/>
      <c r="H137" s="205"/>
      <c r="I137" s="205"/>
      <c r="J137" s="205"/>
      <c r="K137" s="205"/>
      <c r="L137" s="205"/>
      <c r="M137" s="205"/>
      <c r="N137" s="205"/>
      <c r="O137" s="203"/>
      <c r="P137" s="206"/>
    </row>
    <row r="138" spans="1:16">
      <c r="A138" s="207" t="s">
        <v>1221</v>
      </c>
      <c r="B138" s="201" t="s">
        <v>1222</v>
      </c>
      <c r="C138" s="202"/>
      <c r="D138" s="203" t="s">
        <v>601</v>
      </c>
      <c r="E138" s="204">
        <v>1</v>
      </c>
      <c r="F138" s="218">
        <v>118754</v>
      </c>
      <c r="G138" s="205"/>
      <c r="H138" s="205"/>
      <c r="I138" s="205"/>
      <c r="J138" s="205"/>
      <c r="K138" s="205"/>
      <c r="L138" s="205"/>
      <c r="M138" s="205"/>
      <c r="N138" s="205"/>
      <c r="O138" s="205"/>
      <c r="P138" s="206"/>
    </row>
    <row r="139" spans="1:16">
      <c r="A139" s="207" t="s">
        <v>1223</v>
      </c>
      <c r="B139" s="208" t="s">
        <v>1224</v>
      </c>
      <c r="C139" s="209"/>
      <c r="D139" s="203" t="s">
        <v>601</v>
      </c>
      <c r="E139" s="204">
        <v>1</v>
      </c>
      <c r="F139" s="218">
        <v>89295</v>
      </c>
      <c r="G139" s="205"/>
      <c r="H139" s="205"/>
      <c r="I139" s="205"/>
      <c r="J139" s="205"/>
      <c r="K139" s="205"/>
      <c r="L139" s="205"/>
      <c r="M139" s="205"/>
      <c r="N139" s="205"/>
      <c r="O139" s="205"/>
      <c r="P139" s="206"/>
    </row>
    <row r="140" spans="1:16">
      <c r="A140" s="207" t="s">
        <v>1225</v>
      </c>
      <c r="B140" s="201" t="s">
        <v>1226</v>
      </c>
      <c r="C140" s="202"/>
      <c r="D140" s="203" t="s">
        <v>601</v>
      </c>
      <c r="E140" s="204">
        <v>1</v>
      </c>
      <c r="F140" s="218">
        <v>107298</v>
      </c>
      <c r="G140" s="205"/>
      <c r="H140" s="205"/>
      <c r="I140" s="205"/>
      <c r="J140" s="205"/>
      <c r="K140" s="205"/>
      <c r="L140" s="205"/>
      <c r="M140" s="205"/>
      <c r="N140" s="205"/>
      <c r="O140" s="205"/>
      <c r="P140" s="206"/>
    </row>
    <row r="141" spans="1:16">
      <c r="A141" s="207" t="s">
        <v>1227</v>
      </c>
      <c r="B141" s="201" t="s">
        <v>1228</v>
      </c>
      <c r="C141" s="202"/>
      <c r="D141" s="203" t="s">
        <v>601</v>
      </c>
      <c r="E141" s="204">
        <v>1</v>
      </c>
      <c r="F141" s="218">
        <v>113962</v>
      </c>
      <c r="G141" s="205"/>
      <c r="H141" s="205"/>
      <c r="I141" s="205"/>
      <c r="J141" s="205"/>
      <c r="K141" s="205"/>
      <c r="L141" s="205"/>
      <c r="M141" s="205"/>
      <c r="N141" s="205"/>
      <c r="O141" s="205"/>
      <c r="P141" s="206"/>
    </row>
    <row r="142" spans="1:16">
      <c r="A142" s="207" t="s">
        <v>1229</v>
      </c>
      <c r="B142" s="201" t="s">
        <v>1230</v>
      </c>
      <c r="C142" s="202"/>
      <c r="D142" s="203" t="s">
        <v>601</v>
      </c>
      <c r="E142" s="204">
        <v>1</v>
      </c>
      <c r="F142" s="218">
        <v>117090</v>
      </c>
      <c r="G142" s="205"/>
      <c r="H142" s="205"/>
      <c r="I142" s="205"/>
      <c r="J142" s="205"/>
      <c r="K142" s="205"/>
      <c r="L142" s="205"/>
      <c r="M142" s="205"/>
      <c r="N142" s="205"/>
      <c r="O142" s="205"/>
      <c r="P142" s="206"/>
    </row>
    <row r="143" spans="1:16">
      <c r="A143" s="207" t="s">
        <v>1231</v>
      </c>
      <c r="B143" s="201" t="s">
        <v>1232</v>
      </c>
      <c r="C143" s="202"/>
      <c r="D143" s="203" t="s">
        <v>601</v>
      </c>
      <c r="E143" s="204">
        <v>1</v>
      </c>
      <c r="F143" s="218">
        <v>106359</v>
      </c>
      <c r="G143" s="205"/>
      <c r="H143" s="205"/>
      <c r="I143" s="205"/>
      <c r="J143" s="205"/>
      <c r="K143" s="205"/>
      <c r="L143" s="205"/>
      <c r="M143" s="205"/>
      <c r="N143" s="205"/>
      <c r="O143" s="205"/>
      <c r="P143" s="206"/>
    </row>
    <row r="144" spans="1:16">
      <c r="A144" s="207" t="s">
        <v>1233</v>
      </c>
      <c r="B144" s="208" t="s">
        <v>1234</v>
      </c>
      <c r="C144" s="209"/>
      <c r="D144" s="203" t="s">
        <v>601</v>
      </c>
      <c r="E144" s="204">
        <v>1</v>
      </c>
      <c r="F144" s="218">
        <v>87417</v>
      </c>
      <c r="G144" s="205"/>
      <c r="H144" s="205"/>
      <c r="I144" s="205"/>
      <c r="J144" s="205"/>
      <c r="K144" s="205"/>
      <c r="L144" s="205"/>
      <c r="M144" s="205"/>
      <c r="N144" s="205"/>
      <c r="O144" s="205"/>
      <c r="P144" s="206"/>
    </row>
    <row r="145" spans="1:16">
      <c r="A145" s="207" t="s">
        <v>1235</v>
      </c>
      <c r="B145" s="201" t="s">
        <v>1236</v>
      </c>
      <c r="C145" s="202"/>
      <c r="D145" s="203" t="s">
        <v>601</v>
      </c>
      <c r="E145" s="204">
        <v>1</v>
      </c>
      <c r="F145" s="218">
        <v>116367</v>
      </c>
      <c r="G145" s="205"/>
      <c r="H145" s="205"/>
      <c r="I145" s="205"/>
      <c r="J145" s="205"/>
      <c r="K145" s="205"/>
      <c r="L145" s="205"/>
      <c r="M145" s="205"/>
      <c r="N145" s="205"/>
      <c r="O145" s="205"/>
      <c r="P145" s="206"/>
    </row>
    <row r="146" spans="1:16">
      <c r="A146" s="207" t="s">
        <v>1237</v>
      </c>
      <c r="B146" s="201" t="s">
        <v>1238</v>
      </c>
      <c r="C146" s="202"/>
      <c r="D146" s="203" t="s">
        <v>601</v>
      </c>
      <c r="E146" s="204">
        <v>1</v>
      </c>
      <c r="F146" s="218">
        <v>104844</v>
      </c>
      <c r="G146" s="205"/>
      <c r="H146" s="205"/>
      <c r="I146" s="205"/>
      <c r="J146" s="205"/>
      <c r="K146" s="205"/>
      <c r="L146" s="205"/>
      <c r="M146" s="205"/>
      <c r="N146" s="205"/>
      <c r="O146" s="205"/>
      <c r="P146" s="206"/>
    </row>
    <row r="147" spans="1:16">
      <c r="A147" s="207" t="s">
        <v>1239</v>
      </c>
      <c r="B147" s="201" t="s">
        <v>1240</v>
      </c>
      <c r="C147" s="202"/>
      <c r="D147" s="203" t="s">
        <v>601</v>
      </c>
      <c r="E147" s="204">
        <v>1</v>
      </c>
      <c r="F147" s="218">
        <v>130795</v>
      </c>
      <c r="G147" s="205"/>
      <c r="H147" s="205"/>
      <c r="I147" s="205"/>
      <c r="J147" s="205"/>
      <c r="K147" s="205"/>
      <c r="L147" s="205"/>
      <c r="M147" s="205"/>
      <c r="N147" s="205"/>
      <c r="O147" s="205"/>
      <c r="P147" s="206"/>
    </row>
    <row r="148" spans="1:16">
      <c r="A148" s="207" t="s">
        <v>1241</v>
      </c>
      <c r="B148" s="201" t="s">
        <v>1242</v>
      </c>
      <c r="C148" s="202"/>
      <c r="D148" s="203" t="s">
        <v>601</v>
      </c>
      <c r="E148" s="204">
        <v>1</v>
      </c>
      <c r="F148" s="218">
        <v>96182</v>
      </c>
      <c r="G148" s="205"/>
      <c r="H148" s="205"/>
      <c r="I148" s="205"/>
      <c r="J148" s="205"/>
      <c r="K148" s="205"/>
      <c r="L148" s="205"/>
      <c r="M148" s="205"/>
      <c r="N148" s="205"/>
      <c r="O148" s="205"/>
      <c r="P148" s="206"/>
    </row>
    <row r="149" spans="1:16">
      <c r="A149" s="207" t="s">
        <v>1243</v>
      </c>
      <c r="B149" s="201" t="s">
        <v>1244</v>
      </c>
      <c r="C149" s="202"/>
      <c r="D149" s="203" t="s">
        <v>601</v>
      </c>
      <c r="E149" s="204">
        <v>1</v>
      </c>
      <c r="F149" s="218">
        <v>98179</v>
      </c>
      <c r="G149" s="205"/>
      <c r="H149" s="205"/>
      <c r="I149" s="205"/>
      <c r="J149" s="205"/>
      <c r="K149" s="205"/>
      <c r="L149" s="205"/>
      <c r="M149" s="205"/>
      <c r="N149" s="205"/>
      <c r="O149" s="205"/>
      <c r="P149" s="206"/>
    </row>
    <row r="150" spans="1:16">
      <c r="A150" s="207" t="s">
        <v>1245</v>
      </c>
      <c r="B150" s="208" t="s">
        <v>1246</v>
      </c>
      <c r="C150" s="209"/>
      <c r="D150" s="203" t="s">
        <v>601</v>
      </c>
      <c r="E150" s="204">
        <v>1</v>
      </c>
      <c r="F150" s="218">
        <v>94666</v>
      </c>
      <c r="G150" s="205"/>
      <c r="H150" s="205"/>
      <c r="I150" s="205"/>
      <c r="J150" s="205"/>
      <c r="K150" s="205"/>
      <c r="L150" s="205"/>
      <c r="M150" s="205"/>
      <c r="N150" s="205"/>
      <c r="O150" s="205"/>
      <c r="P150" s="206"/>
    </row>
    <row r="151" spans="1:16">
      <c r="A151" s="207" t="s">
        <v>1247</v>
      </c>
      <c r="B151" s="208" t="s">
        <v>1248</v>
      </c>
      <c r="C151" s="209"/>
      <c r="D151" s="203" t="s">
        <v>601</v>
      </c>
      <c r="E151" s="204">
        <v>1</v>
      </c>
      <c r="F151" s="218">
        <v>135106</v>
      </c>
      <c r="G151" s="205"/>
      <c r="H151" s="205"/>
      <c r="I151" s="205"/>
      <c r="J151" s="205"/>
      <c r="K151" s="205"/>
      <c r="L151" s="205"/>
      <c r="M151" s="205"/>
      <c r="N151" s="205"/>
      <c r="O151" s="205"/>
      <c r="P151" s="206"/>
    </row>
    <row r="152" spans="1:16">
      <c r="A152" s="207" t="s">
        <v>1249</v>
      </c>
      <c r="B152" s="208" t="s">
        <v>1250</v>
      </c>
      <c r="C152" s="209"/>
      <c r="D152" s="203" t="s">
        <v>601</v>
      </c>
      <c r="E152" s="204">
        <v>1</v>
      </c>
      <c r="F152" s="218">
        <v>163808</v>
      </c>
      <c r="G152" s="205"/>
      <c r="H152" s="205"/>
      <c r="I152" s="205"/>
      <c r="J152" s="205"/>
      <c r="K152" s="205"/>
      <c r="L152" s="205"/>
      <c r="M152" s="205"/>
      <c r="N152" s="205"/>
      <c r="O152" s="205"/>
      <c r="P152" s="206"/>
    </row>
    <row r="153" spans="1:16">
      <c r="A153" s="207" t="s">
        <v>1251</v>
      </c>
      <c r="B153" s="201" t="s">
        <v>1252</v>
      </c>
      <c r="C153" s="202"/>
      <c r="D153" s="203" t="s">
        <v>601</v>
      </c>
      <c r="E153" s="204">
        <v>1</v>
      </c>
      <c r="F153" s="218">
        <v>129969</v>
      </c>
      <c r="G153" s="205"/>
      <c r="H153" s="205"/>
      <c r="I153" s="205"/>
      <c r="J153" s="205"/>
      <c r="K153" s="205"/>
      <c r="L153" s="205"/>
      <c r="M153" s="205"/>
      <c r="N153" s="205"/>
      <c r="O153" s="205"/>
      <c r="P153" s="206"/>
    </row>
    <row r="154" spans="1:16">
      <c r="A154" s="207" t="s">
        <v>1253</v>
      </c>
      <c r="B154" s="208" t="s">
        <v>1254</v>
      </c>
      <c r="C154" s="209"/>
      <c r="D154" s="203" t="s">
        <v>601</v>
      </c>
      <c r="E154" s="204">
        <v>1</v>
      </c>
      <c r="F154" s="218">
        <v>137172</v>
      </c>
      <c r="G154" s="205"/>
      <c r="H154" s="205"/>
      <c r="I154" s="205"/>
      <c r="J154" s="205"/>
      <c r="K154" s="205"/>
      <c r="L154" s="205"/>
      <c r="M154" s="205"/>
      <c r="N154" s="205"/>
      <c r="O154" s="205"/>
      <c r="P154" s="206"/>
    </row>
    <row r="155" spans="1:16">
      <c r="A155" s="207" t="s">
        <v>1255</v>
      </c>
      <c r="B155" s="208" t="s">
        <v>1256</v>
      </c>
      <c r="C155" s="209"/>
      <c r="D155" s="203" t="s">
        <v>601</v>
      </c>
      <c r="E155" s="204">
        <v>1</v>
      </c>
      <c r="F155" s="218">
        <v>210204</v>
      </c>
      <c r="G155" s="205"/>
      <c r="H155" s="205"/>
      <c r="I155" s="205"/>
      <c r="J155" s="205"/>
      <c r="K155" s="205"/>
      <c r="L155" s="205"/>
      <c r="M155" s="205"/>
      <c r="N155" s="205"/>
      <c r="O155" s="205"/>
      <c r="P155" s="206"/>
    </row>
    <row r="156" spans="1:16">
      <c r="A156" s="210" t="s">
        <v>1257</v>
      </c>
      <c r="B156" s="211" t="s">
        <v>1258</v>
      </c>
      <c r="C156" s="212"/>
      <c r="D156" s="213" t="s">
        <v>601</v>
      </c>
      <c r="E156" s="214">
        <v>1</v>
      </c>
      <c r="F156" s="219">
        <v>111902</v>
      </c>
      <c r="G156" s="215"/>
      <c r="H156" s="215"/>
      <c r="I156" s="215"/>
      <c r="J156" s="215"/>
      <c r="K156" s="215"/>
      <c r="L156" s="215"/>
      <c r="M156" s="215"/>
      <c r="N156" s="215"/>
      <c r="O156" s="215"/>
      <c r="P156" s="216"/>
    </row>
  </sheetData>
  <mergeCells count="12">
    <mergeCell ref="P1:P2"/>
    <mergeCell ref="A1:A2"/>
    <mergeCell ref="B1:B2"/>
    <mergeCell ref="C1:C2"/>
    <mergeCell ref="D1:D2"/>
    <mergeCell ref="E1:E2"/>
    <mergeCell ref="F1:F2"/>
    <mergeCell ref="G1:H1"/>
    <mergeCell ref="I1:J1"/>
    <mergeCell ref="K1:L1"/>
    <mergeCell ref="M1:N1"/>
    <mergeCell ref="O1:O2"/>
  </mergeCells>
  <phoneticPr fontId="2" type="noConversion"/>
  <printOptions horizontalCentered="1"/>
  <pageMargins left="0.39370078740157483" right="0.39370078740157483" top="0.59055118110236227" bottom="0.59055118110236227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9</vt:i4>
      </vt:variant>
    </vt:vector>
  </HeadingPairs>
  <TitlesOfParts>
    <vt:vector size="16" baseType="lpstr">
      <vt:lpstr>공사원가계산서</vt:lpstr>
      <vt:lpstr>총괄내역서</vt:lpstr>
      <vt:lpstr>1 세부내역서</vt:lpstr>
      <vt:lpstr>2 방송일위대가표_40%적용</vt:lpstr>
      <vt:lpstr>3.건축_산출근거목록표</vt:lpstr>
      <vt:lpstr>4.건축_산출근거표</vt:lpstr>
      <vt:lpstr>5.전축_자재단가표</vt:lpstr>
      <vt:lpstr>'1 세부내역서'!Print_Area</vt:lpstr>
      <vt:lpstr>'2 방송일위대가표_40%적용'!Print_Area</vt:lpstr>
      <vt:lpstr>'5.전축_자재단가표'!Print_Area</vt:lpstr>
      <vt:lpstr>공사원가계산서!Print_Area</vt:lpstr>
      <vt:lpstr>'1 세부내역서'!Print_Titles</vt:lpstr>
      <vt:lpstr>'2 방송일위대가표_40%적용'!Print_Titles</vt:lpstr>
      <vt:lpstr>'3.건축_산출근거목록표'!Print_Titles</vt:lpstr>
      <vt:lpstr>'4.건축_산출근거표'!Print_Titles</vt:lpstr>
      <vt:lpstr>'5.전축_자재단가표'!Print_Titles</vt:lpstr>
    </vt:vector>
  </TitlesOfParts>
  <Company>SI사업팀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박한장</dc:creator>
  <cp:lastModifiedBy>기술팀</cp:lastModifiedBy>
  <cp:lastPrinted>2013-10-29T02:08:27Z</cp:lastPrinted>
  <dcterms:created xsi:type="dcterms:W3CDTF">2010-06-08T06:11:54Z</dcterms:created>
  <dcterms:modified xsi:type="dcterms:W3CDTF">2013-10-30T04:06:46Z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atl" linkTarget="Prop_Matl">
    <vt:lpwstr>#REF!</vt:lpwstr>
  </property>
  <property fmtid="{D5CDD505-2E9C-101B-9397-08002B2CF9AE}" pid="3" name="MD" linkTarget="Prop_MD">
    <vt:lpwstr>#REF!</vt:lpwstr>
  </property>
  <property fmtid="{D5CDD505-2E9C-101B-9397-08002B2CF9AE}" pid="4" name="Total_Matl" linkTarget="Prop_Total_Matl">
    <vt:lpwstr>#REF!</vt:lpwstr>
  </property>
  <property fmtid="{D5CDD505-2E9C-101B-9397-08002B2CF9AE}" pid="5" name="Total_MD" linkTarget="Prop_Total_MD">
    <vt:lpwstr>#REF!</vt:lpwstr>
  </property>
</Properties>
</file>